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85" windowHeight="4695"/>
  </bookViews>
  <sheets>
    <sheet name="月结算表 (2)" sheetId="2" r:id="rId1"/>
  </sheets>
  <definedNames>
    <definedName name="_xlnm.Print_Area" localSheetId="0">'月结算表 (2)'!$A$1:$Q$24</definedName>
  </definedNames>
  <calcPr calcId="125725"/>
</workbook>
</file>

<file path=xl/calcChain.xml><?xml version="1.0" encoding="utf-8"?>
<calcChain xmlns="http://schemas.openxmlformats.org/spreadsheetml/2006/main">
  <c r="O19" i="2"/>
  <c r="Q19" s="1"/>
  <c r="N19"/>
  <c r="L19"/>
  <c r="O23"/>
  <c r="Q23" s="1"/>
  <c r="N23"/>
  <c r="L23"/>
  <c r="O22"/>
  <c r="Q22" s="1"/>
  <c r="N22"/>
  <c r="L22"/>
  <c r="O21"/>
  <c r="Q21" s="1"/>
  <c r="N21"/>
  <c r="L21"/>
  <c r="O20"/>
  <c r="Q20" s="1"/>
  <c r="N20"/>
  <c r="L20"/>
  <c r="O18"/>
  <c r="Q18" s="1"/>
  <c r="N18"/>
  <c r="L18"/>
  <c r="O17"/>
  <c r="Q17" s="1"/>
  <c r="N17"/>
  <c r="L17"/>
  <c r="O16"/>
  <c r="Q16" s="1"/>
  <c r="N16"/>
  <c r="L16"/>
  <c r="O15"/>
  <c r="Q15" s="1"/>
  <c r="N15"/>
  <c r="L15"/>
  <c r="O14"/>
  <c r="Q14" s="1"/>
  <c r="N14"/>
  <c r="L14"/>
  <c r="O13"/>
  <c r="Q13" s="1"/>
  <c r="N13"/>
  <c r="L13"/>
  <c r="O12"/>
  <c r="Q12" s="1"/>
  <c r="N12"/>
  <c r="L12"/>
  <c r="O11"/>
  <c r="Q11" s="1"/>
  <c r="N11"/>
  <c r="L11"/>
  <c r="O10"/>
  <c r="Q10" s="1"/>
  <c r="N10"/>
  <c r="L10"/>
  <c r="O9"/>
  <c r="Q9" s="1"/>
  <c r="N9"/>
  <c r="L9"/>
  <c r="O8"/>
  <c r="Q8" s="1"/>
  <c r="N8"/>
  <c r="L8"/>
  <c r="O7"/>
  <c r="Q7" s="1"/>
  <c r="N7"/>
  <c r="L7"/>
  <c r="O6"/>
  <c r="Q6" s="1"/>
  <c r="N6"/>
  <c r="L6"/>
  <c r="O5"/>
  <c r="Q5" s="1"/>
  <c r="N5"/>
  <c r="L5"/>
  <c r="O4"/>
  <c r="Q4" s="1"/>
  <c r="N4"/>
  <c r="L4"/>
  <c r="O3"/>
  <c r="Q3" s="1"/>
  <c r="N3"/>
  <c r="L3"/>
  <c r="O2"/>
  <c r="Q2" s="1"/>
  <c r="N2"/>
  <c r="L2"/>
  <c r="K24"/>
  <c r="O24" l="1"/>
  <c r="N24"/>
  <c r="Q24"/>
</calcChain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<sst xmlns="http://schemas.openxmlformats.org/spreadsheetml/2006/main" count="128" uniqueCount="65">
  <si>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</si>
  <si>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</si>
  <si>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</si>
  <si>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</si>
  <si>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</si>
  <si>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</si>
  <si>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</si>
  <si>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</si>
  <si>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</si>
  <si>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</si>
  <si>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</si>
  <si>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</si>
  <si>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</si>
  <si>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</si>
  <si>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</si>
  <si>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</si>
  <si>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</si>
  <si>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</si>
  <si>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</si>
  <si>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051200922018</t>
  </si>
  <si>
    <t>32084011</t>
    <phoneticPr fontId="1" type="noConversion"/>
  </si>
  <si>
    <t>盐城金鹰卢米埃影城</t>
    <phoneticPr fontId="1" type="noConversion"/>
  </si>
  <si>
    <t>复仇者联盟3：无限战争（数字3D）</t>
  </si>
  <si>
    <t>阿飞正传（数字）</t>
  </si>
  <si>
    <t>超人总动员2（数字3D）</t>
  </si>
  <si>
    <t>动物世界（数字3D）</t>
  </si>
  <si>
    <t>金蝉脱壳2：冥府（数字）</t>
  </si>
  <si>
    <t>龙虾刑警 （数字）</t>
  </si>
  <si>
    <t>猛虫过江 （数字）</t>
  </si>
  <si>
    <t>我不是药神 （数字）</t>
  </si>
  <si>
    <t>侏罗纪世界2（数字3D）</t>
  </si>
  <si>
    <t>002101142018</t>
  </si>
  <si>
    <t>051201112018</t>
  </si>
  <si>
    <t>001203772018</t>
  </si>
  <si>
    <t>051101152018</t>
  </si>
  <si>
    <t>001103782018</t>
  </si>
  <si>
    <t>001104442018</t>
  </si>
  <si>
    <t>001104962018</t>
  </si>
  <si>
    <t>051201022018</t>
  </si>
  <si>
    <t>阿修罗（数字3D）</t>
  </si>
  <si>
    <t>001204972018</t>
  </si>
  <si>
    <t>北方一片苍茫 （数字）</t>
  </si>
  <si>
    <t>001108552017</t>
  </si>
  <si>
    <t>狄仁杰之四大天王（数字3D）</t>
  </si>
  <si>
    <t>001202172018</t>
  </si>
  <si>
    <t>风语咒（数字3D）</t>
  </si>
  <si>
    <t>001c05272018</t>
  </si>
  <si>
    <t>摩天营救（数字3D）</t>
  </si>
  <si>
    <t>051201202018</t>
  </si>
  <si>
    <t>001l05482017</t>
  </si>
  <si>
    <t>神秘世界历险记4（数字3D）</t>
  </si>
  <si>
    <t>001c05332018</t>
  </si>
  <si>
    <t>神奇马戏团之动物饼干 （数字）</t>
  </si>
  <si>
    <t>001b05642018</t>
  </si>
  <si>
    <t>淘气大侦探（数字）</t>
  </si>
  <si>
    <t>051101262018</t>
  </si>
  <si>
    <t>西虹市首富 （数字）</t>
  </si>
  <si>
    <t>001106062018</t>
  </si>
  <si>
    <t>小悟空 （数字）</t>
  </si>
  <si>
    <t>001b03982018</t>
  </si>
  <si>
    <t>邪不压正 （数字）</t>
  </si>
  <si>
    <t>001104952018</t>
  </si>
  <si>
    <t>新大头儿子和小头爸爸3俄罗斯奇遇记 （数字）</t>
  </si>
  <si>
    <t>001b03562018</t>
  </si>
  <si>
    <t>您一定不要错过 内蒙古民族电影70年 （数字）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</si>
</sst>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_ "/>
    <numFmt numFmtId="178" formatCode="[$-F800]dddd\,\ mmmm\ dd\,\ yyyy"/>
  </numFmts>
  <fonts count="12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top"/>
    </xf>
    <xf numFmtId="0" fontId="1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Protection="0">
      <alignment vertical="center"/>
    </xf>
    <xf numFmtId="0" fontId="9" fillId="0" borderId="0">
      <alignment vertical="center"/>
    </xf>
    <xf numFmtId="0" fontId="10" fillId="0" borderId="0">
      <alignment vertical="top"/>
    </xf>
  </cellStyleXfs>
  <cellXfs count="37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2" xfId="0" applyFill="1" applyBorder="1"/>
    <xf numFmtId="49" fontId="6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0" fillId="0" borderId="2" xfId="0" applyNumberFormat="1" applyFill="1" applyBorder="1"/>
    <xf numFmtId="176" fontId="6" fillId="0" borderId="1" xfId="0" applyNumberFormat="1" applyFon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176" fontId="4" fillId="2" borderId="1" xfId="0" applyNumberFormat="1" applyFont="1" applyFill="1" applyBorder="1" applyAlignment="1" applyProtection="1">
      <alignment horizontal="center" wrapText="1"/>
    </xf>
    <xf numFmtId="49" fontId="8" fillId="0" borderId="0" xfId="0" applyNumberFormat="1" applyFont="1"/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 applyProtection="1">
      <alignment horizontal="center" wrapText="1"/>
    </xf>
    <xf numFmtId="177" fontId="6" fillId="0" borderId="4" xfId="0" applyNumberFormat="1" applyFont="1" applyFill="1" applyBorder="1" applyAlignment="1">
      <alignment horizontal="center" vertical="center"/>
    </xf>
    <xf numFmtId="177" fontId="0" fillId="0" borderId="3" xfId="0" applyNumberFormat="1" applyFill="1" applyBorder="1"/>
    <xf numFmtId="176" fontId="4" fillId="2" borderId="2" xfId="0" applyNumberFormat="1" applyFont="1" applyFill="1" applyBorder="1" applyAlignment="1" applyProtection="1">
      <alignment horizontal="center" wrapText="1"/>
    </xf>
    <xf numFmtId="176" fontId="6" fillId="0" borderId="2" xfId="0" applyNumberFormat="1" applyFont="1" applyFill="1" applyBorder="1" applyAlignment="1">
      <alignment horizontal="right" vertical="center"/>
    </xf>
  </cellXfs>
  <cellStyles count="10">
    <cellStyle name="百分比 2" xfId="6"/>
    <cellStyle name="常规" xfId="0" builtinId="0"/>
    <cellStyle name="常规 2" xfId="4"/>
    <cellStyle name="常规 2 2" xfId="9"/>
    <cellStyle name="常规 2 2 2" xfId="1"/>
    <cellStyle name="常规 2 3" xfId="7"/>
    <cellStyle name="常规 3" xfId="3"/>
    <cellStyle name="常规 4" xfId="8"/>
    <cellStyle name="常规 5" xfId="5"/>
    <cellStyle name="常规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P28" sqref="P28"/>
    </sheetView>
  </sheetViews>
  <sheetFormatPr defaultColWidth="16" defaultRowHeight="12.75"/>
  <cols>
    <col min="1" max="1" width="5.85546875" customWidth="1"/>
    <col min="2" max="2" width="30.28515625" style="2" bestFit="1" customWidth="1"/>
    <col min="3" max="3" width="16" style="2" customWidth="1"/>
    <col min="4" max="4" width="17.42578125" style="2" customWidth="1"/>
    <col min="5" max="5" width="10.7109375" style="2" customWidth="1"/>
    <col min="6" max="6" width="8.42578125" style="2" customWidth="1"/>
    <col min="7" max="8" width="11.85546875" style="1" bestFit="1" customWidth="1"/>
    <col min="9" max="10" width="9.28515625" style="2" bestFit="1" customWidth="1"/>
    <col min="11" max="11" width="11.28515625" style="3" customWidth="1"/>
    <col min="12" max="12" width="11.7109375" style="3" customWidth="1"/>
    <col min="13" max="13" width="8.7109375" style="3" customWidth="1"/>
    <col min="14" max="14" width="9.85546875" style="3" bestFit="1" customWidth="1"/>
    <col min="15" max="15" width="11" style="3" bestFit="1" customWidth="1"/>
    <col min="16" max="16" width="8.42578125" style="4" customWidth="1"/>
    <col min="17" max="17" width="11.140625" style="3" customWidth="1"/>
  </cols>
  <sheetData>
    <row r="1" spans="1:17" s="10" customFormat="1" ht="34.5" customHeight="1">
      <c r="A1" s="23" t="s">
        <v>0</v>
      </c>
      <c r="B1" s="24" t="s">
        <v>7</v>
      </c>
      <c r="C1" s="25" t="s">
        <v>1</v>
      </c>
      <c r="D1" s="24" t="s">
        <v>17</v>
      </c>
      <c r="E1" s="24" t="s">
        <v>18</v>
      </c>
      <c r="F1" s="24" t="s">
        <v>10</v>
      </c>
      <c r="G1" s="26" t="s">
        <v>2</v>
      </c>
      <c r="H1" s="26" t="s">
        <v>3</v>
      </c>
      <c r="I1" s="24" t="s">
        <v>4</v>
      </c>
      <c r="J1" s="24" t="s">
        <v>5</v>
      </c>
      <c r="K1" s="27" t="s">
        <v>6</v>
      </c>
      <c r="L1" s="27" t="s">
        <v>11</v>
      </c>
      <c r="M1" s="27" t="s">
        <v>12</v>
      </c>
      <c r="N1" s="27" t="s">
        <v>13</v>
      </c>
      <c r="O1" s="27" t="s">
        <v>8</v>
      </c>
      <c r="P1" s="32" t="s">
        <v>14</v>
      </c>
      <c r="Q1" s="35" t="s">
        <v>9</v>
      </c>
    </row>
    <row r="2" spans="1:17" s="15" customFormat="1">
      <c r="A2" s="11">
        <v>1</v>
      </c>
      <c r="B2" s="13" t="s">
        <v>23</v>
      </c>
      <c r="C2" s="13" t="s">
        <v>31</v>
      </c>
      <c r="D2" s="13" t="s">
        <v>21</v>
      </c>
      <c r="E2" s="12" t="s">
        <v>20</v>
      </c>
      <c r="F2" s="13" t="s">
        <v>15</v>
      </c>
      <c r="G2" s="29">
        <v>43282</v>
      </c>
      <c r="H2" s="29">
        <v>43286</v>
      </c>
      <c r="I2" s="30">
        <v>9</v>
      </c>
      <c r="J2" s="31">
        <v>49</v>
      </c>
      <c r="K2" s="21">
        <v>1158</v>
      </c>
      <c r="L2" s="21">
        <f t="shared" ref="L2:L8" si="0">K2*0.05</f>
        <v>57.900000000000006</v>
      </c>
      <c r="M2" s="14">
        <v>0.03</v>
      </c>
      <c r="N2" s="21">
        <f t="shared" ref="N2:N8" si="1">K2*(1-0.96737864)</f>
        <v>37.775534880000052</v>
      </c>
      <c r="O2" s="21">
        <f t="shared" ref="O2:O8" si="2">K2*0.91737864</f>
        <v>1062.32446512</v>
      </c>
      <c r="P2" s="33">
        <v>0.48</v>
      </c>
      <c r="Q2" s="36">
        <f t="shared" ref="Q2:Q8" si="3">O2*P2</f>
        <v>509.91574325760001</v>
      </c>
    </row>
    <row r="3" spans="1:17" s="15" customFormat="1">
      <c r="A3" s="11">
        <v>2</v>
      </c>
      <c r="B3" s="13" t="s">
        <v>39</v>
      </c>
      <c r="C3" s="13" t="s">
        <v>40</v>
      </c>
      <c r="D3" s="13" t="s">
        <v>21</v>
      </c>
      <c r="E3" s="12" t="s">
        <v>20</v>
      </c>
      <c r="F3" s="13" t="s">
        <v>15</v>
      </c>
      <c r="G3" s="29">
        <v>43294</v>
      </c>
      <c r="H3" s="29">
        <v>43296</v>
      </c>
      <c r="I3" s="30">
        <v>10</v>
      </c>
      <c r="J3" s="31">
        <v>307</v>
      </c>
      <c r="K3" s="21">
        <v>9210</v>
      </c>
      <c r="L3" s="21">
        <f t="shared" si="0"/>
        <v>460.5</v>
      </c>
      <c r="M3" s="14">
        <v>0.03</v>
      </c>
      <c r="N3" s="21">
        <f t="shared" si="1"/>
        <v>300.44272560000041</v>
      </c>
      <c r="O3" s="21">
        <f t="shared" si="2"/>
        <v>8449.0572744000001</v>
      </c>
      <c r="P3" s="33">
        <v>0.48</v>
      </c>
      <c r="Q3" s="36">
        <f t="shared" si="3"/>
        <v>4055.547491712</v>
      </c>
    </row>
    <row r="4" spans="1:17" s="15" customFormat="1">
      <c r="A4" s="11">
        <v>3</v>
      </c>
      <c r="B4" s="13" t="s">
        <v>41</v>
      </c>
      <c r="C4" s="13" t="s">
        <v>42</v>
      </c>
      <c r="D4" s="13" t="s">
        <v>21</v>
      </c>
      <c r="E4" s="12" t="s">
        <v>20</v>
      </c>
      <c r="F4" s="13" t="s">
        <v>15</v>
      </c>
      <c r="G4" s="29">
        <v>43301</v>
      </c>
      <c r="H4" s="29">
        <v>43307</v>
      </c>
      <c r="I4" s="30">
        <v>7</v>
      </c>
      <c r="J4" s="31">
        <v>16</v>
      </c>
      <c r="K4" s="21">
        <v>380</v>
      </c>
      <c r="L4" s="21">
        <f t="shared" si="0"/>
        <v>19</v>
      </c>
      <c r="M4" s="14">
        <v>0.03</v>
      </c>
      <c r="N4" s="21">
        <f t="shared" si="1"/>
        <v>12.396116800000016</v>
      </c>
      <c r="O4" s="21">
        <f t="shared" si="2"/>
        <v>348.60388319999998</v>
      </c>
      <c r="P4" s="33">
        <v>0.48</v>
      </c>
      <c r="Q4" s="36">
        <f t="shared" si="3"/>
        <v>167.32986393599998</v>
      </c>
    </row>
    <row r="5" spans="1:17" s="15" customFormat="1">
      <c r="A5" s="11">
        <v>4</v>
      </c>
      <c r="B5" s="13" t="s">
        <v>24</v>
      </c>
      <c r="C5" s="13" t="s">
        <v>32</v>
      </c>
      <c r="D5" s="13" t="s">
        <v>21</v>
      </c>
      <c r="E5" s="12" t="s">
        <v>20</v>
      </c>
      <c r="F5" s="13" t="s">
        <v>15</v>
      </c>
      <c r="G5" s="29">
        <v>43282</v>
      </c>
      <c r="H5" s="29">
        <v>43293</v>
      </c>
      <c r="I5" s="30">
        <v>25</v>
      </c>
      <c r="J5" s="31">
        <v>394</v>
      </c>
      <c r="K5" s="21">
        <v>10559</v>
      </c>
      <c r="L5" s="21">
        <f t="shared" si="0"/>
        <v>527.95000000000005</v>
      </c>
      <c r="M5" s="14">
        <v>0.03</v>
      </c>
      <c r="N5" s="21">
        <f t="shared" si="1"/>
        <v>344.44894024000047</v>
      </c>
      <c r="O5" s="21">
        <f t="shared" si="2"/>
        <v>9686.6010597599998</v>
      </c>
      <c r="P5" s="33">
        <v>0.48</v>
      </c>
      <c r="Q5" s="36">
        <f t="shared" si="3"/>
        <v>4649.5685086847998</v>
      </c>
    </row>
    <row r="6" spans="1:17" s="15" customFormat="1">
      <c r="A6" s="11">
        <v>5</v>
      </c>
      <c r="B6" s="13" t="s">
        <v>43</v>
      </c>
      <c r="C6" s="13" t="s">
        <v>44</v>
      </c>
      <c r="D6" s="13" t="s">
        <v>21</v>
      </c>
      <c r="E6" s="12" t="s">
        <v>20</v>
      </c>
      <c r="F6" s="13" t="s">
        <v>15</v>
      </c>
      <c r="G6" s="29">
        <v>43308</v>
      </c>
      <c r="H6" s="29">
        <v>43312</v>
      </c>
      <c r="I6" s="30">
        <v>66</v>
      </c>
      <c r="J6" s="31">
        <v>2660</v>
      </c>
      <c r="K6" s="21">
        <v>93220</v>
      </c>
      <c r="L6" s="21">
        <f t="shared" si="0"/>
        <v>4661</v>
      </c>
      <c r="M6" s="14">
        <v>0.03</v>
      </c>
      <c r="N6" s="21">
        <f t="shared" si="1"/>
        <v>3040.9631792000041</v>
      </c>
      <c r="O6" s="21">
        <f t="shared" si="2"/>
        <v>85518.0368208</v>
      </c>
      <c r="P6" s="33">
        <v>0.48</v>
      </c>
      <c r="Q6" s="36">
        <f t="shared" si="3"/>
        <v>41048.657673984002</v>
      </c>
    </row>
    <row r="7" spans="1:17" s="15" customFormat="1">
      <c r="A7" s="11">
        <v>6</v>
      </c>
      <c r="B7" s="13" t="s">
        <v>25</v>
      </c>
      <c r="C7" s="13" t="s">
        <v>33</v>
      </c>
      <c r="D7" s="13" t="s">
        <v>21</v>
      </c>
      <c r="E7" s="12" t="s">
        <v>20</v>
      </c>
      <c r="F7" s="13" t="s">
        <v>15</v>
      </c>
      <c r="G7" s="29">
        <v>43282</v>
      </c>
      <c r="H7" s="29">
        <v>43311</v>
      </c>
      <c r="I7" s="30">
        <v>163</v>
      </c>
      <c r="J7" s="31">
        <v>3357</v>
      </c>
      <c r="K7" s="21">
        <v>100730</v>
      </c>
      <c r="L7" s="21">
        <f t="shared" si="0"/>
        <v>5036.5</v>
      </c>
      <c r="M7" s="14">
        <v>0.03</v>
      </c>
      <c r="N7" s="21">
        <f t="shared" si="1"/>
        <v>3285.9495928000042</v>
      </c>
      <c r="O7" s="21">
        <f t="shared" si="2"/>
        <v>92407.550407200004</v>
      </c>
      <c r="P7" s="33">
        <v>0.48</v>
      </c>
      <c r="Q7" s="36">
        <f t="shared" si="3"/>
        <v>44355.624195456003</v>
      </c>
    </row>
    <row r="8" spans="1:17" s="15" customFormat="1">
      <c r="A8" s="11">
        <v>7</v>
      </c>
      <c r="B8" s="13" t="s">
        <v>45</v>
      </c>
      <c r="C8" s="13" t="s">
        <v>46</v>
      </c>
      <c r="D8" s="13" t="s">
        <v>21</v>
      </c>
      <c r="E8" s="12" t="s">
        <v>20</v>
      </c>
      <c r="F8" s="13" t="s">
        <v>15</v>
      </c>
      <c r="G8" s="29">
        <v>43303</v>
      </c>
      <c r="H8" s="29">
        <v>43310</v>
      </c>
      <c r="I8" s="30">
        <v>3</v>
      </c>
      <c r="J8" s="31">
        <v>142</v>
      </c>
      <c r="K8" s="21">
        <v>4260</v>
      </c>
      <c r="L8" s="21">
        <f t="shared" si="0"/>
        <v>213</v>
      </c>
      <c r="M8" s="14">
        <v>0.03</v>
      </c>
      <c r="N8" s="21">
        <f t="shared" si="1"/>
        <v>138.96699360000019</v>
      </c>
      <c r="O8" s="21">
        <f t="shared" si="2"/>
        <v>3908.0330064</v>
      </c>
      <c r="P8" s="33">
        <v>0.48</v>
      </c>
      <c r="Q8" s="36">
        <f t="shared" si="3"/>
        <v>1875.855843072</v>
      </c>
    </row>
    <row r="9" spans="1:17" s="15" customFormat="1">
      <c r="A9" s="11">
        <v>8</v>
      </c>
      <c r="B9" s="13" t="s">
        <v>22</v>
      </c>
      <c r="C9" s="13" t="s">
        <v>19</v>
      </c>
      <c r="D9" s="13" t="s">
        <v>21</v>
      </c>
      <c r="E9" s="12" t="s">
        <v>20</v>
      </c>
      <c r="F9" s="13" t="s">
        <v>15</v>
      </c>
      <c r="G9" s="29">
        <v>43282</v>
      </c>
      <c r="H9" s="29">
        <v>43286</v>
      </c>
      <c r="I9" s="30">
        <v>12</v>
      </c>
      <c r="J9" s="31">
        <v>155</v>
      </c>
      <c r="K9" s="21">
        <v>4236</v>
      </c>
      <c r="L9" s="21">
        <f t="shared" ref="L9:L23" si="4">K9*0.05</f>
        <v>211.8</v>
      </c>
      <c r="M9" s="14">
        <v>0.03</v>
      </c>
      <c r="N9" s="21">
        <f t="shared" ref="N9:N23" si="5">K9*(1-0.96737864)</f>
        <v>138.18408096000019</v>
      </c>
      <c r="O9" s="21">
        <f t="shared" ref="O9:O23" si="6">K9*0.91737864</f>
        <v>3886.01591904</v>
      </c>
      <c r="P9" s="33">
        <v>0.48</v>
      </c>
      <c r="Q9" s="36">
        <f t="shared" ref="Q9:Q23" si="7">O9*P9</f>
        <v>1865.2876411391999</v>
      </c>
    </row>
    <row r="10" spans="1:17" s="15" customFormat="1">
      <c r="A10" s="11">
        <v>9</v>
      </c>
      <c r="B10" s="13" t="s">
        <v>26</v>
      </c>
      <c r="C10" s="13" t="s">
        <v>34</v>
      </c>
      <c r="D10" s="13" t="s">
        <v>21</v>
      </c>
      <c r="E10" s="12" t="s">
        <v>20</v>
      </c>
      <c r="F10" s="13" t="s">
        <v>15</v>
      </c>
      <c r="G10" s="29">
        <v>43282</v>
      </c>
      <c r="H10" s="29">
        <v>43285</v>
      </c>
      <c r="I10" s="30">
        <v>20</v>
      </c>
      <c r="J10" s="30">
        <v>244</v>
      </c>
      <c r="K10" s="21">
        <v>5724</v>
      </c>
      <c r="L10" s="21">
        <f t="shared" si="4"/>
        <v>286.2</v>
      </c>
      <c r="M10" s="14">
        <v>0.03</v>
      </c>
      <c r="N10" s="21">
        <f t="shared" si="5"/>
        <v>186.72466464000024</v>
      </c>
      <c r="O10" s="21">
        <f t="shared" si="6"/>
        <v>5251.0753353600003</v>
      </c>
      <c r="P10" s="33">
        <v>0.48</v>
      </c>
      <c r="Q10" s="36">
        <f t="shared" si="7"/>
        <v>2520.5161609728002</v>
      </c>
    </row>
    <row r="11" spans="1:17" s="15" customFormat="1">
      <c r="A11" s="11">
        <v>10</v>
      </c>
      <c r="B11" s="13" t="s">
        <v>27</v>
      </c>
      <c r="C11" s="13" t="s">
        <v>35</v>
      </c>
      <c r="D11" s="13" t="s">
        <v>21</v>
      </c>
      <c r="E11" s="12" t="s">
        <v>20</v>
      </c>
      <c r="F11" s="13" t="s">
        <v>15</v>
      </c>
      <c r="G11" s="29">
        <v>43282</v>
      </c>
      <c r="H11" s="29">
        <v>43285</v>
      </c>
      <c r="I11" s="30">
        <v>10</v>
      </c>
      <c r="J11" s="31">
        <v>66</v>
      </c>
      <c r="K11" s="21">
        <v>1788</v>
      </c>
      <c r="L11" s="21">
        <f t="shared" si="4"/>
        <v>89.4</v>
      </c>
      <c r="M11" s="14">
        <v>0.03</v>
      </c>
      <c r="N11" s="21">
        <f t="shared" si="5"/>
        <v>58.326991680000077</v>
      </c>
      <c r="O11" s="21">
        <f t="shared" si="6"/>
        <v>1640.2730083200001</v>
      </c>
      <c r="P11" s="33">
        <v>0.48</v>
      </c>
      <c r="Q11" s="36">
        <f t="shared" si="7"/>
        <v>787.33104399360002</v>
      </c>
    </row>
    <row r="12" spans="1:17" s="15" customFormat="1">
      <c r="A12" s="11">
        <v>11</v>
      </c>
      <c r="B12" s="13" t="s">
        <v>28</v>
      </c>
      <c r="C12" s="13" t="s">
        <v>36</v>
      </c>
      <c r="D12" s="13" t="s">
        <v>21</v>
      </c>
      <c r="E12" s="12" t="s">
        <v>20</v>
      </c>
      <c r="F12" s="13" t="s">
        <v>15</v>
      </c>
      <c r="G12" s="29">
        <v>43282</v>
      </c>
      <c r="H12" s="29">
        <v>43286</v>
      </c>
      <c r="I12" s="30">
        <v>11</v>
      </c>
      <c r="J12" s="30">
        <v>143</v>
      </c>
      <c r="K12" s="21">
        <v>3942</v>
      </c>
      <c r="L12" s="21">
        <f t="shared" si="4"/>
        <v>197.10000000000002</v>
      </c>
      <c r="M12" s="14">
        <v>0.03</v>
      </c>
      <c r="N12" s="21">
        <f t="shared" si="5"/>
        <v>128.59340112000018</v>
      </c>
      <c r="O12" s="21">
        <f t="shared" si="6"/>
        <v>3616.3065988799999</v>
      </c>
      <c r="P12" s="33">
        <v>0.48</v>
      </c>
      <c r="Q12" s="36">
        <f t="shared" si="7"/>
        <v>1735.8271674624</v>
      </c>
    </row>
    <row r="13" spans="1:17" s="15" customFormat="1">
      <c r="A13" s="11">
        <v>12</v>
      </c>
      <c r="B13" s="13" t="s">
        <v>47</v>
      </c>
      <c r="C13" s="13" t="s">
        <v>48</v>
      </c>
      <c r="D13" s="13" t="s">
        <v>21</v>
      </c>
      <c r="E13" s="12" t="s">
        <v>20</v>
      </c>
      <c r="F13" s="13" t="s">
        <v>15</v>
      </c>
      <c r="G13" s="29">
        <v>43301</v>
      </c>
      <c r="H13" s="29">
        <v>43312</v>
      </c>
      <c r="I13" s="30">
        <v>103</v>
      </c>
      <c r="J13" s="31">
        <v>3454</v>
      </c>
      <c r="K13" s="21">
        <v>96067</v>
      </c>
      <c r="L13" s="21">
        <f t="shared" si="4"/>
        <v>4803.3500000000004</v>
      </c>
      <c r="M13" s="14">
        <v>0.03</v>
      </c>
      <c r="N13" s="21">
        <f t="shared" si="5"/>
        <v>3133.8361911200041</v>
      </c>
      <c r="O13" s="21">
        <f t="shared" si="6"/>
        <v>88129.813808880004</v>
      </c>
      <c r="P13" s="33">
        <v>0.48</v>
      </c>
      <c r="Q13" s="36">
        <f t="shared" si="7"/>
        <v>42302.310628262399</v>
      </c>
    </row>
    <row r="14" spans="1:17" s="15" customFormat="1">
      <c r="A14" s="11">
        <v>13</v>
      </c>
      <c r="B14" s="13" t="s">
        <v>64</v>
      </c>
      <c r="C14" s="13" t="s">
        <v>49</v>
      </c>
      <c r="D14" s="13" t="s">
        <v>21</v>
      </c>
      <c r="E14" s="12" t="s">
        <v>20</v>
      </c>
      <c r="F14" s="13" t="s">
        <v>15</v>
      </c>
      <c r="G14" s="29">
        <v>43288</v>
      </c>
      <c r="H14" s="29">
        <v>43288</v>
      </c>
      <c r="I14" s="30">
        <v>1</v>
      </c>
      <c r="J14" s="30">
        <v>130</v>
      </c>
      <c r="K14" s="21">
        <v>2600</v>
      </c>
      <c r="L14" s="21">
        <f t="shared" si="4"/>
        <v>130</v>
      </c>
      <c r="M14" s="14">
        <v>0.03</v>
      </c>
      <c r="N14" s="21">
        <f t="shared" si="5"/>
        <v>84.815536000000108</v>
      </c>
      <c r="O14" s="21">
        <f t="shared" si="6"/>
        <v>2385.1844639999999</v>
      </c>
      <c r="P14" s="33">
        <v>0.48</v>
      </c>
      <c r="Q14" s="36">
        <f t="shared" si="7"/>
        <v>1144.88854272</v>
      </c>
    </row>
    <row r="15" spans="1:17" s="15" customFormat="1">
      <c r="A15" s="11">
        <v>14</v>
      </c>
      <c r="B15" s="13" t="s">
        <v>50</v>
      </c>
      <c r="C15" s="13" t="s">
        <v>51</v>
      </c>
      <c r="D15" s="13" t="s">
        <v>21</v>
      </c>
      <c r="E15" s="12" t="s">
        <v>20</v>
      </c>
      <c r="F15" s="13" t="s">
        <v>15</v>
      </c>
      <c r="G15" s="29">
        <v>43309</v>
      </c>
      <c r="H15" s="29">
        <v>43310</v>
      </c>
      <c r="I15" s="30">
        <v>2</v>
      </c>
      <c r="J15" s="30">
        <v>84</v>
      </c>
      <c r="K15" s="21">
        <v>2286</v>
      </c>
      <c r="L15" s="21">
        <f t="shared" si="4"/>
        <v>114.30000000000001</v>
      </c>
      <c r="M15" s="14">
        <v>0.03</v>
      </c>
      <c r="N15" s="21">
        <f t="shared" si="5"/>
        <v>74.572428960000096</v>
      </c>
      <c r="O15" s="21">
        <f t="shared" si="6"/>
        <v>2097.12757104</v>
      </c>
      <c r="P15" s="33">
        <v>0.48</v>
      </c>
      <c r="Q15" s="36">
        <f t="shared" si="7"/>
        <v>1006.6212340992</v>
      </c>
    </row>
    <row r="16" spans="1:17" s="15" customFormat="1">
      <c r="A16" s="11">
        <v>15</v>
      </c>
      <c r="B16" s="13" t="s">
        <v>52</v>
      </c>
      <c r="C16" s="13" t="s">
        <v>53</v>
      </c>
      <c r="D16" s="13" t="s">
        <v>21</v>
      </c>
      <c r="E16" s="12" t="s">
        <v>20</v>
      </c>
      <c r="F16" s="13" t="s">
        <v>15</v>
      </c>
      <c r="G16" s="29">
        <v>43302</v>
      </c>
      <c r="H16" s="29">
        <v>43310</v>
      </c>
      <c r="I16" s="30">
        <v>27</v>
      </c>
      <c r="J16" s="30">
        <v>446</v>
      </c>
      <c r="K16" s="21">
        <v>12045</v>
      </c>
      <c r="L16" s="21">
        <f t="shared" si="4"/>
        <v>602.25</v>
      </c>
      <c r="M16" s="14">
        <v>0.03</v>
      </c>
      <c r="N16" s="21">
        <f t="shared" si="5"/>
        <v>392.92428120000051</v>
      </c>
      <c r="O16" s="21">
        <f t="shared" si="6"/>
        <v>11049.825718800001</v>
      </c>
      <c r="P16" s="33">
        <v>0.48</v>
      </c>
      <c r="Q16" s="36">
        <f t="shared" si="7"/>
        <v>5303.9163450240003</v>
      </c>
    </row>
    <row r="17" spans="1:17" s="15" customFormat="1">
      <c r="A17" s="11">
        <v>16</v>
      </c>
      <c r="B17" s="13" t="s">
        <v>54</v>
      </c>
      <c r="C17" s="13" t="s">
        <v>55</v>
      </c>
      <c r="D17" s="13" t="s">
        <v>21</v>
      </c>
      <c r="E17" s="12" t="s">
        <v>20</v>
      </c>
      <c r="F17" s="13" t="s">
        <v>15</v>
      </c>
      <c r="G17" s="29">
        <v>43301</v>
      </c>
      <c r="H17" s="29">
        <v>43307</v>
      </c>
      <c r="I17" s="30">
        <v>16</v>
      </c>
      <c r="J17" s="31">
        <v>72</v>
      </c>
      <c r="K17" s="21">
        <v>1728</v>
      </c>
      <c r="L17" s="21">
        <f t="shared" si="4"/>
        <v>86.4</v>
      </c>
      <c r="M17" s="14">
        <v>0.03</v>
      </c>
      <c r="N17" s="21">
        <f t="shared" si="5"/>
        <v>56.369710080000075</v>
      </c>
      <c r="O17" s="21">
        <f t="shared" si="6"/>
        <v>1585.2302899200001</v>
      </c>
      <c r="P17" s="33">
        <v>0.48</v>
      </c>
      <c r="Q17" s="36">
        <f t="shared" si="7"/>
        <v>760.91053916160001</v>
      </c>
    </row>
    <row r="18" spans="1:17" s="15" customFormat="1">
      <c r="A18" s="11">
        <v>17</v>
      </c>
      <c r="B18" s="13" t="s">
        <v>29</v>
      </c>
      <c r="C18" s="13" t="s">
        <v>37</v>
      </c>
      <c r="D18" s="13" t="s">
        <v>21</v>
      </c>
      <c r="E18" s="12" t="s">
        <v>20</v>
      </c>
      <c r="F18" s="13" t="s">
        <v>15</v>
      </c>
      <c r="G18" s="29">
        <v>43282</v>
      </c>
      <c r="H18" s="29">
        <v>43312</v>
      </c>
      <c r="I18" s="30">
        <v>427</v>
      </c>
      <c r="J18" s="31">
        <v>17043</v>
      </c>
      <c r="K18" s="21">
        <v>473356</v>
      </c>
      <c r="L18" s="21">
        <f t="shared" si="4"/>
        <v>23667.800000000003</v>
      </c>
      <c r="M18" s="14">
        <v>0.03</v>
      </c>
      <c r="N18" s="21">
        <f t="shared" si="5"/>
        <v>15441.51648416002</v>
      </c>
      <c r="O18" s="21">
        <f t="shared" si="6"/>
        <v>434246.68351584004</v>
      </c>
      <c r="P18" s="33">
        <v>0.48</v>
      </c>
      <c r="Q18" s="36">
        <f t="shared" si="7"/>
        <v>208438.40808760319</v>
      </c>
    </row>
    <row r="19" spans="1:17" s="15" customFormat="1">
      <c r="A19" s="11">
        <v>18</v>
      </c>
      <c r="B19" s="13" t="s">
        <v>56</v>
      </c>
      <c r="C19" s="13" t="s">
        <v>57</v>
      </c>
      <c r="D19" s="13" t="s">
        <v>21</v>
      </c>
      <c r="E19" s="12" t="s">
        <v>20</v>
      </c>
      <c r="F19" s="13" t="s">
        <v>15</v>
      </c>
      <c r="G19" s="29">
        <v>43308</v>
      </c>
      <c r="H19" s="29">
        <v>43312</v>
      </c>
      <c r="I19" s="30">
        <v>121</v>
      </c>
      <c r="J19" s="31">
        <v>9371</v>
      </c>
      <c r="K19" s="21">
        <v>281240</v>
      </c>
      <c r="L19" s="21">
        <f t="shared" ref="L19" si="8">K19*0.05</f>
        <v>14062</v>
      </c>
      <c r="M19" s="14">
        <v>0.03</v>
      </c>
      <c r="N19" s="21">
        <f t="shared" ref="N19" si="9">K19*(1-0.96737864)</f>
        <v>9174.4312864000131</v>
      </c>
      <c r="O19" s="21">
        <f t="shared" ref="O19" si="10">K19*0.91737864</f>
        <v>258003.56871360002</v>
      </c>
      <c r="P19" s="33">
        <v>0.48</v>
      </c>
      <c r="Q19" s="36">
        <f t="shared" ref="Q19" si="11">O19*P19</f>
        <v>123841.712982528</v>
      </c>
    </row>
    <row r="20" spans="1:17" s="15" customFormat="1">
      <c r="A20" s="11">
        <v>19</v>
      </c>
      <c r="B20" s="13" t="s">
        <v>58</v>
      </c>
      <c r="C20" s="13" t="s">
        <v>59</v>
      </c>
      <c r="D20" s="13" t="s">
        <v>21</v>
      </c>
      <c r="E20" s="12" t="s">
        <v>20</v>
      </c>
      <c r="F20" s="13" t="s">
        <v>15</v>
      </c>
      <c r="G20" s="29">
        <v>43295</v>
      </c>
      <c r="H20" s="29">
        <v>43296</v>
      </c>
      <c r="I20" s="30">
        <v>6</v>
      </c>
      <c r="J20" s="30">
        <v>65</v>
      </c>
      <c r="K20" s="21">
        <v>1508</v>
      </c>
      <c r="L20" s="21">
        <f t="shared" si="4"/>
        <v>75.400000000000006</v>
      </c>
      <c r="M20" s="14">
        <v>0.03</v>
      </c>
      <c r="N20" s="21">
        <f t="shared" si="5"/>
        <v>49.193010880000067</v>
      </c>
      <c r="O20" s="21">
        <f t="shared" si="6"/>
        <v>1383.4069891199999</v>
      </c>
      <c r="P20" s="33">
        <v>0.48</v>
      </c>
      <c r="Q20" s="36">
        <f t="shared" si="7"/>
        <v>664.03535477759999</v>
      </c>
    </row>
    <row r="21" spans="1:17" s="15" customFormat="1">
      <c r="A21" s="11">
        <v>20</v>
      </c>
      <c r="B21" s="13" t="s">
        <v>60</v>
      </c>
      <c r="C21" s="13" t="s">
        <v>61</v>
      </c>
      <c r="D21" s="13" t="s">
        <v>21</v>
      </c>
      <c r="E21" s="12" t="s">
        <v>20</v>
      </c>
      <c r="F21" s="13" t="s">
        <v>15</v>
      </c>
      <c r="G21" s="29">
        <v>43294</v>
      </c>
      <c r="H21" s="29">
        <v>43312</v>
      </c>
      <c r="I21" s="30">
        <v>170</v>
      </c>
      <c r="J21" s="31">
        <v>4257</v>
      </c>
      <c r="K21" s="21">
        <v>119777</v>
      </c>
      <c r="L21" s="21">
        <f t="shared" si="4"/>
        <v>5988.85</v>
      </c>
      <c r="M21" s="14">
        <v>0.03</v>
      </c>
      <c r="N21" s="21">
        <f t="shared" si="5"/>
        <v>3907.2886367200053</v>
      </c>
      <c r="O21" s="21">
        <f t="shared" si="6"/>
        <v>109880.86136328</v>
      </c>
      <c r="P21" s="33">
        <v>0.48</v>
      </c>
      <c r="Q21" s="36">
        <f t="shared" si="7"/>
        <v>52742.813454374394</v>
      </c>
    </row>
    <row r="22" spans="1:17" s="15" customFormat="1">
      <c r="A22" s="11">
        <v>21</v>
      </c>
      <c r="B22" s="13" t="s">
        <v>62</v>
      </c>
      <c r="C22" s="13" t="s">
        <v>63</v>
      </c>
      <c r="D22" s="13" t="s">
        <v>21</v>
      </c>
      <c r="E22" s="12" t="s">
        <v>20</v>
      </c>
      <c r="F22" s="13" t="s">
        <v>15</v>
      </c>
      <c r="G22" s="29">
        <v>43287</v>
      </c>
      <c r="H22" s="29">
        <v>43308</v>
      </c>
      <c r="I22" s="30">
        <v>65</v>
      </c>
      <c r="J22" s="31">
        <v>1527</v>
      </c>
      <c r="K22" s="21">
        <v>45820</v>
      </c>
      <c r="L22" s="21">
        <f t="shared" si="4"/>
        <v>2291</v>
      </c>
      <c r="M22" s="14">
        <v>0.03</v>
      </c>
      <c r="N22" s="21">
        <f t="shared" si="5"/>
        <v>1494.7107152000019</v>
      </c>
      <c r="O22" s="21">
        <f t="shared" si="6"/>
        <v>42034.289284800005</v>
      </c>
      <c r="P22" s="33">
        <v>0.48</v>
      </c>
      <c r="Q22" s="36">
        <f t="shared" si="7"/>
        <v>20176.458856704001</v>
      </c>
    </row>
    <row r="23" spans="1:17" s="15" customFormat="1">
      <c r="A23" s="11">
        <v>22</v>
      </c>
      <c r="B23" s="13" t="s">
        <v>30</v>
      </c>
      <c r="C23" s="13" t="s">
        <v>38</v>
      </c>
      <c r="D23" s="13" t="s">
        <v>21</v>
      </c>
      <c r="E23" s="12" t="s">
        <v>20</v>
      </c>
      <c r="F23" s="13" t="s">
        <v>15</v>
      </c>
      <c r="G23" s="29">
        <v>43282</v>
      </c>
      <c r="H23" s="29">
        <v>43307</v>
      </c>
      <c r="I23" s="30">
        <v>93</v>
      </c>
      <c r="J23" s="31">
        <v>1509</v>
      </c>
      <c r="K23" s="21">
        <v>41343</v>
      </c>
      <c r="L23" s="21">
        <f t="shared" si="4"/>
        <v>2067.15</v>
      </c>
      <c r="M23" s="14">
        <v>0.03</v>
      </c>
      <c r="N23" s="21">
        <f t="shared" si="5"/>
        <v>1348.6648864800018</v>
      </c>
      <c r="O23" s="21">
        <f t="shared" si="6"/>
        <v>37927.185113519998</v>
      </c>
      <c r="P23" s="33">
        <v>0.48</v>
      </c>
      <c r="Q23" s="36">
        <f t="shared" si="7"/>
        <v>18205.0488544896</v>
      </c>
    </row>
    <row r="24" spans="1:17" s="5" customFormat="1" ht="25.5" customHeight="1">
      <c r="A24" s="16"/>
      <c r="B24" s="17" t="s">
        <v>16</v>
      </c>
      <c r="C24" s="18"/>
      <c r="D24" s="18"/>
      <c r="E24" s="18"/>
      <c r="F24" s="18"/>
      <c r="G24" s="19"/>
      <c r="H24" s="19"/>
      <c r="I24" s="18"/>
      <c r="J24" s="18"/>
      <c r="K24" s="20">
        <f>SUM(K2:K23)</f>
        <v>1312977</v>
      </c>
      <c r="L24" s="20"/>
      <c r="M24" s="20"/>
      <c r="N24" s="20">
        <f>SUM(N2:N23)</f>
        <v>42831.095388720052</v>
      </c>
      <c r="O24" s="22">
        <f>SUM(O2:O23)</f>
        <v>1204497.0546112799</v>
      </c>
      <c r="P24" s="34"/>
      <c r="Q24" s="20">
        <f>SUM(Q2:Q23)</f>
        <v>578158.58621341432</v>
      </c>
    </row>
    <row r="25" spans="1:17" s="5" customFormat="1">
      <c r="B25" s="6"/>
      <c r="C25" s="6"/>
      <c r="D25" s="6"/>
      <c r="E25" s="6"/>
      <c r="F25" s="6"/>
      <c r="G25" s="7"/>
      <c r="H25" s="7"/>
      <c r="I25" s="6"/>
      <c r="J25" s="6"/>
      <c r="K25" s="8"/>
      <c r="L25" s="8"/>
      <c r="M25" s="8"/>
      <c r="N25" s="8"/>
      <c r="O25" s="8"/>
      <c r="P25" s="9"/>
    </row>
    <row r="27" spans="1:17">
      <c r="F27" s="28"/>
    </row>
  </sheetData>
  <protectedRanges>
    <protectedRange sqref="A2:E23 G2:XFD23 A24:XFD1048576" name="区域1"/>
    <protectedRange sqref="F2:F23" name="区域1_1"/>
  </protectedRanges>
  <phoneticPr fontId="1" type="noConversion"/>
  <pageMargins left="0.15748031496062992" right="0.15748031496062992" top="0.98425196850393704" bottom="0.23622047244094491" header="0.51181102362204722" footer="0.19685039370078741"/>
  <pageSetup scale="66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月结算表 (2)</vt:lpstr>
      <vt:lpstr>'月结算表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Administrator</cp:lastModifiedBy>
  <cp:lastPrinted>2018-07-02T05:34:15Z</cp:lastPrinted>
  <dcterms:created xsi:type="dcterms:W3CDTF">2015-11-10T02:18:22Z</dcterms:created>
  <dcterms:modified xsi:type="dcterms:W3CDTF">2018-08-01T05:04:34Z</dcterms:modified>
</cp:coreProperties>
</file>