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月结算表" sheetId="1" r:id="rId1"/>
  </sheets>
  <calcPr calcId="144525" concurrentCalc="0"/>
</workbook>
</file>

<file path=xl/comments1.xml><?xml version="1.0" encoding="utf-8"?>
<comments xmlns="http://schemas.openxmlformats.org/spreadsheetml/2006/main">
  <authors>
    <author>leno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</commentList>
</comments>
</file>

<file path=xl/sharedStrings.xml><?xml version="1.0" encoding="utf-8"?>
<sst xmlns="http://schemas.openxmlformats.org/spreadsheetml/2006/main" count="68">
  <si>
    <t>2018年07月结算报表</t>
  </si>
  <si>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</si>
  <si>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</si>
  <si>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</si>
  <si>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</si>
  <si>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</si>
  <si>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</si>
  <si>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</si>
  <si>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</si>
  <si>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</si>
  <si>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</si>
  <si>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</si>
  <si>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</si>
  <si>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</si>
  <si>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</si>
  <si>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</si>
  <si>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</si>
  <si>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</si>
  <si>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阿飞正传（数字）</t>
  </si>
  <si>
    <t>002101142018</t>
  </si>
  <si>
    <t>苏州卢米埃影城</t>
  </si>
  <si>
    <t>32026501</t>
  </si>
  <si>
    <t>中影设备</t>
  </si>
  <si>
    <t>2018-07-01</t>
  </si>
  <si>
    <t>2018-07-31</t>
  </si>
  <si>
    <t>阿修罗（数字3D）</t>
  </si>
  <si>
    <t>001204972018</t>
  </si>
  <si>
    <t>北方一片苍茫 （数字）</t>
  </si>
  <si>
    <t>001108552017</t>
  </si>
  <si>
    <t>超人总动员2（数字）</t>
  </si>
  <si>
    <t>051101112018</t>
  </si>
  <si>
    <t>超人总动员2（数字3D）</t>
  </si>
  <si>
    <t>051201112018</t>
  </si>
  <si>
    <t>狄仁杰之四大天王（数字3D）</t>
  </si>
  <si>
    <t>001202172018</t>
  </si>
  <si>
    <t>动物世界（数字3D）</t>
  </si>
  <si>
    <t>001203772018</t>
  </si>
  <si>
    <t>风语咒（数字3D）</t>
  </si>
  <si>
    <t>001c05272018</t>
  </si>
  <si>
    <t>金蝉脱壳2：冥府（数字）</t>
  </si>
  <si>
    <t>051101152018</t>
  </si>
  <si>
    <t>萌学园：寻找盘古 （数字）</t>
  </si>
  <si>
    <t>001108392016</t>
  </si>
  <si>
    <t>摩天营救（数字3D）</t>
  </si>
  <si>
    <t>051201202018</t>
  </si>
  <si>
    <t>神秘世界历险记4（数字3D）</t>
  </si>
  <si>
    <t>001c05332018</t>
  </si>
  <si>
    <t>神奇马戏团之动物饼干（数字3D）</t>
  </si>
  <si>
    <t>001c05642018</t>
  </si>
  <si>
    <t>淘气大侦探（数字）</t>
  </si>
  <si>
    <t>051101262018</t>
  </si>
  <si>
    <t>汪星卧底（数字）</t>
  </si>
  <si>
    <t>051101182018</t>
  </si>
  <si>
    <t>我不是药神 （数字）</t>
  </si>
  <si>
    <t>001104962018</t>
  </si>
  <si>
    <t>西虹市首富 （数字）</t>
  </si>
  <si>
    <t>001106062018</t>
  </si>
  <si>
    <t>小悟空 （数字）</t>
  </si>
  <si>
    <t>001b03982018</t>
  </si>
  <si>
    <t>邪不压正 （数字）</t>
  </si>
  <si>
    <t>001104952018</t>
  </si>
  <si>
    <r>
      <t>新大头儿子和小头爸爸</t>
    </r>
    <r>
      <rPr>
        <sz val="8"/>
        <color indexed="8"/>
        <rFont val="Arial"/>
        <charset val="134"/>
      </rPr>
      <t>3</t>
    </r>
    <r>
      <rPr>
        <sz val="8"/>
        <color indexed="8"/>
        <rFont val="宋体"/>
        <charset val="134"/>
      </rPr>
      <t>俄罗斯奇遇记</t>
    </r>
    <r>
      <rPr>
        <sz val="8"/>
        <color indexed="8"/>
        <rFont val="Arial"/>
        <charset val="134"/>
      </rPr>
      <t xml:space="preserve"> </t>
    </r>
    <r>
      <rPr>
        <sz val="8"/>
        <color indexed="8"/>
        <rFont val="宋体"/>
        <charset val="134"/>
      </rPr>
      <t>（数字）</t>
    </r>
  </si>
  <si>
    <t>001b03562018</t>
  </si>
  <si>
    <t>侏罗纪世界2（数字3D）</t>
  </si>
  <si>
    <t>051201022018</t>
  </si>
  <si>
    <t>最后一球（数字）</t>
  </si>
  <si>
    <t>091101172018</t>
  </si>
  <si>
    <t>合计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</si>
</sst>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177" formatCode="0.0000_ "/>
  </numFmts>
  <fonts count="12">
    <font>
      <sz val="10"/>
      <name val="Arial"/>
      <charset val="134"/>
    </font>
    <font>
      <sz val="10"/>
      <color indexed="63"/>
      <name val="Arial"/>
      <charset val="134"/>
    </font>
    <font>
      <sz val="10"/>
      <color indexed="8"/>
      <name val="Arial"/>
      <charset val="134"/>
    </font>
    <font>
      <b/>
      <sz val="16"/>
      <name val="宋体"/>
      <charset val="134"/>
    </font>
    <font>
      <b/>
      <sz val="12"/>
      <color indexed="63"/>
      <name val="Arial"/>
      <charset val="134"/>
    </font>
    <font>
      <b/>
      <sz val="12"/>
      <color indexed="63"/>
      <name val="宋体"/>
      <charset val="134"/>
    </font>
    <font>
      <sz val="10"/>
      <color indexed="8"/>
      <name val="宋体"/>
      <charset val="134"/>
    </font>
    <font>
      <sz val="8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8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/>
    <xf numFmtId="0" fontId="0" fillId="0" borderId="0" xfId="0" applyFill="1" applyAlignment="1"/>
    <xf numFmtId="49" fontId="0" fillId="0" borderId="0" xfId="0" applyNumberFormat="1" applyAlignment="1"/>
    <xf numFmtId="14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49" fontId="4" fillId="2" borderId="2" xfId="0" applyNumberFormat="1" applyFont="1" applyFill="1" applyBorder="1" applyAlignment="1" applyProtection="1">
      <alignment horizontal="center" wrapText="1"/>
    </xf>
    <xf numFmtId="14" fontId="5" fillId="2" borderId="2" xfId="0" applyNumberFormat="1" applyFont="1" applyFill="1" applyBorder="1" applyAlignment="1" applyProtection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/>
    <xf numFmtId="14" fontId="0" fillId="0" borderId="4" xfId="0" applyNumberFormat="1" applyFill="1" applyBorder="1" applyAlignment="1"/>
    <xf numFmtId="49" fontId="0" fillId="0" borderId="0" xfId="0" applyNumberFormat="1" applyFill="1" applyAlignment="1"/>
    <xf numFmtId="14" fontId="0" fillId="0" borderId="0" xfId="0" applyNumberFormat="1" applyFill="1" applyAlignment="1"/>
    <xf numFmtId="49" fontId="8" fillId="0" borderId="0" xfId="0" applyNumberFormat="1" applyFont="1" applyAlignment="1"/>
    <xf numFmtId="176" fontId="5" fillId="2" borderId="2" xfId="0" applyNumberFormat="1" applyFont="1" applyFill="1" applyBorder="1" applyAlignment="1" applyProtection="1">
      <alignment horizontal="center" wrapText="1"/>
    </xf>
    <xf numFmtId="177" fontId="5" fillId="2" borderId="2" xfId="0" applyNumberFormat="1" applyFont="1" applyFill="1" applyBorder="1" applyAlignment="1" applyProtection="1">
      <alignment horizontal="center" wrapText="1"/>
    </xf>
    <xf numFmtId="4" fontId="2" fillId="0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right" vertical="center"/>
    </xf>
    <xf numFmtId="4" fontId="2" fillId="0" borderId="3" xfId="0" applyNumberFormat="1" applyFont="1" applyFill="1" applyBorder="1" applyAlignment="1">
      <alignment horizontal="right" vertical="center"/>
    </xf>
    <xf numFmtId="176" fontId="0" fillId="0" borderId="4" xfId="0" applyNumberFormat="1" applyFill="1" applyBorder="1" applyAlignment="1"/>
    <xf numFmtId="176" fontId="0" fillId="0" borderId="5" xfId="0" applyNumberFormat="1" applyFill="1" applyBorder="1" applyAlignment="1">
      <alignment horizontal="right"/>
    </xf>
    <xf numFmtId="177" fontId="0" fillId="0" borderId="4" xfId="0" applyNumberFormat="1" applyFill="1" applyBorder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28"/>
  <sheetViews>
    <sheetView tabSelected="1" workbookViewId="0">
      <selection activeCell="L3" sqref="L3:L24"/>
    </sheetView>
  </sheetViews>
  <sheetFormatPr defaultColWidth="16" defaultRowHeight="12.75"/>
  <cols>
    <col min="1" max="1" width="8.42857142857143" customWidth="1"/>
    <col min="2" max="2" width="30.2857142857143" style="4" customWidth="1"/>
    <col min="3" max="3" width="13.8571428571429" style="4" customWidth="1"/>
    <col min="4" max="4" width="15.5619047619048" style="4" customWidth="1"/>
    <col min="5" max="5" width="11.7047619047619" style="4" customWidth="1"/>
    <col min="6" max="6" width="16" style="4"/>
    <col min="7" max="8" width="13.7047619047619" style="5" customWidth="1"/>
    <col min="9" max="10" width="11.1428571428571" style="4" customWidth="1"/>
    <col min="11" max="11" width="12.5619047619048" style="6" customWidth="1"/>
    <col min="12" max="12" width="16" style="6"/>
    <col min="13" max="13" width="11.2857142857143" style="6" customWidth="1"/>
    <col min="14" max="14" width="11.8571428571429" style="6" customWidth="1"/>
    <col min="15" max="15" width="16" style="6"/>
    <col min="16" max="16" width="13.1428571428571" style="7" customWidth="1"/>
    <col min="17" max="17" width="16" style="6"/>
  </cols>
  <sheetData>
    <row r="1" ht="31.5" customHeight="1" spans="1:1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="1" customFormat="1" ht="14.25" spans="1:17">
      <c r="A2" s="9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2" t="s">
        <v>7</v>
      </c>
      <c r="H2" s="12" t="s">
        <v>8</v>
      </c>
      <c r="I2" s="10" t="s">
        <v>9</v>
      </c>
      <c r="J2" s="10" t="s">
        <v>10</v>
      </c>
      <c r="K2" s="25" t="s">
        <v>11</v>
      </c>
      <c r="L2" s="25" t="s">
        <v>12</v>
      </c>
      <c r="M2" s="25" t="s">
        <v>13</v>
      </c>
      <c r="N2" s="25" t="s">
        <v>14</v>
      </c>
      <c r="O2" s="25" t="s">
        <v>15</v>
      </c>
      <c r="P2" s="26" t="s">
        <v>16</v>
      </c>
      <c r="Q2" s="25" t="s">
        <v>17</v>
      </c>
    </row>
    <row r="3" s="2" customFormat="1" spans="1:17">
      <c r="A3" s="13">
        <v>1</v>
      </c>
      <c r="B3" s="14" t="s">
        <v>18</v>
      </c>
      <c r="C3" s="14" t="s">
        <v>19</v>
      </c>
      <c r="D3" s="15" t="s">
        <v>20</v>
      </c>
      <c r="E3" s="14" t="s">
        <v>21</v>
      </c>
      <c r="F3" s="15" t="s">
        <v>22</v>
      </c>
      <c r="G3" s="14" t="s">
        <v>23</v>
      </c>
      <c r="H3" s="14" t="s">
        <v>24</v>
      </c>
      <c r="I3" s="14">
        <v>5</v>
      </c>
      <c r="J3" s="14">
        <v>41</v>
      </c>
      <c r="K3" s="27">
        <v>1196</v>
      </c>
      <c r="L3" s="28">
        <f>K3*0.05</f>
        <v>59.8</v>
      </c>
      <c r="M3" s="29">
        <v>0.03</v>
      </c>
      <c r="N3" s="28">
        <f>K3/1.03*0.03*1.12</f>
        <v>39.015145631068</v>
      </c>
      <c r="O3" s="28">
        <f>K3-L3-N3</f>
        <v>1097.18485436893</v>
      </c>
      <c r="P3" s="30">
        <v>0.48</v>
      </c>
      <c r="Q3" s="28">
        <f>ROUND(O3*P3,2)</f>
        <v>526.65</v>
      </c>
    </row>
    <row r="4" s="2" customFormat="1" ht="13.5" customHeight="1" spans="1:17">
      <c r="A4" s="13">
        <v>2</v>
      </c>
      <c r="B4" s="14" t="s">
        <v>25</v>
      </c>
      <c r="C4" s="14" t="s">
        <v>26</v>
      </c>
      <c r="D4" s="15" t="s">
        <v>20</v>
      </c>
      <c r="E4" s="14" t="s">
        <v>21</v>
      </c>
      <c r="F4" s="15" t="s">
        <v>22</v>
      </c>
      <c r="G4" s="14" t="s">
        <v>23</v>
      </c>
      <c r="H4" s="14" t="s">
        <v>24</v>
      </c>
      <c r="I4" s="14">
        <v>23</v>
      </c>
      <c r="J4" s="14">
        <v>505</v>
      </c>
      <c r="K4" s="27">
        <v>16672</v>
      </c>
      <c r="L4" s="28">
        <f t="shared" ref="L4:L24" si="0">K4*0.05</f>
        <v>833.6</v>
      </c>
      <c r="M4" s="29">
        <v>0.03</v>
      </c>
      <c r="N4" s="28">
        <f>K4/1.03*0.03*1.12</f>
        <v>543.863300970874</v>
      </c>
      <c r="O4" s="28">
        <f>K4-L4-N4</f>
        <v>15294.5366990291</v>
      </c>
      <c r="P4" s="30">
        <v>0.48</v>
      </c>
      <c r="Q4" s="28">
        <f>ROUND(O4*P4,2)</f>
        <v>7341.38</v>
      </c>
    </row>
    <row r="5" s="2" customFormat="1" spans="1:17">
      <c r="A5" s="13">
        <v>3</v>
      </c>
      <c r="B5" s="14" t="s">
        <v>27</v>
      </c>
      <c r="C5" s="14" t="s">
        <v>28</v>
      </c>
      <c r="D5" s="15" t="s">
        <v>20</v>
      </c>
      <c r="E5" s="14" t="s">
        <v>21</v>
      </c>
      <c r="F5" s="15" t="s">
        <v>22</v>
      </c>
      <c r="G5" s="14" t="s">
        <v>23</v>
      </c>
      <c r="H5" s="14" t="s">
        <v>24</v>
      </c>
      <c r="I5" s="14">
        <v>4</v>
      </c>
      <c r="J5" s="14">
        <v>5</v>
      </c>
      <c r="K5" s="31">
        <v>145</v>
      </c>
      <c r="L5" s="28">
        <f>K5*0.05</f>
        <v>7.25</v>
      </c>
      <c r="M5" s="29">
        <v>0.03</v>
      </c>
      <c r="N5" s="28">
        <f t="shared" ref="N5:N30" si="1">K5/1.03*0.03*1.12</f>
        <v>4.73009708737864</v>
      </c>
      <c r="O5" s="28">
        <f t="shared" ref="O5:O30" si="2">K5-L5-N5</f>
        <v>133.019902912621</v>
      </c>
      <c r="P5" s="30">
        <v>0.48</v>
      </c>
      <c r="Q5" s="28">
        <f t="shared" ref="Q5:Q30" si="3">ROUND(O5*P5,2)</f>
        <v>63.85</v>
      </c>
    </row>
    <row r="6" s="2" customFormat="1" spans="1:17">
      <c r="A6" s="13">
        <v>4</v>
      </c>
      <c r="B6" s="14" t="s">
        <v>29</v>
      </c>
      <c r="C6" s="14" t="s">
        <v>30</v>
      </c>
      <c r="D6" s="15" t="s">
        <v>20</v>
      </c>
      <c r="E6" s="14" t="s">
        <v>21</v>
      </c>
      <c r="F6" s="15" t="s">
        <v>22</v>
      </c>
      <c r="G6" s="14" t="s">
        <v>23</v>
      </c>
      <c r="H6" s="14" t="s">
        <v>24</v>
      </c>
      <c r="I6" s="14">
        <v>5</v>
      </c>
      <c r="J6" s="14">
        <v>157</v>
      </c>
      <c r="K6" s="27">
        <v>4518</v>
      </c>
      <c r="L6" s="28">
        <f>K6*0.05</f>
        <v>225.9</v>
      </c>
      <c r="M6" s="29">
        <v>0.03</v>
      </c>
      <c r="N6" s="28">
        <f>K6/1.03*0.03*1.12</f>
        <v>147.383300970874</v>
      </c>
      <c r="O6" s="28">
        <f>K6-L6-N6</f>
        <v>4144.71669902913</v>
      </c>
      <c r="P6" s="30">
        <v>0.48</v>
      </c>
      <c r="Q6" s="28">
        <f>ROUND(O6*P6,2)</f>
        <v>1989.46</v>
      </c>
    </row>
    <row r="7" s="2" customFormat="1" spans="1:17">
      <c r="A7" s="13">
        <v>5</v>
      </c>
      <c r="B7" s="14" t="s">
        <v>31</v>
      </c>
      <c r="C7" s="14" t="s">
        <v>32</v>
      </c>
      <c r="D7" s="15" t="s">
        <v>20</v>
      </c>
      <c r="E7" s="14" t="s">
        <v>21</v>
      </c>
      <c r="F7" s="15" t="s">
        <v>22</v>
      </c>
      <c r="G7" s="14" t="s">
        <v>23</v>
      </c>
      <c r="H7" s="14" t="s">
        <v>24</v>
      </c>
      <c r="I7" s="14">
        <v>86</v>
      </c>
      <c r="J7" s="14">
        <v>1550</v>
      </c>
      <c r="K7" s="27">
        <v>47025</v>
      </c>
      <c r="L7" s="28">
        <f>K7*0.05</f>
        <v>2351.25</v>
      </c>
      <c r="M7" s="29">
        <v>0.03</v>
      </c>
      <c r="N7" s="28">
        <f>K7/1.03*0.03*1.12</f>
        <v>1534.01941747573</v>
      </c>
      <c r="O7" s="28">
        <f>K7-L7-N7</f>
        <v>43139.7305825243</v>
      </c>
      <c r="P7" s="30">
        <v>0.48</v>
      </c>
      <c r="Q7" s="28">
        <f>ROUND(O7*P7,2)</f>
        <v>20707.07</v>
      </c>
    </row>
    <row r="8" s="2" customFormat="1" spans="1:17">
      <c r="A8" s="13">
        <v>6</v>
      </c>
      <c r="B8" s="14" t="s">
        <v>33</v>
      </c>
      <c r="C8" s="14" t="s">
        <v>34</v>
      </c>
      <c r="D8" s="15" t="s">
        <v>20</v>
      </c>
      <c r="E8" s="14" t="s">
        <v>21</v>
      </c>
      <c r="F8" s="15" t="s">
        <v>22</v>
      </c>
      <c r="G8" s="14" t="s">
        <v>23</v>
      </c>
      <c r="H8" s="14" t="s">
        <v>24</v>
      </c>
      <c r="I8" s="14">
        <v>89</v>
      </c>
      <c r="J8" s="14">
        <v>2798</v>
      </c>
      <c r="K8" s="27">
        <v>103461</v>
      </c>
      <c r="L8" s="28">
        <f>K8*0.05</f>
        <v>5173.05</v>
      </c>
      <c r="M8" s="29">
        <v>0.03</v>
      </c>
      <c r="N8" s="28">
        <f>K8/1.03*0.03*1.12</f>
        <v>3375.03844660194</v>
      </c>
      <c r="O8" s="28">
        <f>K8-L8-N8</f>
        <v>94912.9115533981</v>
      </c>
      <c r="P8" s="30">
        <v>0.48</v>
      </c>
      <c r="Q8" s="28">
        <f>ROUND(O8*P8,2)</f>
        <v>45558.2</v>
      </c>
    </row>
    <row r="9" s="2" customFormat="1" spans="1:17">
      <c r="A9" s="13">
        <v>7</v>
      </c>
      <c r="B9" s="14" t="s">
        <v>35</v>
      </c>
      <c r="C9" s="14" t="s">
        <v>36</v>
      </c>
      <c r="D9" s="15" t="s">
        <v>20</v>
      </c>
      <c r="E9" s="14" t="s">
        <v>21</v>
      </c>
      <c r="F9" s="15" t="s">
        <v>22</v>
      </c>
      <c r="G9" s="14" t="s">
        <v>23</v>
      </c>
      <c r="H9" s="14" t="s">
        <v>24</v>
      </c>
      <c r="I9" s="14">
        <v>133</v>
      </c>
      <c r="J9" s="14">
        <v>1990</v>
      </c>
      <c r="K9" s="27">
        <v>69815</v>
      </c>
      <c r="L9" s="28">
        <f>K9*0.05</f>
        <v>3490.75</v>
      </c>
      <c r="M9" s="29">
        <v>0.03</v>
      </c>
      <c r="N9" s="28">
        <f>K9/1.03*0.03*1.12</f>
        <v>2277.46019417476</v>
      </c>
      <c r="O9" s="28">
        <f>K9-L9-N9</f>
        <v>64046.7898058252</v>
      </c>
      <c r="P9" s="30">
        <v>0.48</v>
      </c>
      <c r="Q9" s="28">
        <f>ROUND(O9*P9,2)</f>
        <v>30742.46</v>
      </c>
    </row>
    <row r="10" s="2" customFormat="1" spans="1:17">
      <c r="A10" s="13">
        <v>8</v>
      </c>
      <c r="B10" s="16" t="s">
        <v>37</v>
      </c>
      <c r="C10" s="16" t="s">
        <v>38</v>
      </c>
      <c r="D10" s="15" t="s">
        <v>20</v>
      </c>
      <c r="E10" s="14" t="s">
        <v>21</v>
      </c>
      <c r="F10" s="15" t="s">
        <v>22</v>
      </c>
      <c r="G10" s="14" t="s">
        <v>23</v>
      </c>
      <c r="H10" s="14" t="s">
        <v>24</v>
      </c>
      <c r="I10" s="16">
        <v>1</v>
      </c>
      <c r="J10" s="16">
        <v>87</v>
      </c>
      <c r="K10" s="32">
        <v>2646</v>
      </c>
      <c r="L10" s="28">
        <f>K10*0.05</f>
        <v>132.3</v>
      </c>
      <c r="M10" s="29">
        <v>0.03</v>
      </c>
      <c r="N10" s="28">
        <f>K10/1.03*0.03*1.12</f>
        <v>86.3161165048544</v>
      </c>
      <c r="O10" s="28">
        <f>K10-L10-N10</f>
        <v>2427.38388349515</v>
      </c>
      <c r="P10" s="30">
        <v>0.48</v>
      </c>
      <c r="Q10" s="28">
        <f>ROUND(O10*P10,2)</f>
        <v>1165.14</v>
      </c>
    </row>
    <row r="11" s="2" customFormat="1" spans="1:17">
      <c r="A11" s="13">
        <v>9</v>
      </c>
      <c r="B11" s="16" t="s">
        <v>39</v>
      </c>
      <c r="C11" s="16" t="s">
        <v>40</v>
      </c>
      <c r="D11" s="15" t="s">
        <v>20</v>
      </c>
      <c r="E11" s="14" t="s">
        <v>21</v>
      </c>
      <c r="F11" s="15" t="s">
        <v>22</v>
      </c>
      <c r="G11" s="14" t="s">
        <v>23</v>
      </c>
      <c r="H11" s="14" t="s">
        <v>24</v>
      </c>
      <c r="I11" s="16">
        <v>14</v>
      </c>
      <c r="J11" s="16">
        <v>83</v>
      </c>
      <c r="K11" s="32">
        <v>2615</v>
      </c>
      <c r="L11" s="28">
        <f>K11*0.05</f>
        <v>130.75</v>
      </c>
      <c r="M11" s="29">
        <v>0.03</v>
      </c>
      <c r="N11" s="28">
        <f>K11/1.03*0.03*1.12</f>
        <v>85.304854368932</v>
      </c>
      <c r="O11" s="28">
        <f>K11-L11-N11</f>
        <v>2398.94514563107</v>
      </c>
      <c r="P11" s="30">
        <v>0.48</v>
      </c>
      <c r="Q11" s="28">
        <f>ROUND(O11*P11,2)</f>
        <v>1151.49</v>
      </c>
    </row>
    <row r="12" s="2" customFormat="1" spans="1:17">
      <c r="A12" s="13">
        <v>10</v>
      </c>
      <c r="B12" s="16" t="s">
        <v>41</v>
      </c>
      <c r="C12" s="16" t="s">
        <v>42</v>
      </c>
      <c r="D12" s="15" t="s">
        <v>20</v>
      </c>
      <c r="E12" s="14" t="s">
        <v>21</v>
      </c>
      <c r="F12" s="15" t="s">
        <v>22</v>
      </c>
      <c r="G12" s="14" t="s">
        <v>23</v>
      </c>
      <c r="H12" s="14" t="s">
        <v>24</v>
      </c>
      <c r="I12" s="16">
        <v>2</v>
      </c>
      <c r="J12" s="16">
        <v>58</v>
      </c>
      <c r="K12" s="32">
        <v>1230</v>
      </c>
      <c r="L12" s="28">
        <f>K12*0.05</f>
        <v>61.5</v>
      </c>
      <c r="M12" s="29">
        <v>0.03</v>
      </c>
      <c r="N12" s="28">
        <f>K12/1.03*0.03*1.12</f>
        <v>40.1242718446602</v>
      </c>
      <c r="O12" s="28">
        <f>K12-L12-N12</f>
        <v>1128.37572815534</v>
      </c>
      <c r="P12" s="30">
        <v>0.48</v>
      </c>
      <c r="Q12" s="28">
        <f>ROUND(O12*P12,2)</f>
        <v>541.62</v>
      </c>
    </row>
    <row r="13" s="2" customFormat="1" spans="1:17">
      <c r="A13" s="13">
        <v>11</v>
      </c>
      <c r="B13" s="16" t="s">
        <v>43</v>
      </c>
      <c r="C13" s="16" t="s">
        <v>44</v>
      </c>
      <c r="D13" s="15" t="s">
        <v>20</v>
      </c>
      <c r="E13" s="14" t="s">
        <v>21</v>
      </c>
      <c r="F13" s="15" t="s">
        <v>22</v>
      </c>
      <c r="G13" s="14" t="s">
        <v>23</v>
      </c>
      <c r="H13" s="14" t="s">
        <v>24</v>
      </c>
      <c r="I13" s="16">
        <v>104</v>
      </c>
      <c r="J13" s="16">
        <v>3283</v>
      </c>
      <c r="K13" s="32">
        <v>117724</v>
      </c>
      <c r="L13" s="28">
        <f>K13*0.05</f>
        <v>5886.2</v>
      </c>
      <c r="M13" s="29">
        <v>0.03</v>
      </c>
      <c r="N13" s="28">
        <f>K13/1.03*0.03*1.12</f>
        <v>3840.31689320388</v>
      </c>
      <c r="O13" s="28">
        <f>K13-L13-N13</f>
        <v>107997.483106796</v>
      </c>
      <c r="P13" s="30">
        <v>0.48</v>
      </c>
      <c r="Q13" s="28">
        <f>ROUND(O13*P13,2)</f>
        <v>51838.79</v>
      </c>
    </row>
    <row r="14" s="2" customFormat="1" spans="1:17">
      <c r="A14" s="13">
        <v>12</v>
      </c>
      <c r="B14" s="16" t="s">
        <v>45</v>
      </c>
      <c r="C14" s="16" t="s">
        <v>46</v>
      </c>
      <c r="D14" s="15" t="s">
        <v>20</v>
      </c>
      <c r="E14" s="14" t="s">
        <v>21</v>
      </c>
      <c r="F14" s="15" t="s">
        <v>22</v>
      </c>
      <c r="G14" s="14" t="s">
        <v>23</v>
      </c>
      <c r="H14" s="14" t="s">
        <v>24</v>
      </c>
      <c r="I14" s="16">
        <v>2</v>
      </c>
      <c r="J14" s="16">
        <v>176</v>
      </c>
      <c r="K14" s="32">
        <v>5070</v>
      </c>
      <c r="L14" s="28">
        <f>K14*0.05</f>
        <v>253.5</v>
      </c>
      <c r="M14" s="29">
        <v>0.03</v>
      </c>
      <c r="N14" s="28">
        <f>K14/1.03*0.03*1.12</f>
        <v>165.390291262136</v>
      </c>
      <c r="O14" s="28">
        <f>K14-L14-N14</f>
        <v>4651.10970873786</v>
      </c>
      <c r="P14" s="30">
        <v>0.48</v>
      </c>
      <c r="Q14" s="28">
        <f>ROUND(O14*P14,2)</f>
        <v>2232.53</v>
      </c>
    </row>
    <row r="15" s="2" customFormat="1" spans="1:17">
      <c r="A15" s="13">
        <v>13</v>
      </c>
      <c r="B15" s="16" t="s">
        <v>47</v>
      </c>
      <c r="C15" s="16" t="s">
        <v>48</v>
      </c>
      <c r="D15" s="15" t="s">
        <v>20</v>
      </c>
      <c r="E15" s="14" t="s">
        <v>21</v>
      </c>
      <c r="F15" s="15" t="s">
        <v>22</v>
      </c>
      <c r="G15" s="14" t="s">
        <v>23</v>
      </c>
      <c r="H15" s="14" t="s">
        <v>24</v>
      </c>
      <c r="I15" s="16">
        <v>65</v>
      </c>
      <c r="J15" s="16">
        <v>1297</v>
      </c>
      <c r="K15" s="32">
        <v>42527</v>
      </c>
      <c r="L15" s="28">
        <f>K15*0.05</f>
        <v>2126.35</v>
      </c>
      <c r="M15" s="29">
        <v>0.03</v>
      </c>
      <c r="N15" s="28">
        <f>K15/1.03*0.03*1.12</f>
        <v>1387.28854368932</v>
      </c>
      <c r="O15" s="28">
        <f>K15-L15-N15</f>
        <v>39013.3614563107</v>
      </c>
      <c r="P15" s="30">
        <v>0.48</v>
      </c>
      <c r="Q15" s="28">
        <f>ROUND(O15*P15,2)</f>
        <v>18726.41</v>
      </c>
    </row>
    <row r="16" s="2" customFormat="1" spans="1:17">
      <c r="A16" s="13">
        <v>14</v>
      </c>
      <c r="B16" s="16" t="s">
        <v>49</v>
      </c>
      <c r="C16" s="16" t="s">
        <v>50</v>
      </c>
      <c r="D16" s="15" t="s">
        <v>20</v>
      </c>
      <c r="E16" s="14" t="s">
        <v>21</v>
      </c>
      <c r="F16" s="15" t="s">
        <v>22</v>
      </c>
      <c r="G16" s="14" t="s">
        <v>23</v>
      </c>
      <c r="H16" s="14" t="s">
        <v>24</v>
      </c>
      <c r="I16" s="16">
        <v>33</v>
      </c>
      <c r="J16" s="16">
        <v>595</v>
      </c>
      <c r="K16" s="32">
        <v>16076</v>
      </c>
      <c r="L16" s="28">
        <f>K16*0.05</f>
        <v>803.8</v>
      </c>
      <c r="M16" s="29">
        <v>0.03</v>
      </c>
      <c r="N16" s="28">
        <f>K16/1.03*0.03*1.12</f>
        <v>524.420970873786</v>
      </c>
      <c r="O16" s="28">
        <f>K16-L16-N16</f>
        <v>14747.7790291262</v>
      </c>
      <c r="P16" s="30">
        <v>0.48</v>
      </c>
      <c r="Q16" s="28">
        <f>ROUND(O16*P16,2)</f>
        <v>7078.93</v>
      </c>
    </row>
    <row r="17" s="2" customFormat="1" spans="1:17">
      <c r="A17" s="13">
        <v>15</v>
      </c>
      <c r="B17" s="16" t="s">
        <v>51</v>
      </c>
      <c r="C17" s="16" t="s">
        <v>52</v>
      </c>
      <c r="D17" s="15" t="s">
        <v>20</v>
      </c>
      <c r="E17" s="14" t="s">
        <v>21</v>
      </c>
      <c r="F17" s="15" t="s">
        <v>22</v>
      </c>
      <c r="G17" s="14" t="s">
        <v>23</v>
      </c>
      <c r="H17" s="14" t="s">
        <v>24</v>
      </c>
      <c r="I17" s="16">
        <v>15</v>
      </c>
      <c r="J17" s="16">
        <v>110</v>
      </c>
      <c r="K17" s="32">
        <v>3925</v>
      </c>
      <c r="L17" s="28">
        <f>K17*0.05</f>
        <v>196.25</v>
      </c>
      <c r="M17" s="29">
        <v>0.03</v>
      </c>
      <c r="N17" s="28">
        <f>K17/1.03*0.03*1.12</f>
        <v>128.038834951456</v>
      </c>
      <c r="O17" s="28">
        <f>K17-L17-N17</f>
        <v>3600.71116504854</v>
      </c>
      <c r="P17" s="30">
        <v>0.48</v>
      </c>
      <c r="Q17" s="28">
        <f>ROUND(O17*P17,2)</f>
        <v>1728.34</v>
      </c>
    </row>
    <row r="18" s="2" customFormat="1" spans="1:17">
      <c r="A18" s="13">
        <v>16</v>
      </c>
      <c r="B18" s="16" t="s">
        <v>53</v>
      </c>
      <c r="C18" s="16" t="s">
        <v>54</v>
      </c>
      <c r="D18" s="15" t="s">
        <v>20</v>
      </c>
      <c r="E18" s="14" t="s">
        <v>21</v>
      </c>
      <c r="F18" s="15" t="s">
        <v>22</v>
      </c>
      <c r="G18" s="14" t="s">
        <v>23</v>
      </c>
      <c r="H18" s="14" t="s">
        <v>24</v>
      </c>
      <c r="I18" s="16">
        <v>505</v>
      </c>
      <c r="J18" s="16">
        <v>22917</v>
      </c>
      <c r="K18" s="32">
        <v>776658</v>
      </c>
      <c r="L18" s="28">
        <f>K18*0.05</f>
        <v>38832.9</v>
      </c>
      <c r="M18" s="29">
        <v>0.03</v>
      </c>
      <c r="N18" s="28">
        <f>K18/1.03*0.03*1.12</f>
        <v>25335.6396116505</v>
      </c>
      <c r="O18" s="28">
        <f>K18-L18-N18</f>
        <v>712489.460388349</v>
      </c>
      <c r="P18" s="30">
        <v>0.48</v>
      </c>
      <c r="Q18" s="28">
        <f>ROUND(O18*P18,2)</f>
        <v>341994.94</v>
      </c>
    </row>
    <row r="19" s="2" customFormat="1" spans="1:17">
      <c r="A19" s="13">
        <v>17</v>
      </c>
      <c r="B19" s="16" t="s">
        <v>55</v>
      </c>
      <c r="C19" s="16" t="s">
        <v>56</v>
      </c>
      <c r="D19" s="15" t="s">
        <v>20</v>
      </c>
      <c r="E19" s="14" t="s">
        <v>21</v>
      </c>
      <c r="F19" s="15" t="s">
        <v>22</v>
      </c>
      <c r="G19" s="14" t="s">
        <v>23</v>
      </c>
      <c r="H19" s="14" t="s">
        <v>24</v>
      </c>
      <c r="I19" s="16">
        <v>116</v>
      </c>
      <c r="J19" s="16">
        <v>8771</v>
      </c>
      <c r="K19" s="32">
        <v>279025</v>
      </c>
      <c r="L19" s="28">
        <f>K19*0.05</f>
        <v>13951.25</v>
      </c>
      <c r="M19" s="29">
        <v>0.03</v>
      </c>
      <c r="N19" s="28">
        <f>K19/1.03*0.03*1.12</f>
        <v>9102.17475728155</v>
      </c>
      <c r="O19" s="28">
        <f>K19-L19-N19</f>
        <v>255971.575242718</v>
      </c>
      <c r="P19" s="30">
        <v>0.48</v>
      </c>
      <c r="Q19" s="28">
        <f>ROUND(O19*P19,2)</f>
        <v>122866.36</v>
      </c>
    </row>
    <row r="20" s="2" customFormat="1" spans="1:17">
      <c r="A20" s="13">
        <v>18</v>
      </c>
      <c r="B20" s="16" t="s">
        <v>57</v>
      </c>
      <c r="C20" s="16" t="s">
        <v>58</v>
      </c>
      <c r="D20" s="15" t="s">
        <v>20</v>
      </c>
      <c r="E20" s="14" t="s">
        <v>21</v>
      </c>
      <c r="F20" s="15" t="s">
        <v>22</v>
      </c>
      <c r="G20" s="14" t="s">
        <v>23</v>
      </c>
      <c r="H20" s="14" t="s">
        <v>24</v>
      </c>
      <c r="I20" s="16">
        <v>11</v>
      </c>
      <c r="J20" s="16">
        <v>127</v>
      </c>
      <c r="K20" s="32">
        <v>3753</v>
      </c>
      <c r="L20" s="28">
        <f>K20*0.05</f>
        <v>187.65</v>
      </c>
      <c r="M20" s="29">
        <v>0.03</v>
      </c>
      <c r="N20" s="28">
        <f>K20/1.03*0.03*1.12</f>
        <v>122.427961165049</v>
      </c>
      <c r="O20" s="28">
        <f>K20-L20-N20</f>
        <v>3442.92203883495</v>
      </c>
      <c r="P20" s="30">
        <v>0.48</v>
      </c>
      <c r="Q20" s="28">
        <f>ROUND(O20*P20,2)</f>
        <v>1652.6</v>
      </c>
    </row>
    <row r="21" s="2" customFormat="1" spans="1:17">
      <c r="A21" s="13">
        <v>19</v>
      </c>
      <c r="B21" s="16" t="s">
        <v>59</v>
      </c>
      <c r="C21" s="16" t="s">
        <v>60</v>
      </c>
      <c r="D21" s="15" t="s">
        <v>20</v>
      </c>
      <c r="E21" s="14" t="s">
        <v>21</v>
      </c>
      <c r="F21" s="15" t="s">
        <v>22</v>
      </c>
      <c r="G21" s="14" t="s">
        <v>23</v>
      </c>
      <c r="H21" s="14" t="s">
        <v>24</v>
      </c>
      <c r="I21" s="16">
        <v>134</v>
      </c>
      <c r="J21" s="16">
        <v>3161</v>
      </c>
      <c r="K21" s="32">
        <v>110002</v>
      </c>
      <c r="L21" s="28">
        <f>K21*0.05</f>
        <v>5500.1</v>
      </c>
      <c r="M21" s="29">
        <v>0.03</v>
      </c>
      <c r="N21" s="28">
        <f>K21/1.03*0.03*1.12</f>
        <v>3588.41475728155</v>
      </c>
      <c r="O21" s="28">
        <f>K21-L21-N21</f>
        <v>100913.485242718</v>
      </c>
      <c r="P21" s="30">
        <v>0.48</v>
      </c>
      <c r="Q21" s="28">
        <f>ROUND(O21*P21,2)</f>
        <v>48438.47</v>
      </c>
    </row>
    <row r="22" s="2" customFormat="1" spans="1:17">
      <c r="A22" s="13">
        <v>20</v>
      </c>
      <c r="B22" s="17" t="s">
        <v>61</v>
      </c>
      <c r="C22" s="16" t="s">
        <v>62</v>
      </c>
      <c r="D22" s="15" t="s">
        <v>20</v>
      </c>
      <c r="E22" s="14" t="s">
        <v>21</v>
      </c>
      <c r="F22" s="15" t="s">
        <v>22</v>
      </c>
      <c r="G22" s="14" t="s">
        <v>23</v>
      </c>
      <c r="H22" s="14" t="s">
        <v>24</v>
      </c>
      <c r="I22" s="16">
        <v>112</v>
      </c>
      <c r="J22" s="16">
        <v>2495</v>
      </c>
      <c r="K22" s="32">
        <v>76769</v>
      </c>
      <c r="L22" s="28">
        <f>K22*0.05</f>
        <v>3838.45</v>
      </c>
      <c r="M22" s="29">
        <v>0.03</v>
      </c>
      <c r="N22" s="28">
        <f>K22/1.03*0.03*1.12</f>
        <v>2504.30912621359</v>
      </c>
      <c r="O22" s="28">
        <f>K22-L22-N22</f>
        <v>70426.2408737864</v>
      </c>
      <c r="P22" s="30">
        <v>0.48</v>
      </c>
      <c r="Q22" s="28">
        <f>ROUND(O22*P22,2)</f>
        <v>33804.6</v>
      </c>
    </row>
    <row r="23" s="2" customFormat="1" spans="1:17">
      <c r="A23" s="13">
        <v>21</v>
      </c>
      <c r="B23" s="16" t="s">
        <v>63</v>
      </c>
      <c r="C23" s="16" t="s">
        <v>64</v>
      </c>
      <c r="D23" s="15" t="s">
        <v>20</v>
      </c>
      <c r="E23" s="14" t="s">
        <v>21</v>
      </c>
      <c r="F23" s="15" t="s">
        <v>22</v>
      </c>
      <c r="G23" s="14" t="s">
        <v>23</v>
      </c>
      <c r="H23" s="14" t="s">
        <v>24</v>
      </c>
      <c r="I23" s="16">
        <v>40</v>
      </c>
      <c r="J23" s="16">
        <v>650</v>
      </c>
      <c r="K23" s="32">
        <v>21924</v>
      </c>
      <c r="L23" s="28">
        <f>K23*0.05</f>
        <v>1096.2</v>
      </c>
      <c r="M23" s="29">
        <v>0.03</v>
      </c>
      <c r="N23" s="28">
        <f>K23/1.03*0.03*1.12</f>
        <v>715.19067961165</v>
      </c>
      <c r="O23" s="28">
        <f>K23-L23-N23</f>
        <v>20112.6093203884</v>
      </c>
      <c r="P23" s="30">
        <v>0.48</v>
      </c>
      <c r="Q23" s="28">
        <f>ROUND(O23*P23,2)</f>
        <v>9654.05</v>
      </c>
    </row>
    <row r="24" s="2" customFormat="1" spans="1:17">
      <c r="A24" s="13">
        <v>24</v>
      </c>
      <c r="B24" s="16" t="s">
        <v>65</v>
      </c>
      <c r="C24" s="16" t="s">
        <v>66</v>
      </c>
      <c r="D24" s="15" t="s">
        <v>20</v>
      </c>
      <c r="E24" s="14" t="s">
        <v>21</v>
      </c>
      <c r="F24" s="15" t="s">
        <v>22</v>
      </c>
      <c r="G24" s="14" t="s">
        <v>23</v>
      </c>
      <c r="H24" s="14" t="s">
        <v>24</v>
      </c>
      <c r="I24" s="16">
        <v>7</v>
      </c>
      <c r="J24" s="16">
        <v>77</v>
      </c>
      <c r="K24" s="32">
        <v>2468</v>
      </c>
      <c r="L24" s="28">
        <f>K24*0.05</f>
        <v>123.4</v>
      </c>
      <c r="M24" s="29">
        <v>0.03</v>
      </c>
      <c r="N24" s="28">
        <f>K24/1.03*0.03*1.12</f>
        <v>80.5095145631068</v>
      </c>
      <c r="O24" s="28">
        <f>K24-L24-N24</f>
        <v>2264.09048543689</v>
      </c>
      <c r="P24" s="30">
        <v>0.48</v>
      </c>
      <c r="Q24" s="28">
        <f>ROUND(O24*P24,2)</f>
        <v>1086.76</v>
      </c>
    </row>
    <row r="25" s="3" customFormat="1" ht="25.5" customHeight="1" spans="1:17">
      <c r="A25" s="18"/>
      <c r="B25" s="19" t="s">
        <v>67</v>
      </c>
      <c r="C25" s="20"/>
      <c r="D25" s="20"/>
      <c r="E25" s="20"/>
      <c r="F25" s="20"/>
      <c r="G25" s="21"/>
      <c r="H25" s="21"/>
      <c r="I25" s="20"/>
      <c r="J25" s="20"/>
      <c r="K25" s="33">
        <f>SUM(K3:K24)</f>
        <v>1705244</v>
      </c>
      <c r="L25" s="33"/>
      <c r="M25" s="33"/>
      <c r="N25" s="33">
        <f>SUM(N3:N24)</f>
        <v>55627.3770873786</v>
      </c>
      <c r="O25" s="34">
        <f>SUM(O3:O24)</f>
        <v>1564354.42291262</v>
      </c>
      <c r="P25" s="35"/>
      <c r="Q25" s="33">
        <f>SUM(Q3:Q24)</f>
        <v>750890.1</v>
      </c>
    </row>
    <row r="26" s="3" customFormat="1" spans="2:16">
      <c r="B26" s="22"/>
      <c r="C26" s="22"/>
      <c r="D26" s="22"/>
      <c r="E26" s="22"/>
      <c r="F26" s="22"/>
      <c r="G26" s="23"/>
      <c r="H26" s="23"/>
      <c r="I26" s="22"/>
      <c r="J26" s="22"/>
      <c r="K26" s="36"/>
      <c r="L26" s="36"/>
      <c r="M26" s="36"/>
      <c r="N26" s="36"/>
      <c r="O26" s="36"/>
      <c r="P26" s="37"/>
    </row>
    <row r="28" spans="6:6">
      <c r="F28" s="24"/>
    </row>
  </sheetData>
  <protectedRanges>
    <protectedRange sqref="A3:IV65551" name="区域1" securityDescriptor=""/>
  </protectedRanges>
  <mergeCells count="1">
    <mergeCell ref="A1:Q1"/>
  </mergeCells>
  <pageMargins left="0.699305555555556" right="0.699305555555556" top="0.75" bottom="0.75" header="0.3" footer="0.3"/>
  <pageSetup paperSize="1" scale="51" fitToHeight="0" orientation="landscape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Administrator</cp:lastModifiedBy>
  <dcterms:created xsi:type="dcterms:W3CDTF">2015-11-10T02:18:00Z</dcterms:created>
  <cp:lastPrinted>2018-06-11T07:54:00Z</cp:lastPrinted>
  <dcterms:modified xsi:type="dcterms:W3CDTF">2018-08-01T02:26:18Z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