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月结算表7月" sheetId="2" r:id="rId1"/>
  </sheets>
  <definedNames>
    <definedName name="_xlnm._FilterDatabase" localSheetId="0" hidden="1">月结算表7月!$A$1:$Q$24</definedName>
  </definedNames>
  <calcPr calcId="152511"/>
</workbook>
</file>

<file path=xl/calcChain.xml><?xml version="1.0" encoding="utf-8"?>
<calcChain xmlns="http://schemas.openxmlformats.org/spreadsheetml/2006/main">
  <c r="K24" i="2" l="1"/>
  <c r="O23" i="2"/>
  <c r="Q23" i="2" s="1"/>
  <c r="N23" i="2"/>
  <c r="L23" i="2"/>
  <c r="O22" i="2"/>
  <c r="Q22" i="2" s="1"/>
  <c r="N22" i="2"/>
  <c r="L22" i="2"/>
  <c r="O21" i="2"/>
  <c r="Q21" i="2" s="1"/>
  <c r="N21" i="2"/>
  <c r="L21" i="2"/>
  <c r="O20" i="2"/>
  <c r="Q20" i="2" s="1"/>
  <c r="N20" i="2"/>
  <c r="L20" i="2"/>
  <c r="O19" i="2"/>
  <c r="Q19" i="2" s="1"/>
  <c r="N19" i="2"/>
  <c r="L19" i="2"/>
  <c r="O18" i="2"/>
  <c r="Q18" i="2" s="1"/>
  <c r="N18" i="2"/>
  <c r="L18" i="2"/>
  <c r="O17" i="2"/>
  <c r="Q17" i="2" s="1"/>
  <c r="N17" i="2"/>
  <c r="L17" i="2"/>
  <c r="O16" i="2"/>
  <c r="Q16" i="2" s="1"/>
  <c r="N16" i="2"/>
  <c r="L16" i="2"/>
  <c r="O15" i="2"/>
  <c r="Q15" i="2" s="1"/>
  <c r="N15" i="2"/>
  <c r="L15" i="2"/>
  <c r="O14" i="2"/>
  <c r="Q14" i="2" s="1"/>
  <c r="N14" i="2"/>
  <c r="L14" i="2"/>
  <c r="O13" i="2"/>
  <c r="Q13" i="2" s="1"/>
  <c r="N13" i="2"/>
  <c r="L13" i="2"/>
  <c r="O12" i="2"/>
  <c r="Q12" i="2" s="1"/>
  <c r="N12" i="2"/>
  <c r="L12" i="2"/>
  <c r="O11" i="2"/>
  <c r="Q11" i="2" s="1"/>
  <c r="N11" i="2"/>
  <c r="L11" i="2"/>
  <c r="O10" i="2"/>
  <c r="Q10" i="2" s="1"/>
  <c r="N10" i="2"/>
  <c r="L10" i="2"/>
  <c r="O9" i="2"/>
  <c r="Q9" i="2" s="1"/>
  <c r="N9" i="2"/>
  <c r="L9" i="2"/>
  <c r="O8" i="2"/>
  <c r="Q8" i="2" s="1"/>
  <c r="N8" i="2"/>
  <c r="L8" i="2"/>
  <c r="O7" i="2"/>
  <c r="Q7" i="2" s="1"/>
  <c r="N7" i="2"/>
  <c r="L7" i="2"/>
  <c r="O6" i="2"/>
  <c r="Q6" i="2" s="1"/>
  <c r="N6" i="2"/>
  <c r="L6" i="2"/>
  <c r="O5" i="2"/>
  <c r="Q5" i="2" s="1"/>
  <c r="N5" i="2"/>
  <c r="L5" i="2"/>
  <c r="O4" i="2"/>
  <c r="Q4" i="2" s="1"/>
  <c r="N4" i="2"/>
  <c r="L4" i="2"/>
  <c r="O3" i="2"/>
  <c r="Q3" i="2" s="1"/>
  <c r="N3" i="2"/>
  <c r="L3" i="2"/>
  <c r="O2" i="2"/>
  <c r="N2" i="2"/>
  <c r="L2" i="2"/>
  <c r="N24" i="2" l="1"/>
  <c r="O24" i="2"/>
  <c r="Q2" i="2"/>
  <c r="Q24" i="2" s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/>
    </comment>
  </commentList>
</comments>
</file>

<file path=xl/sharedStrings.xml><?xml version="1.0" encoding="utf-8"?>
<sst xmlns="http://schemas.openxmlformats.org/spreadsheetml/2006/main" count="172" uniqueCount="67">
  <si>
    <t>序号</t>
  </si>
  <si>
    <t>影片名称</t>
    <phoneticPr fontId="6" type="noConversion"/>
  </si>
  <si>
    <t>影片编码</t>
  </si>
  <si>
    <t>影院名称</t>
    <phoneticPr fontId="6" type="noConversion"/>
  </si>
  <si>
    <t>影院编码</t>
    <phoneticPr fontId="6" type="noConversion"/>
  </si>
  <si>
    <t>设备归属</t>
    <phoneticPr fontId="6" type="noConversion"/>
  </si>
  <si>
    <t>开始日期</t>
    <phoneticPr fontId="6" type="noConversion"/>
  </si>
  <si>
    <t>结束日期</t>
    <phoneticPr fontId="6" type="noConversion"/>
  </si>
  <si>
    <t>总场次</t>
    <phoneticPr fontId="6" type="noConversion"/>
  </si>
  <si>
    <t>总人次</t>
    <phoneticPr fontId="6" type="noConversion"/>
  </si>
  <si>
    <t>总票房</t>
    <phoneticPr fontId="6" type="noConversion"/>
  </si>
  <si>
    <t>电影专项基金</t>
    <phoneticPr fontId="6" type="noConversion"/>
  </si>
  <si>
    <t>增值税率</t>
    <phoneticPr fontId="6" type="noConversion"/>
  </si>
  <si>
    <t>税金</t>
    <phoneticPr fontId="6" type="noConversion"/>
  </si>
  <si>
    <t>净票房</t>
    <phoneticPr fontId="6" type="noConversion"/>
  </si>
  <si>
    <t>分账比例</t>
    <phoneticPr fontId="6" type="noConversion"/>
  </si>
  <si>
    <t>分账片款</t>
    <phoneticPr fontId="6" type="noConversion"/>
  </si>
  <si>
    <t>四川思远影业有限公司乐山店</t>
    <phoneticPr fontId="6" type="noConversion"/>
  </si>
  <si>
    <t>51140141</t>
    <phoneticPr fontId="6" type="noConversion"/>
  </si>
  <si>
    <t>中影设备</t>
    <phoneticPr fontId="6" type="noConversion"/>
  </si>
  <si>
    <t>05120111201802</t>
  </si>
  <si>
    <t>最后一球（数字字幕）</t>
  </si>
  <si>
    <t>09110117201801</t>
  </si>
  <si>
    <t>超人总动员2（数字3D字幕）</t>
  </si>
  <si>
    <t>05120111201801</t>
  </si>
  <si>
    <t>我不是药神</t>
  </si>
  <si>
    <t>00110496201801</t>
  </si>
  <si>
    <t>00210114201801</t>
  </si>
  <si>
    <t>动物世界（数字3D）</t>
  </si>
  <si>
    <t>00120377201801</t>
  </si>
  <si>
    <t>金蝉脱壳2：冥府（数字字幕）</t>
  </si>
  <si>
    <t>05110115201801</t>
  </si>
  <si>
    <t>侏罗纪世界2（数字3D字幕）</t>
  </si>
  <si>
    <t>05120102201801</t>
  </si>
  <si>
    <t>合计</t>
    <phoneticPr fontId="6" type="noConversion"/>
  </si>
  <si>
    <t>2018-07-01</t>
    <phoneticPr fontId="6" type="noConversion"/>
  </si>
  <si>
    <t>2018-07-31</t>
    <phoneticPr fontId="6" type="noConversion"/>
  </si>
  <si>
    <t>风语咒（数字3D）</t>
  </si>
  <si>
    <t>红盾先锋</t>
  </si>
  <si>
    <t>阿修罗（数字3D）</t>
  </si>
  <si>
    <t>摩天营救（数字3D字幕）</t>
  </si>
  <si>
    <t>北方一片苍茫</t>
  </si>
  <si>
    <t>西虹市首富</t>
  </si>
  <si>
    <t>邪不压正</t>
  </si>
  <si>
    <t>汪星卧底（数字国语）</t>
  </si>
  <si>
    <t>神秘世界历险记4（数字3D）</t>
  </si>
  <si>
    <t>新大头儿子和小头爸爸3俄罗斯奇遇记</t>
  </si>
  <si>
    <t>狄仁杰之四大天王（数字3D）</t>
  </si>
  <si>
    <t>00120497201801</t>
  </si>
  <si>
    <t>00110855201701</t>
  </si>
  <si>
    <t>00120217201801</t>
  </si>
  <si>
    <t>001c0527201801</t>
  </si>
  <si>
    <t>00110671201401</t>
  </si>
  <si>
    <t>05120120201801</t>
  </si>
  <si>
    <t>001c0533201801</t>
  </si>
  <si>
    <t>001c0564201801</t>
  </si>
  <si>
    <t>05120126201802</t>
  </si>
  <si>
    <t>05110118201802</t>
  </si>
  <si>
    <t>00110606201801</t>
  </si>
  <si>
    <t>001c0398201802</t>
  </si>
  <si>
    <t>00110495201801</t>
  </si>
  <si>
    <t>001b0356201801</t>
  </si>
  <si>
    <t>超人总动员2（数字3D）</t>
    <phoneticPr fontId="4" type="noConversion"/>
  </si>
  <si>
    <t>神奇马戏团之动物饼干（数字3D）</t>
    <phoneticPr fontId="4" type="noConversion"/>
  </si>
  <si>
    <t>阿飞正传（数字）</t>
    <phoneticPr fontId="4" type="noConversion"/>
  </si>
  <si>
    <t>淘气大侦探（数字3D）</t>
    <phoneticPr fontId="4" type="noConversion"/>
  </si>
  <si>
    <t>小悟空（数字3D）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</si>
</sst>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0_ "/>
  </numFmts>
  <fonts count="1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name val="Arial"/>
      <family val="2"/>
    </font>
    <font>
      <b/>
      <sz val="12"/>
      <color theme="1" tint="0.249977111117893"/>
      <name val="Arial"/>
      <family val="2"/>
    </font>
    <font>
      <sz val="9"/>
      <name val="宋体"/>
      <family val="3"/>
      <charset val="134"/>
      <scheme val="minor"/>
    </font>
    <font>
      <b/>
      <sz val="12"/>
      <color theme="1" tint="0.249977111117893"/>
      <name val="宋体"/>
      <family val="3"/>
      <charset val="134"/>
    </font>
    <font>
      <sz val="9"/>
      <name val="宋体"/>
      <family val="3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5">
    <xf numFmtId="0" fontId="0" fillId="0" borderId="0" xfId="0"/>
    <xf numFmtId="0" fontId="3" fillId="2" borderId="1" xfId="1" applyFont="1" applyFill="1" applyBorder="1" applyAlignment="1" applyProtection="1">
      <alignment horizontal="center" wrapText="1"/>
    </xf>
    <xf numFmtId="49" fontId="5" fillId="2" borderId="1" xfId="1" applyNumberFormat="1" applyFont="1" applyFill="1" applyBorder="1" applyAlignment="1" applyProtection="1">
      <alignment horizontal="center" wrapText="1"/>
    </xf>
    <xf numFmtId="49" fontId="3" fillId="2" borderId="1" xfId="1" applyNumberFormat="1" applyFont="1" applyFill="1" applyBorder="1" applyAlignment="1" applyProtection="1">
      <alignment horizontal="center" wrapText="1"/>
    </xf>
    <xf numFmtId="14" fontId="5" fillId="2" borderId="1" xfId="1" applyNumberFormat="1" applyFont="1" applyFill="1" applyBorder="1" applyAlignment="1" applyProtection="1">
      <alignment horizontal="center" wrapText="1"/>
    </xf>
    <xf numFmtId="176" fontId="5" fillId="2" borderId="1" xfId="1" applyNumberFormat="1" applyFont="1" applyFill="1" applyBorder="1" applyAlignment="1" applyProtection="1">
      <alignment horizontal="center" wrapText="1"/>
    </xf>
    <xf numFmtId="177" fontId="5" fillId="2" borderId="1" xfId="1" applyNumberFormat="1" applyFont="1" applyFill="1" applyBorder="1" applyAlignment="1" applyProtection="1">
      <alignment horizontal="center" wrapText="1"/>
    </xf>
    <xf numFmtId="0" fontId="7" fillId="0" borderId="0" xfId="1" applyFont="1"/>
    <xf numFmtId="0" fontId="8" fillId="0" borderId="1" xfId="1" applyFont="1" applyFill="1" applyBorder="1" applyAlignment="1">
      <alignment horizontal="center" vertical="center"/>
    </xf>
    <xf numFmtId="49" fontId="9" fillId="0" borderId="1" xfId="1" applyNumberFormat="1" applyFont="1" applyFill="1" applyBorder="1" applyAlignment="1">
      <alignment horizontal="center" vertical="center"/>
    </xf>
    <xf numFmtId="49" fontId="8" fillId="0" borderId="1" xfId="1" applyNumberFormat="1" applyFont="1" applyFill="1" applyBorder="1" applyAlignment="1">
      <alignment horizontal="center" vertical="center"/>
    </xf>
    <xf numFmtId="176" fontId="8" fillId="0" borderId="1" xfId="1" applyNumberFormat="1" applyFont="1" applyFill="1" applyBorder="1" applyAlignment="1">
      <alignment horizontal="right" vertical="center"/>
    </xf>
    <xf numFmtId="176" fontId="8" fillId="0" borderId="1" xfId="1" applyNumberFormat="1" applyFont="1" applyFill="1" applyBorder="1" applyAlignment="1">
      <alignment horizontal="center" vertical="center"/>
    </xf>
    <xf numFmtId="177" fontId="8" fillId="0" borderId="1" xfId="1" applyNumberFormat="1" applyFont="1" applyFill="1" applyBorder="1" applyAlignment="1">
      <alignment horizontal="center" vertical="center"/>
    </xf>
    <xf numFmtId="0" fontId="8" fillId="0" borderId="0" xfId="1" applyFont="1" applyFill="1"/>
    <xf numFmtId="0" fontId="2" fillId="0" borderId="2" xfId="1" applyFill="1" applyBorder="1"/>
    <xf numFmtId="49" fontId="8" fillId="0" borderId="2" xfId="1" applyNumberFormat="1" applyFont="1" applyFill="1" applyBorder="1" applyAlignment="1">
      <alignment horizontal="center" vertical="center"/>
    </xf>
    <xf numFmtId="49" fontId="2" fillId="0" borderId="2" xfId="1" applyNumberFormat="1" applyFill="1" applyBorder="1"/>
    <xf numFmtId="14" fontId="2" fillId="0" borderId="2" xfId="1" applyNumberFormat="1" applyFill="1" applyBorder="1"/>
    <xf numFmtId="176" fontId="2" fillId="0" borderId="2" xfId="1" applyNumberFormat="1" applyFill="1" applyBorder="1"/>
    <xf numFmtId="176" fontId="2" fillId="0" borderId="3" xfId="1" applyNumberFormat="1" applyFill="1" applyBorder="1" applyAlignment="1">
      <alignment horizontal="right"/>
    </xf>
    <xf numFmtId="177" fontId="2" fillId="0" borderId="2" xfId="1" applyNumberFormat="1" applyFill="1" applyBorder="1"/>
    <xf numFmtId="0" fontId="2" fillId="0" borderId="0" xfId="1" applyFill="1"/>
    <xf numFmtId="49" fontId="2" fillId="0" borderId="0" xfId="1" applyNumberFormat="1" applyFill="1"/>
    <xf numFmtId="14" fontId="2" fillId="0" borderId="0" xfId="1" applyNumberFormat="1" applyFill="1"/>
    <xf numFmtId="176" fontId="2" fillId="0" borderId="0" xfId="1" applyNumberFormat="1" applyFill="1"/>
    <xf numFmtId="177" fontId="2" fillId="0" borderId="0" xfId="1" applyNumberFormat="1" applyFill="1"/>
    <xf numFmtId="0" fontId="2" fillId="0" borderId="0" xfId="1"/>
    <xf numFmtId="49" fontId="2" fillId="0" borderId="0" xfId="1" applyNumberFormat="1"/>
    <xf numFmtId="49" fontId="10" fillId="0" borderId="0" xfId="1" applyNumberFormat="1" applyFont="1"/>
    <xf numFmtId="14" fontId="2" fillId="0" borderId="0" xfId="1" applyNumberFormat="1"/>
    <xf numFmtId="176" fontId="2" fillId="0" borderId="0" xfId="1" applyNumberFormat="1"/>
    <xf numFmtId="177" fontId="2" fillId="0" borderId="0" xfId="1" applyNumberFormat="1"/>
    <xf numFmtId="0" fontId="6" fillId="0" borderId="1" xfId="0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tabSelected="1" workbookViewId="0">
      <selection activeCell="B17" sqref="B17"/>
    </sheetView>
  </sheetViews>
  <sheetFormatPr defaultColWidth="14" defaultRowHeight="12.75" x14ac:dyDescent="0.2"/>
  <cols>
    <col min="1" max="1" width="7.375" style="27" customWidth="1"/>
    <col min="2" max="2" width="29.75" style="28" customWidth="1"/>
    <col min="3" max="3" width="12.125" style="28" bestFit="1" customWidth="1"/>
    <col min="4" max="4" width="21.625" style="28" customWidth="1"/>
    <col min="5" max="5" width="10.25" style="28" customWidth="1"/>
    <col min="6" max="6" width="14" style="28"/>
    <col min="7" max="8" width="12" style="30" customWidth="1"/>
    <col min="9" max="10" width="9.75" style="28" customWidth="1"/>
    <col min="11" max="11" width="11" style="31" customWidth="1"/>
    <col min="12" max="12" width="14" style="31"/>
    <col min="13" max="13" width="9.875" style="31" customWidth="1"/>
    <col min="14" max="14" width="10.375" style="31" customWidth="1"/>
    <col min="15" max="15" width="14" style="31"/>
    <col min="16" max="16" width="11.5" style="32" customWidth="1"/>
    <col min="17" max="17" width="14" style="31"/>
    <col min="18" max="16384" width="14" style="27"/>
  </cols>
  <sheetData>
    <row r="1" spans="1:17" s="7" customFormat="1" ht="15.75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5" t="s">
        <v>16</v>
      </c>
    </row>
    <row r="2" spans="1:17" s="14" customFormat="1" x14ac:dyDescent="0.2">
      <c r="A2" s="8">
        <v>1</v>
      </c>
      <c r="B2" s="33" t="s">
        <v>37</v>
      </c>
      <c r="C2" s="33" t="s">
        <v>51</v>
      </c>
      <c r="D2" s="9" t="s">
        <v>17</v>
      </c>
      <c r="E2" s="10" t="s">
        <v>18</v>
      </c>
      <c r="F2" s="9" t="s">
        <v>19</v>
      </c>
      <c r="G2" s="10" t="s">
        <v>35</v>
      </c>
      <c r="H2" s="10" t="s">
        <v>36</v>
      </c>
      <c r="I2" s="33">
        <v>2</v>
      </c>
      <c r="J2" s="33">
        <v>32</v>
      </c>
      <c r="K2" s="33">
        <v>1082.5</v>
      </c>
      <c r="L2" s="11">
        <f t="shared" ref="L2:L23" si="0">K2*0.05</f>
        <v>54.125</v>
      </c>
      <c r="M2" s="12">
        <v>0.03</v>
      </c>
      <c r="N2" s="11">
        <f t="shared" ref="N2:N23" si="1">K2*(1-0.96737864)</f>
        <v>35.31262220000005</v>
      </c>
      <c r="O2" s="11">
        <f t="shared" ref="O2:O23" si="2">K2*0.91737864</f>
        <v>993.06237780000004</v>
      </c>
      <c r="P2" s="13">
        <v>0.48</v>
      </c>
      <c r="Q2" s="11">
        <f t="shared" ref="Q2:Q23" si="3">ROUND(O2*P2,2)</f>
        <v>476.67</v>
      </c>
    </row>
    <row r="3" spans="1:17" s="14" customFormat="1" x14ac:dyDescent="0.2">
      <c r="A3" s="8">
        <v>2</v>
      </c>
      <c r="B3" s="33" t="s">
        <v>21</v>
      </c>
      <c r="C3" s="33" t="s">
        <v>22</v>
      </c>
      <c r="D3" s="9" t="s">
        <v>17</v>
      </c>
      <c r="E3" s="10" t="s">
        <v>18</v>
      </c>
      <c r="F3" s="9" t="s">
        <v>19</v>
      </c>
      <c r="G3" s="10" t="s">
        <v>35</v>
      </c>
      <c r="H3" s="10" t="s">
        <v>36</v>
      </c>
      <c r="I3" s="33">
        <v>4</v>
      </c>
      <c r="J3" s="33">
        <v>7</v>
      </c>
      <c r="K3" s="33">
        <v>143</v>
      </c>
      <c r="L3" s="11">
        <f t="shared" si="0"/>
        <v>7.15</v>
      </c>
      <c r="M3" s="12">
        <v>0.03</v>
      </c>
      <c r="N3" s="11">
        <f t="shared" si="1"/>
        <v>4.664854480000006</v>
      </c>
      <c r="O3" s="11">
        <f t="shared" si="2"/>
        <v>131.18514551999999</v>
      </c>
      <c r="P3" s="13">
        <v>0.48</v>
      </c>
      <c r="Q3" s="11">
        <f t="shared" si="3"/>
        <v>62.97</v>
      </c>
    </row>
    <row r="4" spans="1:17" s="14" customFormat="1" x14ac:dyDescent="0.2">
      <c r="A4" s="8">
        <v>3</v>
      </c>
      <c r="B4" s="33" t="s">
        <v>62</v>
      </c>
      <c r="C4" s="33" t="s">
        <v>20</v>
      </c>
      <c r="D4" s="9" t="s">
        <v>17</v>
      </c>
      <c r="E4" s="10" t="s">
        <v>18</v>
      </c>
      <c r="F4" s="9" t="s">
        <v>19</v>
      </c>
      <c r="G4" s="10" t="s">
        <v>35</v>
      </c>
      <c r="H4" s="10" t="s">
        <v>36</v>
      </c>
      <c r="I4" s="33">
        <v>17</v>
      </c>
      <c r="J4" s="33">
        <v>111</v>
      </c>
      <c r="K4" s="33">
        <v>2796</v>
      </c>
      <c r="L4" s="11">
        <f t="shared" si="0"/>
        <v>139.80000000000001</v>
      </c>
      <c r="M4" s="12">
        <v>0.03</v>
      </c>
      <c r="N4" s="11">
        <f t="shared" si="1"/>
        <v>91.209322560000118</v>
      </c>
      <c r="O4" s="11">
        <f t="shared" si="2"/>
        <v>2564.9906774400001</v>
      </c>
      <c r="P4" s="13">
        <v>0.48</v>
      </c>
      <c r="Q4" s="11">
        <f t="shared" si="3"/>
        <v>1231.2</v>
      </c>
    </row>
    <row r="5" spans="1:17" s="14" customFormat="1" x14ac:dyDescent="0.2">
      <c r="A5" s="8">
        <v>4</v>
      </c>
      <c r="B5" s="33" t="s">
        <v>38</v>
      </c>
      <c r="C5" s="33" t="s">
        <v>52</v>
      </c>
      <c r="D5" s="9" t="s">
        <v>17</v>
      </c>
      <c r="E5" s="10" t="s">
        <v>18</v>
      </c>
      <c r="F5" s="9" t="s">
        <v>19</v>
      </c>
      <c r="G5" s="10" t="s">
        <v>35</v>
      </c>
      <c r="H5" s="10" t="s">
        <v>36</v>
      </c>
      <c r="I5" s="33">
        <v>3</v>
      </c>
      <c r="J5" s="33">
        <v>1</v>
      </c>
      <c r="K5" s="33">
        <v>30</v>
      </c>
      <c r="L5" s="11">
        <f t="shared" si="0"/>
        <v>1.5</v>
      </c>
      <c r="M5" s="12">
        <v>0.03</v>
      </c>
      <c r="N5" s="11">
        <f t="shared" si="1"/>
        <v>0.97864080000000131</v>
      </c>
      <c r="O5" s="11">
        <f t="shared" si="2"/>
        <v>27.521359199999999</v>
      </c>
      <c r="P5" s="13">
        <v>0.45</v>
      </c>
      <c r="Q5" s="11">
        <f t="shared" si="3"/>
        <v>12.38</v>
      </c>
    </row>
    <row r="6" spans="1:17" s="14" customFormat="1" x14ac:dyDescent="0.2">
      <c r="A6" s="8">
        <v>5</v>
      </c>
      <c r="B6" s="33" t="s">
        <v>63</v>
      </c>
      <c r="C6" s="33" t="s">
        <v>55</v>
      </c>
      <c r="D6" s="9" t="s">
        <v>17</v>
      </c>
      <c r="E6" s="10" t="s">
        <v>18</v>
      </c>
      <c r="F6" s="9" t="s">
        <v>19</v>
      </c>
      <c r="G6" s="10" t="s">
        <v>35</v>
      </c>
      <c r="H6" s="10" t="s">
        <v>36</v>
      </c>
      <c r="I6" s="33">
        <v>6</v>
      </c>
      <c r="J6" s="33">
        <v>16</v>
      </c>
      <c r="K6" s="33">
        <v>400</v>
      </c>
      <c r="L6" s="11">
        <f t="shared" si="0"/>
        <v>20</v>
      </c>
      <c r="M6" s="12">
        <v>0.03</v>
      </c>
      <c r="N6" s="11">
        <f t="shared" si="1"/>
        <v>13.048544000000017</v>
      </c>
      <c r="O6" s="11">
        <f t="shared" si="2"/>
        <v>366.95145600000001</v>
      </c>
      <c r="P6" s="13">
        <v>0.48</v>
      </c>
      <c r="Q6" s="11">
        <f t="shared" si="3"/>
        <v>176.14</v>
      </c>
    </row>
    <row r="7" spans="1:17" s="14" customFormat="1" x14ac:dyDescent="0.2">
      <c r="A7" s="8">
        <v>6</v>
      </c>
      <c r="B7" s="33" t="s">
        <v>23</v>
      </c>
      <c r="C7" s="33" t="s">
        <v>24</v>
      </c>
      <c r="D7" s="9" t="s">
        <v>17</v>
      </c>
      <c r="E7" s="10" t="s">
        <v>18</v>
      </c>
      <c r="F7" s="9" t="s">
        <v>19</v>
      </c>
      <c r="G7" s="10" t="s">
        <v>35</v>
      </c>
      <c r="H7" s="10" t="s">
        <v>36</v>
      </c>
      <c r="I7" s="33">
        <v>77</v>
      </c>
      <c r="J7" s="33">
        <v>421</v>
      </c>
      <c r="K7" s="33">
        <v>12693</v>
      </c>
      <c r="L7" s="11">
        <f t="shared" si="0"/>
        <v>634.65000000000009</v>
      </c>
      <c r="M7" s="12">
        <v>0.03</v>
      </c>
      <c r="N7" s="11">
        <f t="shared" si="1"/>
        <v>414.06292248000057</v>
      </c>
      <c r="O7" s="11">
        <f t="shared" si="2"/>
        <v>11644.287077520001</v>
      </c>
      <c r="P7" s="13">
        <v>0.48</v>
      </c>
      <c r="Q7" s="11">
        <f t="shared" si="3"/>
        <v>5589.26</v>
      </c>
    </row>
    <row r="8" spans="1:17" s="14" customFormat="1" x14ac:dyDescent="0.2">
      <c r="A8" s="8">
        <v>7</v>
      </c>
      <c r="B8" s="33" t="s">
        <v>25</v>
      </c>
      <c r="C8" s="33" t="s">
        <v>26</v>
      </c>
      <c r="D8" s="9" t="s">
        <v>17</v>
      </c>
      <c r="E8" s="10" t="s">
        <v>18</v>
      </c>
      <c r="F8" s="9" t="s">
        <v>19</v>
      </c>
      <c r="G8" s="10" t="s">
        <v>35</v>
      </c>
      <c r="H8" s="10" t="s">
        <v>36</v>
      </c>
      <c r="I8" s="33">
        <v>453</v>
      </c>
      <c r="J8" s="33">
        <v>8486</v>
      </c>
      <c r="K8" s="34">
        <v>213945.75</v>
      </c>
      <c r="L8" s="11">
        <f t="shared" si="0"/>
        <v>10697.2875</v>
      </c>
      <c r="M8" s="12">
        <v>0.03</v>
      </c>
      <c r="N8" s="11">
        <f t="shared" si="1"/>
        <v>6979.2013312200097</v>
      </c>
      <c r="O8" s="11">
        <f t="shared" si="2"/>
        <v>196269.26116878001</v>
      </c>
      <c r="P8" s="13">
        <v>0.48</v>
      </c>
      <c r="Q8" s="11">
        <f t="shared" si="3"/>
        <v>94209.25</v>
      </c>
    </row>
    <row r="9" spans="1:17" s="14" customFormat="1" x14ac:dyDescent="0.2">
      <c r="A9" s="8">
        <v>8</v>
      </c>
      <c r="B9" s="33" t="s">
        <v>64</v>
      </c>
      <c r="C9" s="33" t="s">
        <v>27</v>
      </c>
      <c r="D9" s="9" t="s">
        <v>17</v>
      </c>
      <c r="E9" s="10" t="s">
        <v>18</v>
      </c>
      <c r="F9" s="9" t="s">
        <v>19</v>
      </c>
      <c r="G9" s="10" t="s">
        <v>35</v>
      </c>
      <c r="H9" s="10" t="s">
        <v>36</v>
      </c>
      <c r="I9" s="33">
        <v>30</v>
      </c>
      <c r="J9" s="33">
        <v>139</v>
      </c>
      <c r="K9" s="33">
        <v>2857</v>
      </c>
      <c r="L9" s="11">
        <f t="shared" si="0"/>
        <v>142.85</v>
      </c>
      <c r="M9" s="12">
        <v>0.03</v>
      </c>
      <c r="N9" s="11">
        <f t="shared" si="1"/>
        <v>93.199225520000127</v>
      </c>
      <c r="O9" s="11">
        <f t="shared" si="2"/>
        <v>2620.9507744800003</v>
      </c>
      <c r="P9" s="13">
        <v>0.48</v>
      </c>
      <c r="Q9" s="11">
        <f t="shared" si="3"/>
        <v>1258.06</v>
      </c>
    </row>
    <row r="10" spans="1:17" s="14" customFormat="1" x14ac:dyDescent="0.2">
      <c r="A10" s="8">
        <v>9</v>
      </c>
      <c r="B10" s="33" t="s">
        <v>39</v>
      </c>
      <c r="C10" s="33" t="s">
        <v>48</v>
      </c>
      <c r="D10" s="9" t="s">
        <v>17</v>
      </c>
      <c r="E10" s="10" t="s">
        <v>18</v>
      </c>
      <c r="F10" s="9" t="s">
        <v>19</v>
      </c>
      <c r="G10" s="10" t="s">
        <v>35</v>
      </c>
      <c r="H10" s="10" t="s">
        <v>36</v>
      </c>
      <c r="I10" s="33">
        <v>8</v>
      </c>
      <c r="J10" s="33">
        <v>61</v>
      </c>
      <c r="K10" s="33">
        <v>1938</v>
      </c>
      <c r="L10" s="11">
        <f t="shared" si="0"/>
        <v>96.9</v>
      </c>
      <c r="M10" s="12">
        <v>0.03</v>
      </c>
      <c r="N10" s="11">
        <f t="shared" si="1"/>
        <v>63.220195680000081</v>
      </c>
      <c r="O10" s="11">
        <f t="shared" si="2"/>
        <v>1777.8798043199999</v>
      </c>
      <c r="P10" s="13">
        <v>0.48</v>
      </c>
      <c r="Q10" s="11">
        <f t="shared" si="3"/>
        <v>853.38</v>
      </c>
    </row>
    <row r="11" spans="1:17" s="14" customFormat="1" x14ac:dyDescent="0.2">
      <c r="A11" s="8">
        <v>10</v>
      </c>
      <c r="B11" s="33" t="s">
        <v>40</v>
      </c>
      <c r="C11" s="33" t="s">
        <v>53</v>
      </c>
      <c r="D11" s="9" t="s">
        <v>17</v>
      </c>
      <c r="E11" s="10" t="s">
        <v>18</v>
      </c>
      <c r="F11" s="9" t="s">
        <v>19</v>
      </c>
      <c r="G11" s="10" t="s">
        <v>35</v>
      </c>
      <c r="H11" s="10" t="s">
        <v>36</v>
      </c>
      <c r="I11" s="33">
        <v>222</v>
      </c>
      <c r="J11" s="33">
        <v>2449</v>
      </c>
      <c r="K11" s="33">
        <v>68665</v>
      </c>
      <c r="L11" s="11">
        <f t="shared" si="0"/>
        <v>3433.25</v>
      </c>
      <c r="M11" s="12">
        <v>0.03</v>
      </c>
      <c r="N11" s="11">
        <f t="shared" si="1"/>
        <v>2239.9456844000028</v>
      </c>
      <c r="O11" s="11">
        <f t="shared" si="2"/>
        <v>62991.804315599999</v>
      </c>
      <c r="P11" s="13">
        <v>0.48</v>
      </c>
      <c r="Q11" s="11">
        <f t="shared" si="3"/>
        <v>30236.07</v>
      </c>
    </row>
    <row r="12" spans="1:17" s="14" customFormat="1" x14ac:dyDescent="0.2">
      <c r="A12" s="8">
        <v>11</v>
      </c>
      <c r="B12" s="33" t="s">
        <v>28</v>
      </c>
      <c r="C12" s="33" t="s">
        <v>29</v>
      </c>
      <c r="D12" s="9" t="s">
        <v>17</v>
      </c>
      <c r="E12" s="10" t="s">
        <v>18</v>
      </c>
      <c r="F12" s="9" t="s">
        <v>19</v>
      </c>
      <c r="G12" s="10" t="s">
        <v>35</v>
      </c>
      <c r="H12" s="10" t="s">
        <v>36</v>
      </c>
      <c r="I12" s="33">
        <v>97</v>
      </c>
      <c r="J12" s="33">
        <v>694</v>
      </c>
      <c r="K12" s="33">
        <v>21021</v>
      </c>
      <c r="L12" s="11">
        <f t="shared" si="0"/>
        <v>1051.05</v>
      </c>
      <c r="M12" s="12">
        <v>0.03</v>
      </c>
      <c r="N12" s="11">
        <f t="shared" si="1"/>
        <v>685.7336085600009</v>
      </c>
      <c r="O12" s="11">
        <f t="shared" si="2"/>
        <v>19284.216391440001</v>
      </c>
      <c r="P12" s="13">
        <v>0.48</v>
      </c>
      <c r="Q12" s="11">
        <f t="shared" si="3"/>
        <v>9256.42</v>
      </c>
    </row>
    <row r="13" spans="1:17" s="14" customFormat="1" x14ac:dyDescent="0.2">
      <c r="A13" s="8">
        <v>12</v>
      </c>
      <c r="B13" s="33" t="s">
        <v>30</v>
      </c>
      <c r="C13" s="33" t="s">
        <v>31</v>
      </c>
      <c r="D13" s="9" t="s">
        <v>17</v>
      </c>
      <c r="E13" s="10" t="s">
        <v>18</v>
      </c>
      <c r="F13" s="9" t="s">
        <v>19</v>
      </c>
      <c r="G13" s="10" t="s">
        <v>35</v>
      </c>
      <c r="H13" s="10" t="s">
        <v>36</v>
      </c>
      <c r="I13" s="33">
        <v>9</v>
      </c>
      <c r="J13" s="33">
        <v>53</v>
      </c>
      <c r="K13" s="33">
        <v>1124</v>
      </c>
      <c r="L13" s="11">
        <f t="shared" si="0"/>
        <v>56.2</v>
      </c>
      <c r="M13" s="12">
        <v>0.03</v>
      </c>
      <c r="N13" s="11">
        <f t="shared" si="1"/>
        <v>36.66640864000005</v>
      </c>
      <c r="O13" s="11">
        <f t="shared" si="2"/>
        <v>1031.1335913600001</v>
      </c>
      <c r="P13" s="13">
        <v>0.48</v>
      </c>
      <c r="Q13" s="11">
        <f t="shared" si="3"/>
        <v>494.94</v>
      </c>
    </row>
    <row r="14" spans="1:17" s="14" customFormat="1" x14ac:dyDescent="0.2">
      <c r="A14" s="8">
        <v>13</v>
      </c>
      <c r="B14" s="33" t="s">
        <v>41</v>
      </c>
      <c r="C14" s="33" t="s">
        <v>49</v>
      </c>
      <c r="D14" s="9" t="s">
        <v>17</v>
      </c>
      <c r="E14" s="10" t="s">
        <v>18</v>
      </c>
      <c r="F14" s="9" t="s">
        <v>19</v>
      </c>
      <c r="G14" s="10" t="s">
        <v>35</v>
      </c>
      <c r="H14" s="10" t="s">
        <v>36</v>
      </c>
      <c r="I14" s="33">
        <v>7</v>
      </c>
      <c r="J14" s="33">
        <v>3</v>
      </c>
      <c r="K14" s="33">
        <v>68</v>
      </c>
      <c r="L14" s="11">
        <f t="shared" si="0"/>
        <v>3.4000000000000004</v>
      </c>
      <c r="M14" s="12">
        <v>0.03</v>
      </c>
      <c r="N14" s="11">
        <f t="shared" si="1"/>
        <v>2.218252480000003</v>
      </c>
      <c r="O14" s="11">
        <f t="shared" si="2"/>
        <v>62.381747520000005</v>
      </c>
      <c r="P14" s="13">
        <v>0.48</v>
      </c>
      <c r="Q14" s="11">
        <f t="shared" si="3"/>
        <v>29.94</v>
      </c>
    </row>
    <row r="15" spans="1:17" s="14" customFormat="1" x14ac:dyDescent="0.2">
      <c r="A15" s="8">
        <v>14</v>
      </c>
      <c r="B15" s="33" t="s">
        <v>42</v>
      </c>
      <c r="C15" s="33" t="s">
        <v>58</v>
      </c>
      <c r="D15" s="9" t="s">
        <v>17</v>
      </c>
      <c r="E15" s="10" t="s">
        <v>18</v>
      </c>
      <c r="F15" s="9" t="s">
        <v>19</v>
      </c>
      <c r="G15" s="10" t="s">
        <v>35</v>
      </c>
      <c r="H15" s="10" t="s">
        <v>36</v>
      </c>
      <c r="I15" s="33">
        <v>136</v>
      </c>
      <c r="J15" s="33">
        <v>3946</v>
      </c>
      <c r="K15" s="33">
        <v>102561</v>
      </c>
      <c r="L15" s="11">
        <f t="shared" si="0"/>
        <v>5128.05</v>
      </c>
      <c r="M15" s="12">
        <v>0.03</v>
      </c>
      <c r="N15" s="11">
        <f t="shared" si="1"/>
        <v>3345.6793029600044</v>
      </c>
      <c r="O15" s="11">
        <f t="shared" si="2"/>
        <v>94087.270697040003</v>
      </c>
      <c r="P15" s="13">
        <v>0.48</v>
      </c>
      <c r="Q15" s="11">
        <f t="shared" si="3"/>
        <v>45161.89</v>
      </c>
    </row>
    <row r="16" spans="1:17" s="14" customFormat="1" x14ac:dyDescent="0.2">
      <c r="A16" s="8">
        <v>15</v>
      </c>
      <c r="B16" s="33" t="s">
        <v>43</v>
      </c>
      <c r="C16" s="33" t="s">
        <v>60</v>
      </c>
      <c r="D16" s="9" t="s">
        <v>17</v>
      </c>
      <c r="E16" s="10" t="s">
        <v>18</v>
      </c>
      <c r="F16" s="9" t="s">
        <v>19</v>
      </c>
      <c r="G16" s="10" t="s">
        <v>35</v>
      </c>
      <c r="H16" s="10" t="s">
        <v>36</v>
      </c>
      <c r="I16" s="33">
        <v>126</v>
      </c>
      <c r="J16" s="33">
        <v>1423</v>
      </c>
      <c r="K16" s="33">
        <v>38096</v>
      </c>
      <c r="L16" s="11">
        <f t="shared" si="0"/>
        <v>1904.8000000000002</v>
      </c>
      <c r="M16" s="12">
        <v>0.03</v>
      </c>
      <c r="N16" s="11">
        <f t="shared" si="1"/>
        <v>1242.7433305600016</v>
      </c>
      <c r="O16" s="11">
        <f t="shared" si="2"/>
        <v>34948.456669439998</v>
      </c>
      <c r="P16" s="13">
        <v>0.48</v>
      </c>
      <c r="Q16" s="11">
        <f t="shared" si="3"/>
        <v>16775.259999999998</v>
      </c>
    </row>
    <row r="17" spans="1:17" s="14" customFormat="1" x14ac:dyDescent="0.2">
      <c r="A17" s="8">
        <v>17</v>
      </c>
      <c r="B17" s="33" t="s">
        <v>65</v>
      </c>
      <c r="C17" s="33" t="s">
        <v>56</v>
      </c>
      <c r="D17" s="9" t="s">
        <v>17</v>
      </c>
      <c r="E17" s="10" t="s">
        <v>18</v>
      </c>
      <c r="F17" s="9" t="s">
        <v>19</v>
      </c>
      <c r="G17" s="10" t="s">
        <v>35</v>
      </c>
      <c r="H17" s="10" t="s">
        <v>36</v>
      </c>
      <c r="I17" s="33">
        <v>13</v>
      </c>
      <c r="J17" s="33">
        <v>20</v>
      </c>
      <c r="K17" s="33">
        <v>506</v>
      </c>
      <c r="L17" s="11">
        <f t="shared" si="0"/>
        <v>25.3</v>
      </c>
      <c r="M17" s="12">
        <v>0.03</v>
      </c>
      <c r="N17" s="11">
        <f t="shared" si="1"/>
        <v>16.506408160000021</v>
      </c>
      <c r="O17" s="11">
        <f t="shared" si="2"/>
        <v>464.19359184000001</v>
      </c>
      <c r="P17" s="13">
        <v>0.48</v>
      </c>
      <c r="Q17" s="11">
        <f t="shared" si="3"/>
        <v>222.81</v>
      </c>
    </row>
    <row r="18" spans="1:17" s="14" customFormat="1" x14ac:dyDescent="0.2">
      <c r="A18" s="8">
        <v>18</v>
      </c>
      <c r="B18" s="33" t="s">
        <v>44</v>
      </c>
      <c r="C18" s="33" t="s">
        <v>57</v>
      </c>
      <c r="D18" s="9" t="s">
        <v>17</v>
      </c>
      <c r="E18" s="10" t="s">
        <v>18</v>
      </c>
      <c r="F18" s="9" t="s">
        <v>19</v>
      </c>
      <c r="G18" s="10" t="s">
        <v>35</v>
      </c>
      <c r="H18" s="10" t="s">
        <v>36</v>
      </c>
      <c r="I18" s="33">
        <v>2</v>
      </c>
      <c r="J18" s="33">
        <v>4</v>
      </c>
      <c r="K18" s="33">
        <v>100</v>
      </c>
      <c r="L18" s="11">
        <f t="shared" si="0"/>
        <v>5</v>
      </c>
      <c r="M18" s="12">
        <v>0.03</v>
      </c>
      <c r="N18" s="11">
        <f t="shared" si="1"/>
        <v>3.2621360000000044</v>
      </c>
      <c r="O18" s="11">
        <f t="shared" si="2"/>
        <v>91.737864000000002</v>
      </c>
      <c r="P18" s="13">
        <v>0.48</v>
      </c>
      <c r="Q18" s="11">
        <f t="shared" si="3"/>
        <v>44.03</v>
      </c>
    </row>
    <row r="19" spans="1:17" s="14" customFormat="1" x14ac:dyDescent="0.2">
      <c r="A19" s="8">
        <v>19</v>
      </c>
      <c r="B19" s="33" t="s">
        <v>45</v>
      </c>
      <c r="C19" s="33" t="s">
        <v>54</v>
      </c>
      <c r="D19" s="9" t="s">
        <v>17</v>
      </c>
      <c r="E19" s="10" t="s">
        <v>18</v>
      </c>
      <c r="F19" s="9" t="s">
        <v>19</v>
      </c>
      <c r="G19" s="10" t="s">
        <v>35</v>
      </c>
      <c r="H19" s="10" t="s">
        <v>36</v>
      </c>
      <c r="I19" s="33">
        <v>1</v>
      </c>
      <c r="J19" s="33">
        <v>31</v>
      </c>
      <c r="K19" s="33">
        <v>785</v>
      </c>
      <c r="L19" s="11">
        <f t="shared" si="0"/>
        <v>39.25</v>
      </c>
      <c r="M19" s="12">
        <v>0.03</v>
      </c>
      <c r="N19" s="11">
        <f t="shared" si="1"/>
        <v>25.607767600000034</v>
      </c>
      <c r="O19" s="11">
        <f t="shared" si="2"/>
        <v>720.14223240000001</v>
      </c>
      <c r="P19" s="13">
        <v>0.48</v>
      </c>
      <c r="Q19" s="11">
        <f t="shared" si="3"/>
        <v>345.67</v>
      </c>
    </row>
    <row r="20" spans="1:17" s="14" customFormat="1" x14ac:dyDescent="0.2">
      <c r="A20" s="8">
        <v>20</v>
      </c>
      <c r="B20" s="33" t="s">
        <v>32</v>
      </c>
      <c r="C20" s="33" t="s">
        <v>33</v>
      </c>
      <c r="D20" s="9" t="s">
        <v>17</v>
      </c>
      <c r="E20" s="10" t="s">
        <v>18</v>
      </c>
      <c r="F20" s="9" t="s">
        <v>19</v>
      </c>
      <c r="G20" s="10" t="s">
        <v>35</v>
      </c>
      <c r="H20" s="10" t="s">
        <v>36</v>
      </c>
      <c r="I20" s="33">
        <v>103</v>
      </c>
      <c r="J20" s="33">
        <v>574</v>
      </c>
      <c r="K20" s="33">
        <v>16507.75</v>
      </c>
      <c r="L20" s="11">
        <f t="shared" si="0"/>
        <v>825.38750000000005</v>
      </c>
      <c r="M20" s="12">
        <v>0.03</v>
      </c>
      <c r="N20" s="11">
        <f t="shared" si="1"/>
        <v>538.50525554000069</v>
      </c>
      <c r="O20" s="11">
        <f t="shared" si="2"/>
        <v>15143.857244459999</v>
      </c>
      <c r="P20" s="13">
        <v>0.48</v>
      </c>
      <c r="Q20" s="11">
        <f t="shared" si="3"/>
        <v>7269.05</v>
      </c>
    </row>
    <row r="21" spans="1:17" s="14" customFormat="1" x14ac:dyDescent="0.2">
      <c r="A21" s="8">
        <v>23</v>
      </c>
      <c r="B21" s="33" t="s">
        <v>46</v>
      </c>
      <c r="C21" s="33" t="s">
        <v>61</v>
      </c>
      <c r="D21" s="9" t="s">
        <v>17</v>
      </c>
      <c r="E21" s="10" t="s">
        <v>18</v>
      </c>
      <c r="F21" s="9" t="s">
        <v>19</v>
      </c>
      <c r="G21" s="10" t="s">
        <v>35</v>
      </c>
      <c r="H21" s="10" t="s">
        <v>36</v>
      </c>
      <c r="I21" s="33">
        <v>21</v>
      </c>
      <c r="J21" s="33">
        <v>46</v>
      </c>
      <c r="K21" s="33">
        <v>1391</v>
      </c>
      <c r="L21" s="11">
        <f t="shared" si="0"/>
        <v>69.55</v>
      </c>
      <c r="M21" s="12">
        <v>0.03</v>
      </c>
      <c r="N21" s="11">
        <f t="shared" si="1"/>
        <v>45.376311760000064</v>
      </c>
      <c r="O21" s="11">
        <f t="shared" si="2"/>
        <v>1276.0736882400001</v>
      </c>
      <c r="P21" s="13">
        <v>0.48</v>
      </c>
      <c r="Q21" s="11">
        <f t="shared" si="3"/>
        <v>612.52</v>
      </c>
    </row>
    <row r="22" spans="1:17" s="14" customFormat="1" x14ac:dyDescent="0.2">
      <c r="A22" s="8">
        <v>25</v>
      </c>
      <c r="B22" s="33" t="s">
        <v>66</v>
      </c>
      <c r="C22" s="33" t="s">
        <v>59</v>
      </c>
      <c r="D22" s="9" t="s">
        <v>17</v>
      </c>
      <c r="E22" s="10" t="s">
        <v>18</v>
      </c>
      <c r="F22" s="9" t="s">
        <v>19</v>
      </c>
      <c r="G22" s="10" t="s">
        <v>35</v>
      </c>
      <c r="H22" s="10" t="s">
        <v>36</v>
      </c>
      <c r="I22" s="33">
        <v>7</v>
      </c>
      <c r="J22" s="33">
        <v>8</v>
      </c>
      <c r="K22" s="33">
        <v>200</v>
      </c>
      <c r="L22" s="11">
        <f t="shared" si="0"/>
        <v>10</v>
      </c>
      <c r="M22" s="12">
        <v>0.03</v>
      </c>
      <c r="N22" s="11">
        <f t="shared" si="1"/>
        <v>6.5242720000000087</v>
      </c>
      <c r="O22" s="11">
        <f t="shared" si="2"/>
        <v>183.475728</v>
      </c>
      <c r="P22" s="13">
        <v>0.48</v>
      </c>
      <c r="Q22" s="11">
        <f t="shared" si="3"/>
        <v>88.07</v>
      </c>
    </row>
    <row r="23" spans="1:17" s="14" customFormat="1" x14ac:dyDescent="0.2">
      <c r="A23" s="8">
        <v>27</v>
      </c>
      <c r="B23" s="33" t="s">
        <v>47</v>
      </c>
      <c r="C23" s="33" t="s">
        <v>50</v>
      </c>
      <c r="D23" s="9" t="s">
        <v>17</v>
      </c>
      <c r="E23" s="10" t="s">
        <v>18</v>
      </c>
      <c r="F23" s="9" t="s">
        <v>19</v>
      </c>
      <c r="G23" s="10" t="s">
        <v>35</v>
      </c>
      <c r="H23" s="10" t="s">
        <v>36</v>
      </c>
      <c r="I23" s="33">
        <v>95</v>
      </c>
      <c r="J23" s="33">
        <v>873</v>
      </c>
      <c r="K23" s="33">
        <v>27358</v>
      </c>
      <c r="L23" s="11">
        <f t="shared" si="0"/>
        <v>1367.9</v>
      </c>
      <c r="M23" s="12">
        <v>0.03</v>
      </c>
      <c r="N23" s="11">
        <f t="shared" si="1"/>
        <v>892.45516688000123</v>
      </c>
      <c r="O23" s="11">
        <f t="shared" si="2"/>
        <v>25097.644833120001</v>
      </c>
      <c r="P23" s="13">
        <v>0.48</v>
      </c>
      <c r="Q23" s="11">
        <f t="shared" si="3"/>
        <v>12046.87</v>
      </c>
    </row>
    <row r="24" spans="1:17" s="22" customFormat="1" ht="25.5" customHeight="1" x14ac:dyDescent="0.2">
      <c r="A24" s="15"/>
      <c r="B24" s="16" t="s">
        <v>34</v>
      </c>
      <c r="C24" s="17"/>
      <c r="D24" s="17"/>
      <c r="E24" s="17"/>
      <c r="F24" s="17"/>
      <c r="G24" s="18"/>
      <c r="H24" s="18"/>
      <c r="I24" s="17"/>
      <c r="J24" s="17"/>
      <c r="K24" s="19">
        <f>SUM(K2:K23)</f>
        <v>514268</v>
      </c>
      <c r="L24" s="19"/>
      <c r="M24" s="19"/>
      <c r="N24" s="19">
        <f>SUM(N2:N23)</f>
        <v>16776.121564480018</v>
      </c>
      <c r="O24" s="20">
        <f>SUM(O2:O23)</f>
        <v>471778.47843552008</v>
      </c>
      <c r="P24" s="21"/>
      <c r="Q24" s="19">
        <f>SUM(Q2:Q23)</f>
        <v>226452.85</v>
      </c>
    </row>
    <row r="25" spans="1:17" s="22" customFormat="1" x14ac:dyDescent="0.2">
      <c r="B25" s="23"/>
      <c r="C25" s="23"/>
      <c r="D25" s="23"/>
      <c r="E25" s="23"/>
      <c r="F25" s="23"/>
      <c r="G25" s="24"/>
      <c r="H25" s="24"/>
      <c r="I25" s="23"/>
      <c r="J25" s="23"/>
      <c r="K25" s="25"/>
      <c r="L25" s="25"/>
      <c r="M25" s="25"/>
      <c r="N25" s="25"/>
      <c r="O25" s="25"/>
      <c r="P25" s="26"/>
    </row>
    <row r="27" spans="1:17" x14ac:dyDescent="0.2">
      <c r="F27" s="29"/>
    </row>
  </sheetData>
  <protectedRanges>
    <protectedRange sqref="A3:D3 A2:B2 D2:IV2 A14:D14 A5:D5 A4:B4 D4 E3:IV23 A10:B13 A16:D16 A15:B15 D15 D10:D13 A7:D9 A6:B6 D6 A24:IV65550 A17:B23 D17:D23" name="区域1"/>
  </protectedRanges>
  <phoneticPr fontId="4" type="noConversion"/>
  <pageMargins left="0.75" right="0.75" top="1" bottom="1" header="0.5" footer="0.5"/>
  <pageSetup paperSize="9" scale="51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月结算表7月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2018-08-01T02:24:13Z</dcterms:modified>
</cp:coreProperties>
</file>