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85" windowHeight="4695"/>
  </bookViews>
  <sheets>
    <sheet name="月结算表" sheetId="1" r:id="rId1"/>
  </sheets>
  <definedNames>
    <definedName name="_xlnm.Print_Area" localSheetId="0">月结算表!$A$1:$Q$24</definedName>
  </definedNames>
  <calcPr calcId="124519"/>
</workbook>
</file>

<file path=xl/calcChain.xml><?xml version="1.0" encoding="utf-8"?>
<calcChain xmlns="http://schemas.openxmlformats.org/spreadsheetml/2006/main">
  <c r="N24" i="1"/>
  <c r="N10"/>
  <c r="L10"/>
  <c r="O10" l="1"/>
  <c r="Q10" s="1"/>
  <c r="K24"/>
  <c r="N23"/>
  <c r="N22"/>
  <c r="N21"/>
  <c r="N20"/>
  <c r="N19"/>
  <c r="N18"/>
  <c r="N17"/>
  <c r="N16"/>
  <c r="N15"/>
  <c r="N14"/>
  <c r="N13"/>
  <c r="N12"/>
  <c r="N11"/>
  <c r="N9"/>
  <c r="N8"/>
  <c r="N7"/>
  <c r="N6"/>
  <c r="N5"/>
  <c r="N4"/>
  <c r="N3"/>
  <c r="N2"/>
  <c r="L23"/>
  <c r="L22"/>
  <c r="L21"/>
  <c r="L20"/>
  <c r="L19"/>
  <c r="L18"/>
  <c r="L17"/>
  <c r="L16"/>
  <c r="L15"/>
  <c r="L14"/>
  <c r="L13"/>
  <c r="L12"/>
  <c r="L11"/>
  <c r="L9"/>
  <c r="L8"/>
  <c r="L7"/>
  <c r="L6"/>
  <c r="L5"/>
  <c r="L4"/>
  <c r="L3"/>
  <c r="L2"/>
  <c r="O5" l="1"/>
  <c r="O14"/>
  <c r="Q14" s="1"/>
  <c r="O18"/>
  <c r="Q18" s="1"/>
  <c r="O22"/>
  <c r="Q22" s="1"/>
  <c r="O9"/>
  <c r="Q9" s="1"/>
  <c r="O6"/>
  <c r="Q6" s="1"/>
  <c r="O11"/>
  <c r="Q11" s="1"/>
  <c r="O15"/>
  <c r="Q15" s="1"/>
  <c r="O19"/>
  <c r="O23"/>
  <c r="Q23" s="1"/>
  <c r="O3"/>
  <c r="Q3" s="1"/>
  <c r="O7"/>
  <c r="Q7" s="1"/>
  <c r="O12"/>
  <c r="Q12" s="1"/>
  <c r="O16"/>
  <c r="Q16" s="1"/>
  <c r="O20"/>
  <c r="O4"/>
  <c r="Q4" s="1"/>
  <c r="O8"/>
  <c r="Q8" s="1"/>
  <c r="O13"/>
  <c r="Q13" s="1"/>
  <c r="O17"/>
  <c r="Q17" s="1"/>
  <c r="O21"/>
  <c r="Q5"/>
  <c r="Q19"/>
  <c r="O2"/>
  <c r="Q20"/>
  <c r="Q21"/>
  <c r="O24" l="1"/>
  <c r="Q2"/>
  <c r="Q24" s="1"/>
</calcChain>
</file>

<file path=xl/sharedStrings.xml><?xml version="1.0" encoding="utf-8"?>
<sst xmlns="http://schemas.openxmlformats.org/spreadsheetml/2006/main" count="128" uniqueCount="65">
  <si>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</si>
  <si>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</si>
  <si>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</si>
  <si>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</si>
  <si>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</si>
  <si>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</si>
  <si>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</si>
  <si>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</si>
  <si>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</si>
  <si>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</si>
  <si>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</si>
  <si>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</si>
  <si>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</si>
  <si>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</si>
  <si>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</si>
  <si>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</si>
  <si>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</si>
  <si>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</si>
  <si>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</si>
  <si>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天津百丽宫影城</t>
  </si>
  <si>
    <t>12020671</t>
    <phoneticPr fontId="1" type="noConversion"/>
  </si>
  <si>
    <t>侏罗纪世界2（数字3D）</t>
  </si>
  <si>
    <t>猛虫过江</t>
  </si>
  <si>
    <t>阿飞正传（数字）</t>
  </si>
  <si>
    <t>超人总动员2（数字3D）</t>
  </si>
  <si>
    <t>生存家族（数字）</t>
  </si>
  <si>
    <t>动物世界（数字3D）</t>
  </si>
  <si>
    <t>金蝉脱壳2：冥府（数字）</t>
  </si>
  <si>
    <t>最后一球（数字）</t>
  </si>
  <si>
    <t>我不是药神</t>
  </si>
  <si>
    <t>051201022018</t>
  </si>
  <si>
    <t>001104442018</t>
  </si>
  <si>
    <t>002101142018</t>
  </si>
  <si>
    <t>051201112018</t>
  </si>
  <si>
    <t>012101122018</t>
  </si>
  <si>
    <t>001203772018</t>
  </si>
  <si>
    <t>051101152018</t>
  </si>
  <si>
    <t>091101172018</t>
  </si>
  <si>
    <t>001104962018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</si>
  <si>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</si>
  <si>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</si>
  <si>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</si>
  <si>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</si>
  <si>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</si>
  <si>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</si>
  <si>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狄仁杰之四大天王（数字3D）</t>
  </si>
  <si>
    <t>001202172018</t>
  </si>
  <si>
    <t>摩天营救（数字3D）</t>
  </si>
  <si>
    <t>051201202018</t>
  </si>
  <si>
    <t>北方一片苍茫</t>
  </si>
  <si>
    <t>001108552017</t>
  </si>
  <si>
    <t>淘气大侦探（数字3D）</t>
  </si>
  <si>
    <t>051201262018</t>
  </si>
  <si>
    <t>汪星卧底（数字）</t>
  </si>
  <si>
    <t>051101182018</t>
  </si>
  <si>
    <t>西虹市首富</t>
  </si>
  <si>
    <t>001106062018</t>
  </si>
  <si>
    <t>青年马克思（数字）</t>
  </si>
  <si>
    <t>075100892018</t>
  </si>
  <si>
    <t>神奇马戏团之动物饼干（数字3D）</t>
  </si>
  <si>
    <t>001c05642018</t>
  </si>
  <si>
    <t>风语咒（数字3D）</t>
  </si>
  <si>
    <t>001c05272018</t>
  </si>
  <si>
    <t>神秘世界历险记4（数字3D）</t>
  </si>
  <si>
    <t>001c05332018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</si>
</sst>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5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Arial"/>
      <family val="2"/>
    </font>
    <font>
      <sz val="11"/>
      <name val="Arial"/>
      <family val="2"/>
    </font>
    <font>
      <sz val="8"/>
      <name val="Times New Roman"/>
      <family val="1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2" fillId="0" borderId="0"/>
    <xf numFmtId="9" fontId="9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43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49" fontId="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8" fillId="0" borderId="0" xfId="0" applyNumberFormat="1" applyFont="1"/>
    <xf numFmtId="0" fontId="3" fillId="4" borderId="1" xfId="0" applyFont="1" applyFill="1" applyBorder="1" applyAlignment="1" applyProtection="1">
      <alignment horizontal="center" wrapText="1"/>
    </xf>
    <xf numFmtId="0" fontId="5" fillId="4" borderId="0" xfId="0" applyFont="1" applyFill="1"/>
    <xf numFmtId="176" fontId="12" fillId="4" borderId="2" xfId="3" applyNumberFormat="1" applyFont="1" applyFill="1" applyBorder="1" applyAlignment="1" applyProtection="1">
      <alignment horizontal="right" vertical="center"/>
    </xf>
    <xf numFmtId="176" fontId="12" fillId="0" borderId="2" xfId="3" applyNumberFormat="1" applyFont="1" applyFill="1" applyBorder="1" applyAlignment="1" applyProtection="1">
      <alignment horizontal="right" vertical="center"/>
    </xf>
    <xf numFmtId="176" fontId="11" fillId="0" borderId="2" xfId="3" applyNumberFormat="1" applyFont="1" applyFill="1" applyBorder="1" applyAlignment="1" applyProtection="1">
      <alignment horizontal="right" vertical="center" wrapText="1"/>
    </xf>
    <xf numFmtId="176" fontId="11" fillId="4" borderId="2" xfId="3" applyNumberFormat="1" applyFont="1" applyFill="1" applyBorder="1" applyAlignment="1" applyProtection="1">
      <alignment horizontal="right" vertical="center" wrapText="1"/>
    </xf>
    <xf numFmtId="9" fontId="13" fillId="0" borderId="2" xfId="2" applyNumberFormat="1" applyFont="1" applyFill="1" applyBorder="1" applyAlignment="1">
      <alignment horizontal="center"/>
    </xf>
    <xf numFmtId="9" fontId="13" fillId="4" borderId="2" xfId="2" applyNumberFormat="1" applyFont="1" applyFill="1" applyBorder="1" applyAlignment="1">
      <alignment horizontal="center"/>
    </xf>
    <xf numFmtId="22" fontId="14" fillId="3" borderId="3" xfId="0" applyNumberFormat="1" applyFont="1" applyFill="1" applyBorder="1" applyAlignment="1">
      <alignment horizontal="left" vertical="center" wrapText="1"/>
    </xf>
    <xf numFmtId="49" fontId="14" fillId="3" borderId="3" xfId="0" applyNumberFormat="1" applyFont="1" applyFill="1" applyBorder="1" applyAlignment="1">
      <alignment horizontal="left" vertical="center" wrapText="1"/>
    </xf>
    <xf numFmtId="49" fontId="7" fillId="0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 applyProtection="1">
      <alignment horizontal="center" wrapText="1"/>
    </xf>
    <xf numFmtId="14" fontId="14" fillId="3" borderId="2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 applyProtection="1">
      <alignment horizontal="center" wrapText="1"/>
    </xf>
    <xf numFmtId="176" fontId="4" fillId="2" borderId="5" xfId="0" applyNumberFormat="1" applyFont="1" applyFill="1" applyBorder="1" applyAlignment="1" applyProtection="1">
      <alignment horizontal="center" wrapText="1"/>
    </xf>
    <xf numFmtId="1" fontId="14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2 2 2" xfId="1"/>
    <cellStyle name="常规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tabSelected="1" topLeftCell="C1" workbookViewId="0">
      <selection activeCell="I27" sqref="I27"/>
    </sheetView>
  </sheetViews>
  <sheetFormatPr defaultColWidth="16" defaultRowHeight="12.75"/>
  <cols>
    <col min="1" max="1" width="8.42578125" customWidth="1"/>
    <col min="2" max="2" width="20.85546875" style="2" customWidth="1"/>
    <col min="3" max="3" width="13.85546875" style="2" bestFit="1" customWidth="1"/>
    <col min="4" max="4" width="16.1406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0" t="s">
        <v>0</v>
      </c>
      <c r="B1" s="21" t="s">
        <v>7</v>
      </c>
      <c r="C1" s="22" t="s">
        <v>1</v>
      </c>
      <c r="D1" s="21" t="s">
        <v>17</v>
      </c>
      <c r="E1" s="21" t="s">
        <v>18</v>
      </c>
      <c r="F1" s="21" t="s">
        <v>10</v>
      </c>
      <c r="G1" s="37" t="s">
        <v>2</v>
      </c>
      <c r="H1" s="37" t="s">
        <v>3</v>
      </c>
      <c r="I1" s="39" t="s">
        <v>4</v>
      </c>
      <c r="J1" s="39" t="s">
        <v>5</v>
      </c>
      <c r="K1" s="40" t="s">
        <v>6</v>
      </c>
      <c r="L1" s="23" t="s">
        <v>11</v>
      </c>
      <c r="M1" s="23" t="s">
        <v>12</v>
      </c>
      <c r="N1" s="23" t="s">
        <v>13</v>
      </c>
      <c r="O1" s="23" t="s">
        <v>8</v>
      </c>
      <c r="P1" s="24" t="s">
        <v>14</v>
      </c>
      <c r="Q1" s="23" t="s">
        <v>9</v>
      </c>
    </row>
    <row r="2" spans="1:17" s="27" customFormat="1" ht="15.75">
      <c r="A2" s="26">
        <v>1</v>
      </c>
      <c r="B2" s="34" t="s">
        <v>21</v>
      </c>
      <c r="C2" s="35" t="s">
        <v>30</v>
      </c>
      <c r="D2" s="12" t="s">
        <v>19</v>
      </c>
      <c r="E2" s="11" t="s">
        <v>20</v>
      </c>
      <c r="F2" s="36" t="s">
        <v>15</v>
      </c>
      <c r="G2" s="38">
        <v>43282</v>
      </c>
      <c r="H2" s="38">
        <v>43307</v>
      </c>
      <c r="I2" s="41">
        <v>100</v>
      </c>
      <c r="J2" s="41">
        <v>1228</v>
      </c>
      <c r="K2" s="42">
        <v>48351.7</v>
      </c>
      <c r="L2" s="28">
        <f>K2*0.05</f>
        <v>2417.585</v>
      </c>
      <c r="M2" s="13">
        <v>0.03</v>
      </c>
      <c r="N2" s="29">
        <f>K2/1.03*0.03*(1+0.12)</f>
        <v>1577.2981747572817</v>
      </c>
      <c r="O2" s="30">
        <f>K2-L2-N2</f>
        <v>44356.816825242713</v>
      </c>
      <c r="P2" s="32">
        <v>0.48</v>
      </c>
      <c r="Q2" s="30">
        <f>ROUND(O2*P2,2)</f>
        <v>21291.27</v>
      </c>
    </row>
    <row r="3" spans="1:17" s="27" customFormat="1" ht="15.75">
      <c r="A3" s="26">
        <v>2</v>
      </c>
      <c r="B3" s="34" t="s">
        <v>27</v>
      </c>
      <c r="C3" s="35" t="s">
        <v>36</v>
      </c>
      <c r="D3" s="12" t="s">
        <v>19</v>
      </c>
      <c r="E3" s="11" t="s">
        <v>20</v>
      </c>
      <c r="F3" s="36" t="s">
        <v>15</v>
      </c>
      <c r="G3" s="38">
        <v>43282</v>
      </c>
      <c r="H3" s="38">
        <v>43293</v>
      </c>
      <c r="I3" s="41">
        <v>80</v>
      </c>
      <c r="J3" s="41">
        <v>514</v>
      </c>
      <c r="K3" s="42">
        <v>16530</v>
      </c>
      <c r="L3" s="28">
        <f>K3*0.05</f>
        <v>826.5</v>
      </c>
      <c r="M3" s="13">
        <v>0.03</v>
      </c>
      <c r="N3" s="29">
        <f t="shared" ref="N3:N23" si="0">K3/1.03*0.03*(1+0.12)</f>
        <v>539.23106796116508</v>
      </c>
      <c r="O3" s="30">
        <f t="shared" ref="O3:O23" si="1">K3-L3-N3</f>
        <v>15164.268932038834</v>
      </c>
      <c r="P3" s="32">
        <v>0.48</v>
      </c>
      <c r="Q3" s="30">
        <f>ROUND(O3*P3,2)</f>
        <v>7278.85</v>
      </c>
    </row>
    <row r="4" spans="1:17" s="27" customFormat="1" ht="15.75">
      <c r="A4" s="26">
        <v>3</v>
      </c>
      <c r="B4" s="34" t="s">
        <v>26</v>
      </c>
      <c r="C4" s="35" t="s">
        <v>35</v>
      </c>
      <c r="D4" s="12" t="s">
        <v>19</v>
      </c>
      <c r="E4" s="11" t="s">
        <v>20</v>
      </c>
      <c r="F4" s="36" t="s">
        <v>15</v>
      </c>
      <c r="G4" s="38">
        <v>43282</v>
      </c>
      <c r="H4" s="38">
        <v>43293</v>
      </c>
      <c r="I4" s="41">
        <v>70</v>
      </c>
      <c r="J4" s="41">
        <v>1406</v>
      </c>
      <c r="K4" s="42">
        <v>46480</v>
      </c>
      <c r="L4" s="28">
        <f>K4*0.05</f>
        <v>2324</v>
      </c>
      <c r="M4" s="13">
        <v>0.03</v>
      </c>
      <c r="N4" s="29">
        <f t="shared" si="0"/>
        <v>1516.2407766990291</v>
      </c>
      <c r="O4" s="30">
        <f t="shared" si="1"/>
        <v>42639.759223300971</v>
      </c>
      <c r="P4" s="32">
        <v>0.48</v>
      </c>
      <c r="Q4" s="30">
        <f>ROUND(O4*P4,2)</f>
        <v>20467.080000000002</v>
      </c>
    </row>
    <row r="5" spans="1:17" s="27" customFormat="1" ht="15.75">
      <c r="A5" s="26">
        <v>4</v>
      </c>
      <c r="B5" s="34" t="s">
        <v>23</v>
      </c>
      <c r="C5" s="35" t="s">
        <v>32</v>
      </c>
      <c r="D5" s="12" t="s">
        <v>19</v>
      </c>
      <c r="E5" s="11" t="s">
        <v>20</v>
      </c>
      <c r="F5" s="36" t="s">
        <v>15</v>
      </c>
      <c r="G5" s="38">
        <v>43282</v>
      </c>
      <c r="H5" s="38">
        <v>43300</v>
      </c>
      <c r="I5" s="41">
        <v>55</v>
      </c>
      <c r="J5" s="41">
        <v>345</v>
      </c>
      <c r="K5" s="42">
        <v>11280</v>
      </c>
      <c r="L5" s="28">
        <f>K5*0.05</f>
        <v>564</v>
      </c>
      <c r="M5" s="13">
        <v>0.03</v>
      </c>
      <c r="N5" s="29">
        <f t="shared" si="0"/>
        <v>367.96893203883496</v>
      </c>
      <c r="O5" s="30">
        <f t="shared" si="1"/>
        <v>10348.031067961165</v>
      </c>
      <c r="P5" s="32">
        <v>0.48</v>
      </c>
      <c r="Q5" s="30">
        <f>ROUND(O5*P5,2)</f>
        <v>4967.05</v>
      </c>
    </row>
    <row r="6" spans="1:17" s="27" customFormat="1" ht="15.75">
      <c r="A6" s="26">
        <v>5</v>
      </c>
      <c r="B6" s="34" t="s">
        <v>24</v>
      </c>
      <c r="C6" s="35" t="s">
        <v>33</v>
      </c>
      <c r="D6" s="12" t="s">
        <v>19</v>
      </c>
      <c r="E6" s="11" t="s">
        <v>20</v>
      </c>
      <c r="F6" s="36" t="s">
        <v>15</v>
      </c>
      <c r="G6" s="38">
        <v>43282</v>
      </c>
      <c r="H6" s="38">
        <v>43312</v>
      </c>
      <c r="I6" s="41">
        <v>103</v>
      </c>
      <c r="J6" s="41">
        <v>1523</v>
      </c>
      <c r="K6" s="42">
        <v>49838</v>
      </c>
      <c r="L6" s="28">
        <f>K6*0.05</f>
        <v>2491.9</v>
      </c>
      <c r="M6" s="13">
        <v>0.03</v>
      </c>
      <c r="N6" s="29">
        <f t="shared" si="0"/>
        <v>1625.7833009708738</v>
      </c>
      <c r="O6" s="30">
        <f t="shared" si="1"/>
        <v>45720.316699029121</v>
      </c>
      <c r="P6" s="32">
        <v>0.48</v>
      </c>
      <c r="Q6" s="30">
        <f>ROUND(O6*P6,2)</f>
        <v>21945.75</v>
      </c>
    </row>
    <row r="7" spans="1:17" s="27" customFormat="1" ht="15.75">
      <c r="A7" s="26">
        <v>6</v>
      </c>
      <c r="B7" s="34" t="s">
        <v>28</v>
      </c>
      <c r="C7" s="35" t="s">
        <v>37</v>
      </c>
      <c r="D7" s="12" t="s">
        <v>19</v>
      </c>
      <c r="E7" s="11" t="s">
        <v>20</v>
      </c>
      <c r="F7" s="36" t="s">
        <v>15</v>
      </c>
      <c r="G7" s="38">
        <v>43282</v>
      </c>
      <c r="H7" s="38">
        <v>43287</v>
      </c>
      <c r="I7" s="41">
        <v>15</v>
      </c>
      <c r="J7" s="41">
        <v>143</v>
      </c>
      <c r="K7" s="42">
        <v>4355</v>
      </c>
      <c r="L7" s="28">
        <f t="shared" ref="L7:L23" si="2">K7*0.05</f>
        <v>217.75</v>
      </c>
      <c r="M7" s="13">
        <v>0.03</v>
      </c>
      <c r="N7" s="29">
        <f t="shared" si="0"/>
        <v>142.06601941747573</v>
      </c>
      <c r="O7" s="30">
        <f t="shared" si="1"/>
        <v>3995.1839805825243</v>
      </c>
      <c r="P7" s="33">
        <v>0.48</v>
      </c>
      <c r="Q7" s="31">
        <f t="shared" ref="Q7:Q23" si="3">ROUND(O7*P7,2)</f>
        <v>1917.69</v>
      </c>
    </row>
    <row r="8" spans="1:17" s="27" customFormat="1" ht="15.75">
      <c r="A8" s="26">
        <v>7</v>
      </c>
      <c r="B8" s="34" t="s">
        <v>29</v>
      </c>
      <c r="C8" s="35" t="s">
        <v>38</v>
      </c>
      <c r="D8" s="12" t="s">
        <v>19</v>
      </c>
      <c r="E8" s="11" t="s">
        <v>20</v>
      </c>
      <c r="F8" s="36" t="s">
        <v>15</v>
      </c>
      <c r="G8" s="38">
        <v>43282</v>
      </c>
      <c r="H8" s="38">
        <v>43312</v>
      </c>
      <c r="I8" s="41">
        <v>371</v>
      </c>
      <c r="J8" s="41">
        <v>15819</v>
      </c>
      <c r="K8" s="42">
        <v>542823.9</v>
      </c>
      <c r="L8" s="28">
        <f t="shared" si="2"/>
        <v>27141.195000000003</v>
      </c>
      <c r="M8" s="13">
        <v>0.03</v>
      </c>
      <c r="N8" s="29">
        <f t="shared" si="0"/>
        <v>17707.653436893204</v>
      </c>
      <c r="O8" s="30">
        <f t="shared" si="1"/>
        <v>497975.05156310683</v>
      </c>
      <c r="P8" s="33">
        <v>0.48</v>
      </c>
      <c r="Q8" s="31">
        <f t="shared" si="3"/>
        <v>239028.02</v>
      </c>
    </row>
    <row r="9" spans="1:17" s="27" customFormat="1" ht="15.75">
      <c r="A9" s="26">
        <v>8</v>
      </c>
      <c r="B9" s="34" t="s">
        <v>25</v>
      </c>
      <c r="C9" s="35" t="s">
        <v>34</v>
      </c>
      <c r="D9" s="12" t="s">
        <v>19</v>
      </c>
      <c r="E9" s="11" t="s">
        <v>20</v>
      </c>
      <c r="F9" s="36" t="s">
        <v>15</v>
      </c>
      <c r="G9" s="38">
        <v>43282</v>
      </c>
      <c r="H9" s="38">
        <v>43287</v>
      </c>
      <c r="I9" s="41">
        <v>5</v>
      </c>
      <c r="J9" s="41">
        <v>23</v>
      </c>
      <c r="K9" s="42">
        <v>680</v>
      </c>
      <c r="L9" s="28">
        <f t="shared" si="2"/>
        <v>34</v>
      </c>
      <c r="M9" s="13">
        <v>0.03</v>
      </c>
      <c r="N9" s="29">
        <f t="shared" si="0"/>
        <v>22.18252427184466</v>
      </c>
      <c r="O9" s="30">
        <f t="shared" si="1"/>
        <v>623.81747572815539</v>
      </c>
      <c r="P9" s="33">
        <v>0.48</v>
      </c>
      <c r="Q9" s="31">
        <f t="shared" si="3"/>
        <v>299.43</v>
      </c>
    </row>
    <row r="10" spans="1:17" s="27" customFormat="1" ht="15.75">
      <c r="A10" s="26">
        <v>9</v>
      </c>
      <c r="B10" s="34" t="s">
        <v>22</v>
      </c>
      <c r="C10" s="35" t="s">
        <v>31</v>
      </c>
      <c r="D10" s="12" t="s">
        <v>19</v>
      </c>
      <c r="E10" s="11" t="s">
        <v>20</v>
      </c>
      <c r="F10" s="36" t="s">
        <v>15</v>
      </c>
      <c r="G10" s="38">
        <v>43284</v>
      </c>
      <c r="H10" s="38">
        <v>43285</v>
      </c>
      <c r="I10" s="41">
        <v>4</v>
      </c>
      <c r="J10" s="41">
        <v>32</v>
      </c>
      <c r="K10" s="42">
        <v>1060</v>
      </c>
      <c r="L10" s="28">
        <f t="shared" ref="L10" si="4">K10*0.05</f>
        <v>53</v>
      </c>
      <c r="M10" s="13">
        <v>0.03</v>
      </c>
      <c r="N10" s="29">
        <f t="shared" ref="N10" si="5">K10/1.03*0.03*(1+0.12)</f>
        <v>34.578640776699025</v>
      </c>
      <c r="O10" s="30">
        <f t="shared" ref="O10" si="6">K10-L10-N10</f>
        <v>972.42135922330101</v>
      </c>
      <c r="P10" s="33">
        <v>0.48</v>
      </c>
      <c r="Q10" s="31">
        <f t="shared" ref="Q10" si="7">ROUND(O10*P10,2)</f>
        <v>466.76</v>
      </c>
    </row>
    <row r="11" spans="1:17" s="27" customFormat="1" ht="22.5">
      <c r="A11" s="26">
        <v>10</v>
      </c>
      <c r="B11" s="34" t="s">
        <v>39</v>
      </c>
      <c r="C11" s="35" t="s">
        <v>40</v>
      </c>
      <c r="D11" s="12" t="s">
        <v>19</v>
      </c>
      <c r="E11" s="11" t="s">
        <v>20</v>
      </c>
      <c r="F11" s="36" t="s">
        <v>15</v>
      </c>
      <c r="G11" s="38">
        <v>43287</v>
      </c>
      <c r="H11" s="38">
        <v>43312</v>
      </c>
      <c r="I11" s="41">
        <v>93</v>
      </c>
      <c r="J11" s="41">
        <v>1635</v>
      </c>
      <c r="K11" s="42">
        <v>52865</v>
      </c>
      <c r="L11" s="28">
        <f t="shared" si="2"/>
        <v>2643.25</v>
      </c>
      <c r="M11" s="13">
        <v>0.03</v>
      </c>
      <c r="N11" s="29">
        <f t="shared" si="0"/>
        <v>1724.5281553398058</v>
      </c>
      <c r="O11" s="30">
        <f t="shared" si="1"/>
        <v>48497.221844660191</v>
      </c>
      <c r="P11" s="33">
        <v>0.48</v>
      </c>
      <c r="Q11" s="31">
        <f t="shared" si="3"/>
        <v>23278.67</v>
      </c>
    </row>
    <row r="12" spans="1:17" s="27" customFormat="1" ht="15.75">
      <c r="A12" s="26">
        <v>11</v>
      </c>
      <c r="B12" s="34" t="s">
        <v>41</v>
      </c>
      <c r="C12" s="35" t="s">
        <v>42</v>
      </c>
      <c r="D12" s="12" t="s">
        <v>19</v>
      </c>
      <c r="E12" s="11" t="s">
        <v>20</v>
      </c>
      <c r="F12" s="36" t="s">
        <v>15</v>
      </c>
      <c r="G12" s="38">
        <v>43294</v>
      </c>
      <c r="H12" s="38">
        <v>43312</v>
      </c>
      <c r="I12" s="41">
        <v>169</v>
      </c>
      <c r="J12" s="41">
        <v>5698</v>
      </c>
      <c r="K12" s="42">
        <v>205607.5</v>
      </c>
      <c r="L12" s="28">
        <f t="shared" si="2"/>
        <v>10280.375</v>
      </c>
      <c r="M12" s="13">
        <v>0.03</v>
      </c>
      <c r="N12" s="29">
        <f t="shared" si="0"/>
        <v>6707.1961165048551</v>
      </c>
      <c r="O12" s="30">
        <f t="shared" si="1"/>
        <v>188619.92888349516</v>
      </c>
      <c r="P12" s="33">
        <v>0.48</v>
      </c>
      <c r="Q12" s="31">
        <f t="shared" si="3"/>
        <v>90537.57</v>
      </c>
    </row>
    <row r="13" spans="1:17" s="27" customFormat="1" ht="15.75">
      <c r="A13" s="26">
        <v>12</v>
      </c>
      <c r="B13" s="34" t="s">
        <v>43</v>
      </c>
      <c r="C13" s="35" t="s">
        <v>44</v>
      </c>
      <c r="D13" s="12" t="s">
        <v>19</v>
      </c>
      <c r="E13" s="11" t="s">
        <v>20</v>
      </c>
      <c r="F13" s="36" t="s">
        <v>15</v>
      </c>
      <c r="G13" s="38">
        <v>43294</v>
      </c>
      <c r="H13" s="38">
        <v>43296</v>
      </c>
      <c r="I13" s="41">
        <v>25</v>
      </c>
      <c r="J13" s="41">
        <v>301</v>
      </c>
      <c r="K13" s="42">
        <v>9955</v>
      </c>
      <c r="L13" s="28">
        <f t="shared" si="2"/>
        <v>497.75</v>
      </c>
      <c r="M13" s="13">
        <v>0.03</v>
      </c>
      <c r="N13" s="29">
        <f t="shared" si="0"/>
        <v>324.7456310679612</v>
      </c>
      <c r="O13" s="30">
        <f t="shared" si="1"/>
        <v>9132.5043689320391</v>
      </c>
      <c r="P13" s="33">
        <v>0.48</v>
      </c>
      <c r="Q13" s="31">
        <f t="shared" si="3"/>
        <v>4383.6000000000004</v>
      </c>
    </row>
    <row r="14" spans="1:17" s="27" customFormat="1" ht="22.5">
      <c r="A14" s="26">
        <v>13</v>
      </c>
      <c r="B14" s="34" t="s">
        <v>45</v>
      </c>
      <c r="C14" s="35" t="s">
        <v>46</v>
      </c>
      <c r="D14" s="12" t="s">
        <v>19</v>
      </c>
      <c r="E14" s="11" t="s">
        <v>20</v>
      </c>
      <c r="F14" s="36" t="s">
        <v>15</v>
      </c>
      <c r="G14" s="38">
        <v>43308</v>
      </c>
      <c r="H14" s="38">
        <v>43312</v>
      </c>
      <c r="I14" s="41">
        <v>67</v>
      </c>
      <c r="J14" s="41">
        <v>2295</v>
      </c>
      <c r="K14" s="42">
        <v>90166.5</v>
      </c>
      <c r="L14" s="28">
        <f t="shared" si="2"/>
        <v>4508.3249999999998</v>
      </c>
      <c r="M14" s="13">
        <v>0.03</v>
      </c>
      <c r="N14" s="29">
        <f t="shared" si="0"/>
        <v>2941.3537864077666</v>
      </c>
      <c r="O14" s="30">
        <f t="shared" si="1"/>
        <v>82716.821213592237</v>
      </c>
      <c r="P14" s="33">
        <v>0.48</v>
      </c>
      <c r="Q14" s="31">
        <f t="shared" si="3"/>
        <v>39704.07</v>
      </c>
    </row>
    <row r="15" spans="1:17" s="27" customFormat="1" ht="15.75">
      <c r="A15" s="26">
        <v>14</v>
      </c>
      <c r="B15" s="34" t="s">
        <v>47</v>
      </c>
      <c r="C15" s="35" t="s">
        <v>48</v>
      </c>
      <c r="D15" s="12" t="s">
        <v>19</v>
      </c>
      <c r="E15" s="11" t="s">
        <v>20</v>
      </c>
      <c r="F15" s="36" t="s">
        <v>15</v>
      </c>
      <c r="G15" s="38">
        <v>43300</v>
      </c>
      <c r="H15" s="38">
        <v>43312</v>
      </c>
      <c r="I15" s="41">
        <v>149</v>
      </c>
      <c r="J15" s="41">
        <v>4084</v>
      </c>
      <c r="K15" s="42">
        <v>148956</v>
      </c>
      <c r="L15" s="28">
        <f t="shared" si="2"/>
        <v>7447.8</v>
      </c>
      <c r="M15" s="13">
        <v>0.03</v>
      </c>
      <c r="N15" s="29">
        <f t="shared" si="0"/>
        <v>4859.14718446602</v>
      </c>
      <c r="O15" s="30">
        <f t="shared" si="1"/>
        <v>136649.052815534</v>
      </c>
      <c r="P15" s="33">
        <v>0.48</v>
      </c>
      <c r="Q15" s="31">
        <f>ROUND(O15*P15,2)</f>
        <v>65591.55</v>
      </c>
    </row>
    <row r="16" spans="1:17" s="27" customFormat="1" ht="15.75">
      <c r="A16" s="26">
        <v>15</v>
      </c>
      <c r="B16" s="34" t="s">
        <v>49</v>
      </c>
      <c r="C16" s="35" t="s">
        <v>50</v>
      </c>
      <c r="D16" s="12" t="s">
        <v>19</v>
      </c>
      <c r="E16" s="11" t="s">
        <v>20</v>
      </c>
      <c r="F16" s="36" t="s">
        <v>15</v>
      </c>
      <c r="G16" s="38">
        <v>43301</v>
      </c>
      <c r="H16" s="38">
        <v>43307</v>
      </c>
      <c r="I16" s="41">
        <v>26</v>
      </c>
      <c r="J16" s="41">
        <v>77</v>
      </c>
      <c r="K16" s="42">
        <v>2335</v>
      </c>
      <c r="L16" s="28">
        <f t="shared" si="2"/>
        <v>116.75</v>
      </c>
      <c r="M16" s="13">
        <v>0.03</v>
      </c>
      <c r="N16" s="29">
        <f t="shared" si="0"/>
        <v>76.170873786407768</v>
      </c>
      <c r="O16" s="30">
        <f t="shared" si="1"/>
        <v>2142.0791262135922</v>
      </c>
      <c r="P16" s="33">
        <v>0.48</v>
      </c>
      <c r="Q16" s="31">
        <f t="shared" si="3"/>
        <v>1028.2</v>
      </c>
    </row>
    <row r="17" spans="1:17" s="27" customFormat="1" ht="15.75">
      <c r="A17" s="26">
        <v>16</v>
      </c>
      <c r="B17" s="34" t="s">
        <v>51</v>
      </c>
      <c r="C17" s="35" t="s">
        <v>52</v>
      </c>
      <c r="D17" s="12" t="s">
        <v>19</v>
      </c>
      <c r="E17" s="11" t="s">
        <v>20</v>
      </c>
      <c r="F17" s="36" t="s">
        <v>15</v>
      </c>
      <c r="G17" s="38">
        <v>43301</v>
      </c>
      <c r="H17" s="38">
        <v>43307</v>
      </c>
      <c r="I17" s="41">
        <v>14</v>
      </c>
      <c r="J17" s="41">
        <v>102</v>
      </c>
      <c r="K17" s="42">
        <v>3259</v>
      </c>
      <c r="L17" s="28">
        <f t="shared" si="2"/>
        <v>162.95000000000002</v>
      </c>
      <c r="M17" s="13">
        <v>0.03</v>
      </c>
      <c r="N17" s="29">
        <f t="shared" si="0"/>
        <v>106.31300970873787</v>
      </c>
      <c r="O17" s="30">
        <f t="shared" si="1"/>
        <v>2989.7369902912624</v>
      </c>
      <c r="P17" s="33">
        <v>0.48</v>
      </c>
      <c r="Q17" s="31">
        <f t="shared" si="3"/>
        <v>1435.07</v>
      </c>
    </row>
    <row r="18" spans="1:17" s="27" customFormat="1" ht="15.75">
      <c r="A18" s="26">
        <v>17</v>
      </c>
      <c r="B18" s="34" t="s">
        <v>53</v>
      </c>
      <c r="C18" s="35" t="s">
        <v>54</v>
      </c>
      <c r="D18" s="12" t="s">
        <v>19</v>
      </c>
      <c r="E18" s="11" t="s">
        <v>20</v>
      </c>
      <c r="F18" s="36" t="s">
        <v>15</v>
      </c>
      <c r="G18" s="38">
        <v>43301</v>
      </c>
      <c r="H18" s="38">
        <v>43307</v>
      </c>
      <c r="I18" s="41">
        <v>13</v>
      </c>
      <c r="J18" s="41">
        <v>102</v>
      </c>
      <c r="K18" s="42">
        <v>3379</v>
      </c>
      <c r="L18" s="28">
        <f t="shared" si="2"/>
        <v>168.95000000000002</v>
      </c>
      <c r="M18" s="13">
        <v>0.03</v>
      </c>
      <c r="N18" s="29">
        <f t="shared" si="0"/>
        <v>110.22757281553399</v>
      </c>
      <c r="O18" s="30">
        <f t="shared" si="1"/>
        <v>3099.8224271844661</v>
      </c>
      <c r="P18" s="33">
        <v>0.48</v>
      </c>
      <c r="Q18" s="31">
        <f t="shared" si="3"/>
        <v>1487.91</v>
      </c>
    </row>
    <row r="19" spans="1:17" s="27" customFormat="1" ht="15.75">
      <c r="A19" s="26">
        <v>18</v>
      </c>
      <c r="B19" s="34" t="s">
        <v>55</v>
      </c>
      <c r="C19" s="35" t="s">
        <v>56</v>
      </c>
      <c r="D19" s="12" t="s">
        <v>19</v>
      </c>
      <c r="E19" s="11" t="s">
        <v>20</v>
      </c>
      <c r="F19" s="36" t="s">
        <v>15</v>
      </c>
      <c r="G19" s="38">
        <v>43308</v>
      </c>
      <c r="H19" s="38">
        <v>43312</v>
      </c>
      <c r="I19" s="41">
        <v>126</v>
      </c>
      <c r="J19" s="41">
        <v>9987</v>
      </c>
      <c r="K19" s="42">
        <v>333970</v>
      </c>
      <c r="L19" s="28">
        <f t="shared" si="2"/>
        <v>16698.5</v>
      </c>
      <c r="M19" s="13">
        <v>0.03</v>
      </c>
      <c r="N19" s="29">
        <f t="shared" si="0"/>
        <v>10894.555339805825</v>
      </c>
      <c r="O19" s="30">
        <f t="shared" si="1"/>
        <v>306376.94466019416</v>
      </c>
      <c r="P19" s="33">
        <v>0.48</v>
      </c>
      <c r="Q19" s="31">
        <f t="shared" si="3"/>
        <v>147060.93</v>
      </c>
    </row>
    <row r="20" spans="1:17" s="27" customFormat="1" ht="15.75">
      <c r="A20" s="26">
        <v>19</v>
      </c>
      <c r="B20" s="34" t="s">
        <v>57</v>
      </c>
      <c r="C20" s="35" t="s">
        <v>58</v>
      </c>
      <c r="D20" s="12" t="s">
        <v>19</v>
      </c>
      <c r="E20" s="11" t="s">
        <v>20</v>
      </c>
      <c r="F20" s="36" t="s">
        <v>15</v>
      </c>
      <c r="G20" s="38">
        <v>43307</v>
      </c>
      <c r="H20" s="38">
        <v>43308</v>
      </c>
      <c r="I20" s="41">
        <v>2</v>
      </c>
      <c r="J20" s="41">
        <v>282</v>
      </c>
      <c r="K20" s="42">
        <v>7050</v>
      </c>
      <c r="L20" s="28">
        <f t="shared" si="2"/>
        <v>352.5</v>
      </c>
      <c r="M20" s="13">
        <v>0.03</v>
      </c>
      <c r="N20" s="29">
        <f t="shared" si="0"/>
        <v>229.98058252427185</v>
      </c>
      <c r="O20" s="30">
        <f t="shared" si="1"/>
        <v>6467.519417475728</v>
      </c>
      <c r="P20" s="33">
        <v>0.48</v>
      </c>
      <c r="Q20" s="31">
        <f t="shared" si="3"/>
        <v>3104.41</v>
      </c>
    </row>
    <row r="21" spans="1:17" s="27" customFormat="1" ht="22.5">
      <c r="A21" s="26">
        <v>20</v>
      </c>
      <c r="B21" s="34" t="s">
        <v>59</v>
      </c>
      <c r="C21" s="35" t="s">
        <v>60</v>
      </c>
      <c r="D21" s="12" t="s">
        <v>19</v>
      </c>
      <c r="E21" s="11" t="s">
        <v>20</v>
      </c>
      <c r="F21" s="36" t="s">
        <v>15</v>
      </c>
      <c r="G21" s="38">
        <v>43302</v>
      </c>
      <c r="H21" s="38">
        <v>43307</v>
      </c>
      <c r="I21" s="41">
        <v>22</v>
      </c>
      <c r="J21" s="41">
        <v>281</v>
      </c>
      <c r="K21" s="42">
        <v>9875</v>
      </c>
      <c r="L21" s="28">
        <f t="shared" si="2"/>
        <v>493.75</v>
      </c>
      <c r="M21" s="13">
        <v>0.03</v>
      </c>
      <c r="N21" s="29">
        <f t="shared" si="0"/>
        <v>322.13592233009706</v>
      </c>
      <c r="O21" s="30">
        <f t="shared" si="1"/>
        <v>9059.1140776699031</v>
      </c>
      <c r="P21" s="33">
        <v>0.48</v>
      </c>
      <c r="Q21" s="31">
        <f t="shared" si="3"/>
        <v>4348.37</v>
      </c>
    </row>
    <row r="22" spans="1:17" s="27" customFormat="1" ht="15.75">
      <c r="A22" s="26">
        <v>21</v>
      </c>
      <c r="B22" s="34" t="s">
        <v>61</v>
      </c>
      <c r="C22" s="35" t="s">
        <v>62</v>
      </c>
      <c r="D22" s="12" t="s">
        <v>19</v>
      </c>
      <c r="E22" s="11" t="s">
        <v>20</v>
      </c>
      <c r="F22" s="36" t="s">
        <v>15</v>
      </c>
      <c r="G22" s="38">
        <v>43303</v>
      </c>
      <c r="H22" s="38">
        <v>43303</v>
      </c>
      <c r="I22" s="41">
        <v>1</v>
      </c>
      <c r="J22" s="41">
        <v>18</v>
      </c>
      <c r="K22" s="42">
        <v>656.8</v>
      </c>
      <c r="L22" s="28">
        <f t="shared" si="2"/>
        <v>32.839999999999996</v>
      </c>
      <c r="M22" s="13">
        <v>0.03</v>
      </c>
      <c r="N22" s="29">
        <f t="shared" si="0"/>
        <v>21.425708737864074</v>
      </c>
      <c r="O22" s="30">
        <f t="shared" si="1"/>
        <v>602.53429126213587</v>
      </c>
      <c r="P22" s="33">
        <v>0.48</v>
      </c>
      <c r="Q22" s="31">
        <f t="shared" si="3"/>
        <v>289.22000000000003</v>
      </c>
    </row>
    <row r="23" spans="1:17" s="27" customFormat="1" ht="22.5">
      <c r="A23" s="26">
        <v>22</v>
      </c>
      <c r="B23" s="34" t="s">
        <v>63</v>
      </c>
      <c r="C23" s="35" t="s">
        <v>64</v>
      </c>
      <c r="D23" s="12" t="s">
        <v>19</v>
      </c>
      <c r="E23" s="11" t="s">
        <v>20</v>
      </c>
      <c r="F23" s="36" t="s">
        <v>15</v>
      </c>
      <c r="G23" s="38">
        <v>43309</v>
      </c>
      <c r="H23" s="38">
        <v>43310</v>
      </c>
      <c r="I23" s="41">
        <v>2</v>
      </c>
      <c r="J23" s="41">
        <v>34</v>
      </c>
      <c r="K23" s="42">
        <v>1145</v>
      </c>
      <c r="L23" s="28">
        <f t="shared" si="2"/>
        <v>57.25</v>
      </c>
      <c r="M23" s="13">
        <v>0.03</v>
      </c>
      <c r="N23" s="29">
        <f t="shared" si="0"/>
        <v>37.351456310679616</v>
      </c>
      <c r="O23" s="30">
        <f t="shared" si="1"/>
        <v>1050.3985436893204</v>
      </c>
      <c r="P23" s="33">
        <v>0.48</v>
      </c>
      <c r="Q23" s="31">
        <f t="shared" si="3"/>
        <v>504.19</v>
      </c>
    </row>
    <row r="24" spans="1:17" s="5" customFormat="1" ht="25.5" customHeight="1">
      <c r="A24" s="14"/>
      <c r="B24" s="15" t="s">
        <v>16</v>
      </c>
      <c r="C24" s="16"/>
      <c r="D24" s="16"/>
      <c r="E24" s="16"/>
      <c r="F24" s="16"/>
      <c r="G24" s="17"/>
      <c r="H24" s="17"/>
      <c r="I24" s="16"/>
      <c r="J24" s="16"/>
      <c r="K24" s="18">
        <f>SUM(K2:K23)</f>
        <v>1590618.4000000001</v>
      </c>
      <c r="L24" s="18"/>
      <c r="M24" s="18"/>
      <c r="N24" s="18">
        <f>SUM(N2:N23)</f>
        <v>51888.134213592246</v>
      </c>
      <c r="O24" s="18">
        <f>SUM(O2:O23)</f>
        <v>1459199.3457864076</v>
      </c>
      <c r="P24" s="19"/>
      <c r="Q24" s="18">
        <f>SUM(Q2:Q23)</f>
        <v>700415.65999999992</v>
      </c>
    </row>
    <row r="25" spans="1:17" s="5" customFormat="1">
      <c r="B25" s="6"/>
      <c r="C25" s="6"/>
      <c r="D25" s="6"/>
      <c r="E25" s="6"/>
      <c r="F25" s="6"/>
      <c r="G25" s="7"/>
      <c r="H25" s="7"/>
      <c r="I25" s="6"/>
      <c r="J25" s="6"/>
      <c r="K25" s="8"/>
      <c r="L25" s="8"/>
      <c r="M25" s="8"/>
      <c r="N25" s="8"/>
      <c r="O25" s="8"/>
      <c r="P25" s="9"/>
    </row>
    <row r="27" spans="1:17">
      <c r="F27" s="25"/>
    </row>
  </sheetData>
  <protectedRanges>
    <protectedRange sqref="A24:XFD1048576 F2:F23 M2:M23" name="区域1"/>
  </protectedRanges>
  <phoneticPr fontId="1" type="noConversion"/>
  <printOptions horizontalCentered="1"/>
  <pageMargins left="0" right="0" top="0" bottom="0" header="0.51181102362204722" footer="0.51181102362204722"/>
  <pageSetup scale="57" orientation="landscape" horizontalDpi="300" verticalDpi="300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月结算表</vt:lpstr>
      <vt:lpstr>月结算表!Print_Area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2018-07-02T04:20:56Z</cp:lastPrinted>
  <dcterms:created xsi:type="dcterms:W3CDTF">2015-11-10T02:18:22Z</dcterms:created>
  <dcterms:modified xsi:type="dcterms:W3CDTF">2018-08-01T03:28:19Z</dcterms:modified>
</cp:coreProperties>
</file>