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2" sheetId="2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<sst xmlns="http://schemas.openxmlformats.org/spreadsheetml/2006/main" count="77">
  <si>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</si>
  <si>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</si>
  <si>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</si>
  <si>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</si>
  <si>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</si>
  <si>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</si>
  <si>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</si>
  <si>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</si>
  <si>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</si>
  <si>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</si>
  <si>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</si>
  <si>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</si>
  <si>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</si>
  <si>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</si>
  <si>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</si>
  <si>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</si>
  <si>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</si>
  <si>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动物世界（数字3D）</t>
  </si>
  <si>
    <t>001203772018</t>
  </si>
  <si>
    <t>山东齐纳电影城有限公司德州分公司</t>
  </si>
  <si>
    <t>中影设备</t>
  </si>
  <si>
    <t>2018-07-01</t>
  </si>
  <si>
    <t>2018-07-26</t>
  </si>
  <si>
    <t>金蝉脱壳2：冥府（数字）</t>
  </si>
  <si>
    <t>051101152018</t>
  </si>
  <si>
    <t>2018-07-04</t>
  </si>
  <si>
    <t>我不是药神</t>
  </si>
  <si>
    <t>001104962018</t>
  </si>
  <si>
    <t>2018-07-31</t>
  </si>
  <si>
    <t>侏罗纪世界2（数字3D）</t>
  </si>
  <si>
    <t>051201022018</t>
  </si>
  <si>
    <t>2018-07-29</t>
  </si>
  <si>
    <t>超人总动员2（数字3D）</t>
  </si>
  <si>
    <t>051201112018</t>
  </si>
  <si>
    <t>邪不压正</t>
  </si>
  <si>
    <t>001104952018</t>
  </si>
  <si>
    <t>2018-07-13</t>
  </si>
  <si>
    <t>猛虫过江</t>
  </si>
  <si>
    <t>001104442018</t>
  </si>
  <si>
    <t>2018-07-05</t>
  </si>
  <si>
    <t>新大头儿子和小头爸爸3俄罗斯奇遇记</t>
  </si>
  <si>
    <t>001b03562018</t>
  </si>
  <si>
    <t>2018-07-06</t>
  </si>
  <si>
    <t>超时空同居</t>
  </si>
  <si>
    <t>001102802018</t>
  </si>
  <si>
    <t>复仇者联盟3：无限战争（数字3D）</t>
  </si>
  <si>
    <t>051200922018</t>
  </si>
  <si>
    <t>2018-07-08</t>
  </si>
  <si>
    <t>摩天营救（数字3D）</t>
  </si>
  <si>
    <t>051201202018</t>
  </si>
  <si>
    <t>2018-07-20</t>
  </si>
  <si>
    <t>阿修罗（数字3D）</t>
  </si>
  <si>
    <t>001204972018</t>
  </si>
  <si>
    <t>2018-07-15</t>
  </si>
  <si>
    <t>小悟空（数字3D）</t>
  </si>
  <si>
    <t>001c03982018</t>
  </si>
  <si>
    <t>2018-07-14</t>
  </si>
  <si>
    <t>2018-07-19</t>
  </si>
  <si>
    <t>狄仁杰之四大天王（数字3D）</t>
  </si>
  <si>
    <t>001202172018</t>
  </si>
  <si>
    <t>2018-07-27</t>
  </si>
  <si>
    <t>神奇马戏团之动物饼干（数字3D）</t>
  </si>
  <si>
    <t>001c05642018</t>
  </si>
  <si>
    <t>2018-07-21</t>
  </si>
  <si>
    <t>西虹市首富</t>
  </si>
  <si>
    <t>001106062018</t>
  </si>
  <si>
    <t>汪星卧底（数字）</t>
  </si>
  <si>
    <t>051101182018</t>
  </si>
  <si>
    <t>淘气大侦探（数字3D）</t>
  </si>
  <si>
    <t>051201262018</t>
  </si>
  <si>
    <t>风语咒（数字3D）</t>
  </si>
  <si>
    <t>001c05272018</t>
  </si>
  <si>
    <t>2018-07-22</t>
  </si>
  <si>
    <t>神秘世界历险记4（数字3D）</t>
  </si>
  <si>
    <t>001c05332018</t>
  </si>
  <si>
    <t>2018-07-28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</si>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</sst>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0_ "/>
  </numFmts>
  <fonts count="28">
    <font>
      <sz val="11"/>
      <color theme="1"/>
      <name val="宋体"/>
      <charset val="134"/>
      <scheme val="minor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9"/>
      <color rgb="FF000000"/>
      <name val="Tahoma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8" borderId="16" applyNumberFormat="0" applyAlignment="0" applyProtection="0">
      <alignment vertical="center"/>
    </xf>
    <xf numFmtId="0" fontId="26" fillId="18" borderId="11" applyNumberFormat="0" applyAlignment="0" applyProtection="0">
      <alignment vertical="center"/>
    </xf>
    <xf numFmtId="0" fontId="27" fillId="19" borderId="1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49" fontId="3" fillId="0" borderId="0" xfId="0" applyNumberFormat="1" applyFont="1" applyFill="1" applyAlignment="1"/>
    <xf numFmtId="14" fontId="3" fillId="0" borderId="0" xfId="0" applyNumberFormat="1" applyFont="1" applyFill="1" applyAlignment="1"/>
    <xf numFmtId="176" fontId="3" fillId="0" borderId="0" xfId="0" applyNumberFormat="1" applyFont="1" applyFill="1" applyAlignment="1"/>
    <xf numFmtId="177" fontId="3" fillId="0" borderId="0" xfId="0" applyNumberFormat="1" applyFont="1" applyFill="1" applyAlignment="1"/>
    <xf numFmtId="0" fontId="4" fillId="2" borderId="1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14" fontId="5" fillId="2" borderId="1" xfId="0" applyNumberFormat="1" applyFont="1" applyFill="1" applyBorder="1" applyAlignment="1" applyProtection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22" fontId="6" fillId="3" borderId="4" xfId="0" applyNumberFormat="1" applyFont="1" applyFill="1" applyBorder="1" applyAlignment="1">
      <alignment horizontal="left" vertical="center" wrapText="1"/>
    </xf>
    <xf numFmtId="49" fontId="6" fillId="3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 applyProtection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/>
    <xf numFmtId="49" fontId="2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/>
    <xf numFmtId="14" fontId="3" fillId="0" borderId="4" xfId="0" applyNumberFormat="1" applyFont="1" applyFill="1" applyBorder="1" applyAlignment="1"/>
    <xf numFmtId="176" fontId="5" fillId="2" borderId="2" xfId="0" applyNumberFormat="1" applyFont="1" applyFill="1" applyBorder="1" applyAlignment="1" applyProtection="1">
      <alignment horizontal="center" wrapText="1"/>
    </xf>
    <xf numFmtId="176" fontId="5" fillId="2" borderId="1" xfId="0" applyNumberFormat="1" applyFont="1" applyFill="1" applyBorder="1" applyAlignment="1" applyProtection="1">
      <alignment horizontal="center" wrapText="1"/>
    </xf>
    <xf numFmtId="177" fontId="5" fillId="2" borderId="1" xfId="0" applyNumberFormat="1" applyFont="1" applyFill="1" applyBorder="1" applyAlignment="1" applyProtection="1">
      <alignment horizontal="center" wrapText="1"/>
    </xf>
    <xf numFmtId="1" fontId="6" fillId="3" borderId="4" xfId="0" applyNumberFormat="1" applyFont="1" applyFill="1" applyBorder="1" applyAlignment="1">
      <alignment horizontal="right" vertical="center" wrapText="1"/>
    </xf>
    <xf numFmtId="2" fontId="6" fillId="3" borderId="4" xfId="0" applyNumberFormat="1" applyFont="1" applyFill="1" applyBorder="1" applyAlignment="1">
      <alignment horizontal="right" vertical="center" wrapText="1"/>
    </xf>
    <xf numFmtId="176" fontId="2" fillId="0" borderId="6" xfId="0" applyNumberFormat="1" applyFont="1" applyFill="1" applyBorder="1" applyAlignment="1">
      <alignment horizontal="right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right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right" vertical="center"/>
    </xf>
    <xf numFmtId="176" fontId="2" fillId="0" borderId="8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7" xfId="0" applyNumberFormat="1" applyFont="1" applyFill="1" applyBorder="1" applyAlignment="1">
      <alignment horizontal="right" vertical="center"/>
    </xf>
    <xf numFmtId="176" fontId="3" fillId="0" borderId="4" xfId="0" applyNumberFormat="1" applyFont="1" applyFill="1" applyBorder="1" applyAlignment="1"/>
    <xf numFmtId="176" fontId="3" fillId="0" borderId="9" xfId="0" applyNumberFormat="1" applyFont="1" applyFill="1" applyBorder="1" applyAlignment="1">
      <alignment horizontal="right"/>
    </xf>
    <xf numFmtId="177" fontId="3" fillId="0" borderId="4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22"/>
  <sheetViews>
    <sheetView tabSelected="1" workbookViewId="0">
      <selection activeCell="H2" sqref="H2:H21"/>
    </sheetView>
  </sheetViews>
  <sheetFormatPr defaultColWidth="16" defaultRowHeight="13.2"/>
  <cols>
    <col min="1" max="1" width="6.11111111111111" style="3" customWidth="1"/>
    <col min="2" max="2" width="29.2222222222222" style="4" customWidth="1"/>
    <col min="3" max="3" width="11.6666666666667" style="4" customWidth="1"/>
    <col min="4" max="4" width="30.8888888888889" style="4" customWidth="1"/>
    <col min="5" max="5" width="10.2222222222222" style="4" customWidth="1"/>
    <col min="6" max="6" width="10.6666666666667" style="4" customWidth="1"/>
    <col min="7" max="7" width="10.2222222222222" style="5" customWidth="1"/>
    <col min="8" max="8" width="10.5555555555556" style="5" customWidth="1"/>
    <col min="9" max="9" width="8.11111111111111" style="4" customWidth="1"/>
    <col min="10" max="10" width="8.44444444444444" style="4" customWidth="1"/>
    <col min="11" max="11" width="10.8888888888889" style="6" customWidth="1"/>
    <col min="12" max="12" width="16" style="6"/>
    <col min="13" max="13" width="10.3333333333333" style="6" customWidth="1"/>
    <col min="14" max="14" width="8.88888888888889" style="6" customWidth="1"/>
    <col min="15" max="15" width="10.8888888888889" style="6" customWidth="1"/>
    <col min="16" max="16" width="10.1111111111111" style="7" customWidth="1"/>
    <col min="17" max="17" width="10.3333333333333" style="6" customWidth="1"/>
    <col min="18" max="16384" width="16" style="3"/>
  </cols>
  <sheetData>
    <row r="1" s="1" customFormat="1" ht="15.6" spans="1:17">
      <c r="A1" s="8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1" t="s">
        <v>5</v>
      </c>
      <c r="G1" s="12" t="s">
        <v>6</v>
      </c>
      <c r="H1" s="12" t="s">
        <v>7</v>
      </c>
      <c r="I1" s="9" t="s">
        <v>8</v>
      </c>
      <c r="J1" s="9" t="s">
        <v>9</v>
      </c>
      <c r="K1" s="28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30" t="s">
        <v>15</v>
      </c>
      <c r="Q1" s="29" t="s">
        <v>16</v>
      </c>
    </row>
    <row r="2" s="2" customFormat="1" ht="15" customHeight="1" spans="1:17">
      <c r="A2" s="13">
        <v>1</v>
      </c>
      <c r="B2" s="14" t="s">
        <v>17</v>
      </c>
      <c r="C2" s="15" t="s">
        <v>18</v>
      </c>
      <c r="D2" s="16" t="s">
        <v>19</v>
      </c>
      <c r="E2" s="17">
        <v>37137101</v>
      </c>
      <c r="F2" s="18" t="s">
        <v>20</v>
      </c>
      <c r="G2" s="19" t="s">
        <v>21</v>
      </c>
      <c r="H2" s="20" t="s">
        <v>22</v>
      </c>
      <c r="I2" s="31">
        <v>147</v>
      </c>
      <c r="J2" s="31">
        <v>1231</v>
      </c>
      <c r="K2" s="32">
        <v>39952</v>
      </c>
      <c r="L2" s="33">
        <f t="shared" ref="L2:L7" si="0">K2*0.05</f>
        <v>1997.6</v>
      </c>
      <c r="M2" s="34">
        <v>0.03</v>
      </c>
      <c r="N2" s="35">
        <f t="shared" ref="N2:N7" si="1">K2*(1-0.96737864)</f>
        <v>1303.28857472</v>
      </c>
      <c r="O2" s="35">
        <f t="shared" ref="O2:O7" si="2">K2*0.91737864</f>
        <v>36651.11142528</v>
      </c>
      <c r="P2" s="36">
        <v>0.48</v>
      </c>
      <c r="Q2" s="35">
        <f t="shared" ref="Q2:Q7" si="3">ROUND(O2*P2,2)</f>
        <v>17592.53</v>
      </c>
    </row>
    <row r="3" s="2" customFormat="1" ht="15" customHeight="1" spans="1:17">
      <c r="A3" s="13">
        <v>2</v>
      </c>
      <c r="B3" s="14" t="s">
        <v>23</v>
      </c>
      <c r="C3" s="15" t="s">
        <v>24</v>
      </c>
      <c r="D3" s="16" t="s">
        <v>19</v>
      </c>
      <c r="E3" s="17">
        <v>37137101</v>
      </c>
      <c r="F3" s="18" t="s">
        <v>20</v>
      </c>
      <c r="G3" s="19" t="s">
        <v>21</v>
      </c>
      <c r="H3" s="20" t="s">
        <v>25</v>
      </c>
      <c r="I3" s="31">
        <v>4</v>
      </c>
      <c r="J3" s="31">
        <v>22</v>
      </c>
      <c r="K3" s="32">
        <v>668</v>
      </c>
      <c r="L3" s="33">
        <f t="shared" si="0"/>
        <v>33.4</v>
      </c>
      <c r="M3" s="34">
        <v>0.03</v>
      </c>
      <c r="N3" s="35">
        <f t="shared" si="1"/>
        <v>21.79106848</v>
      </c>
      <c r="O3" s="35">
        <f t="shared" si="2"/>
        <v>612.80893152</v>
      </c>
      <c r="P3" s="36">
        <v>0.48</v>
      </c>
      <c r="Q3" s="35">
        <f t="shared" si="3"/>
        <v>294.15</v>
      </c>
    </row>
    <row r="4" s="2" customFormat="1" ht="15" customHeight="1" spans="1:17">
      <c r="A4" s="13">
        <v>3</v>
      </c>
      <c r="B4" s="14" t="s">
        <v>26</v>
      </c>
      <c r="C4" s="15" t="s">
        <v>27</v>
      </c>
      <c r="D4" s="16" t="s">
        <v>19</v>
      </c>
      <c r="E4" s="17">
        <v>37137101</v>
      </c>
      <c r="F4" s="18" t="s">
        <v>20</v>
      </c>
      <c r="G4" s="19" t="s">
        <v>21</v>
      </c>
      <c r="H4" s="20" t="s">
        <v>28</v>
      </c>
      <c r="I4" s="31">
        <v>421</v>
      </c>
      <c r="J4" s="31">
        <v>10743</v>
      </c>
      <c r="K4" s="32">
        <v>335560</v>
      </c>
      <c r="L4" s="33">
        <f t="shared" si="0"/>
        <v>16778</v>
      </c>
      <c r="M4" s="34">
        <v>0.03</v>
      </c>
      <c r="N4" s="35">
        <f t="shared" si="1"/>
        <v>10946.4235616</v>
      </c>
      <c r="O4" s="37">
        <f t="shared" si="2"/>
        <v>307835.5764384</v>
      </c>
      <c r="P4" s="36">
        <v>0.48</v>
      </c>
      <c r="Q4" s="35">
        <f t="shared" si="3"/>
        <v>147761.08</v>
      </c>
    </row>
    <row r="5" s="2" customFormat="1" ht="15" customHeight="1" spans="1:17">
      <c r="A5" s="13">
        <v>4</v>
      </c>
      <c r="B5" s="14" t="s">
        <v>29</v>
      </c>
      <c r="C5" s="15" t="s">
        <v>30</v>
      </c>
      <c r="D5" s="16" t="s">
        <v>19</v>
      </c>
      <c r="E5" s="17">
        <v>37137101</v>
      </c>
      <c r="F5" s="18" t="s">
        <v>20</v>
      </c>
      <c r="G5" s="19" t="s">
        <v>21</v>
      </c>
      <c r="H5" s="20" t="s">
        <v>31</v>
      </c>
      <c r="I5" s="31">
        <v>102</v>
      </c>
      <c r="J5" s="31">
        <v>856</v>
      </c>
      <c r="K5" s="32">
        <v>25248</v>
      </c>
      <c r="L5" s="33">
        <f t="shared" si="0"/>
        <v>1262.4</v>
      </c>
      <c r="M5" s="34">
        <v>0.03</v>
      </c>
      <c r="N5" s="35">
        <f t="shared" si="1"/>
        <v>823.624097280001</v>
      </c>
      <c r="O5" s="37">
        <f t="shared" si="2"/>
        <v>23161.97590272</v>
      </c>
      <c r="P5" s="36">
        <v>0.48</v>
      </c>
      <c r="Q5" s="35">
        <f t="shared" si="3"/>
        <v>11117.75</v>
      </c>
    </row>
    <row r="6" s="2" customFormat="1" ht="15" customHeight="1" spans="1:17">
      <c r="A6" s="13">
        <v>5</v>
      </c>
      <c r="B6" s="14" t="s">
        <v>32</v>
      </c>
      <c r="C6" s="15" t="s">
        <v>33</v>
      </c>
      <c r="D6" s="16" t="s">
        <v>19</v>
      </c>
      <c r="E6" s="17">
        <v>37137101</v>
      </c>
      <c r="F6" s="18" t="s">
        <v>20</v>
      </c>
      <c r="G6" s="19" t="s">
        <v>21</v>
      </c>
      <c r="H6" s="21" t="s">
        <v>22</v>
      </c>
      <c r="I6" s="31">
        <v>44</v>
      </c>
      <c r="J6" s="31">
        <v>634</v>
      </c>
      <c r="K6" s="32">
        <v>19362</v>
      </c>
      <c r="L6" s="33">
        <f t="shared" si="0"/>
        <v>968.1</v>
      </c>
      <c r="M6" s="34">
        <v>0.03</v>
      </c>
      <c r="N6" s="35">
        <f t="shared" si="1"/>
        <v>631.614772320001</v>
      </c>
      <c r="O6" s="37">
        <f t="shared" si="2"/>
        <v>17762.28522768</v>
      </c>
      <c r="P6" s="36">
        <v>0.48</v>
      </c>
      <c r="Q6" s="35">
        <f t="shared" si="3"/>
        <v>8525.9</v>
      </c>
    </row>
    <row r="7" s="2" customFormat="1" ht="15" customHeight="1" spans="1:17">
      <c r="A7" s="13">
        <v>6</v>
      </c>
      <c r="B7" s="14" t="s">
        <v>34</v>
      </c>
      <c r="C7" s="15" t="s">
        <v>35</v>
      </c>
      <c r="D7" s="16" t="s">
        <v>19</v>
      </c>
      <c r="E7" s="17">
        <v>37137101</v>
      </c>
      <c r="F7" s="18" t="s">
        <v>20</v>
      </c>
      <c r="G7" s="19" t="s">
        <v>36</v>
      </c>
      <c r="H7" s="20" t="s">
        <v>28</v>
      </c>
      <c r="I7" s="31">
        <v>143</v>
      </c>
      <c r="J7" s="31">
        <v>2403</v>
      </c>
      <c r="K7" s="32">
        <v>82832</v>
      </c>
      <c r="L7" s="33">
        <f t="shared" si="0"/>
        <v>4141.6</v>
      </c>
      <c r="M7" s="34">
        <v>0.03</v>
      </c>
      <c r="N7" s="35">
        <f t="shared" si="1"/>
        <v>2702.09249152</v>
      </c>
      <c r="O7" s="37">
        <f t="shared" si="2"/>
        <v>75988.30750848</v>
      </c>
      <c r="P7" s="36">
        <v>0.48</v>
      </c>
      <c r="Q7" s="35">
        <f t="shared" si="3"/>
        <v>36474.39</v>
      </c>
    </row>
    <row r="8" s="2" customFormat="1" ht="15" customHeight="1" spans="1:17">
      <c r="A8" s="13">
        <v>7</v>
      </c>
      <c r="B8" s="14" t="s">
        <v>37</v>
      </c>
      <c r="C8" s="15" t="s">
        <v>38</v>
      </c>
      <c r="D8" s="16" t="s">
        <v>19</v>
      </c>
      <c r="E8" s="17">
        <v>37137101</v>
      </c>
      <c r="F8" s="18" t="s">
        <v>20</v>
      </c>
      <c r="G8" s="19" t="s">
        <v>21</v>
      </c>
      <c r="H8" s="20" t="s">
        <v>39</v>
      </c>
      <c r="I8" s="31">
        <v>12</v>
      </c>
      <c r="J8" s="31">
        <v>30</v>
      </c>
      <c r="K8" s="32">
        <v>900</v>
      </c>
      <c r="L8" s="33">
        <f t="shared" ref="L8:L35" si="4">K8*0.05</f>
        <v>45</v>
      </c>
      <c r="M8" s="34">
        <v>0.03</v>
      </c>
      <c r="N8" s="35">
        <f t="shared" ref="N8:N35" si="5">K8*(1-0.96737864)</f>
        <v>29.359224</v>
      </c>
      <c r="O8" s="35">
        <f t="shared" ref="O8:O35" si="6">K8*0.91737864</f>
        <v>825.640776</v>
      </c>
      <c r="P8" s="36">
        <v>0.48</v>
      </c>
      <c r="Q8" s="35">
        <f t="shared" ref="Q8:Q35" si="7">ROUND(O8*P8,2)</f>
        <v>396.31</v>
      </c>
    </row>
    <row r="9" s="2" customFormat="1" ht="15" customHeight="1" spans="1:17">
      <c r="A9" s="13">
        <v>8</v>
      </c>
      <c r="B9" s="14" t="s">
        <v>40</v>
      </c>
      <c r="C9" s="15" t="s">
        <v>41</v>
      </c>
      <c r="D9" s="16" t="s">
        <v>19</v>
      </c>
      <c r="E9" s="17">
        <v>37137101</v>
      </c>
      <c r="F9" s="18" t="s">
        <v>20</v>
      </c>
      <c r="G9" s="19" t="s">
        <v>42</v>
      </c>
      <c r="H9" s="20" t="s">
        <v>28</v>
      </c>
      <c r="I9" s="31">
        <v>60</v>
      </c>
      <c r="J9" s="31">
        <v>1055</v>
      </c>
      <c r="K9" s="32">
        <v>35636</v>
      </c>
      <c r="L9" s="33">
        <f t="shared" si="4"/>
        <v>1781.8</v>
      </c>
      <c r="M9" s="34">
        <v>0.03</v>
      </c>
      <c r="N9" s="35">
        <f t="shared" si="5"/>
        <v>1162.49478496</v>
      </c>
      <c r="O9" s="35">
        <f t="shared" si="6"/>
        <v>32691.70521504</v>
      </c>
      <c r="P9" s="36">
        <v>0.48</v>
      </c>
      <c r="Q9" s="35">
        <f t="shared" si="7"/>
        <v>15692.02</v>
      </c>
    </row>
    <row r="10" s="2" customFormat="1" ht="15" customHeight="1" spans="1:17">
      <c r="A10" s="13">
        <v>9</v>
      </c>
      <c r="B10" s="14" t="s">
        <v>43</v>
      </c>
      <c r="C10" s="15" t="s">
        <v>44</v>
      </c>
      <c r="D10" s="16" t="s">
        <v>19</v>
      </c>
      <c r="E10" s="17">
        <v>37137101</v>
      </c>
      <c r="F10" s="18" t="s">
        <v>20</v>
      </c>
      <c r="G10" s="19" t="s">
        <v>21</v>
      </c>
      <c r="H10" s="20" t="s">
        <v>39</v>
      </c>
      <c r="I10" s="31">
        <v>10</v>
      </c>
      <c r="J10" s="31">
        <v>36</v>
      </c>
      <c r="K10" s="32">
        <v>1068</v>
      </c>
      <c r="L10" s="33">
        <f t="shared" si="4"/>
        <v>53.4</v>
      </c>
      <c r="M10" s="34">
        <v>0.03</v>
      </c>
      <c r="N10" s="35">
        <f t="shared" si="5"/>
        <v>34.83961248</v>
      </c>
      <c r="O10" s="37">
        <f t="shared" si="6"/>
        <v>979.76038752</v>
      </c>
      <c r="P10" s="36">
        <v>0.48</v>
      </c>
      <c r="Q10" s="35">
        <f t="shared" si="7"/>
        <v>470.28</v>
      </c>
    </row>
    <row r="11" s="2" customFormat="1" ht="15" customHeight="1" spans="1:17">
      <c r="A11" s="13">
        <v>10</v>
      </c>
      <c r="B11" s="14" t="s">
        <v>45</v>
      </c>
      <c r="C11" s="15" t="s">
        <v>46</v>
      </c>
      <c r="D11" s="16" t="s">
        <v>19</v>
      </c>
      <c r="E11" s="17">
        <v>37137101</v>
      </c>
      <c r="F11" s="18" t="s">
        <v>20</v>
      </c>
      <c r="G11" s="19" t="s">
        <v>42</v>
      </c>
      <c r="H11" s="20" t="s">
        <v>47</v>
      </c>
      <c r="I11" s="31">
        <v>2</v>
      </c>
      <c r="J11" s="31">
        <v>13</v>
      </c>
      <c r="K11" s="32">
        <v>446</v>
      </c>
      <c r="L11" s="33">
        <f t="shared" si="4"/>
        <v>22.3</v>
      </c>
      <c r="M11" s="34">
        <v>0.03</v>
      </c>
      <c r="N11" s="35">
        <f t="shared" si="5"/>
        <v>14.54912656</v>
      </c>
      <c r="O11" s="37">
        <f t="shared" si="6"/>
        <v>409.15087344</v>
      </c>
      <c r="P11" s="36">
        <v>0.48</v>
      </c>
      <c r="Q11" s="35">
        <f t="shared" si="7"/>
        <v>196.39</v>
      </c>
    </row>
    <row r="12" s="2" customFormat="1" ht="15" customHeight="1" spans="1:17">
      <c r="A12" s="13">
        <v>11</v>
      </c>
      <c r="B12" s="14" t="s">
        <v>48</v>
      </c>
      <c r="C12" s="15" t="s">
        <v>49</v>
      </c>
      <c r="D12" s="16" t="s">
        <v>19</v>
      </c>
      <c r="E12" s="17">
        <v>37137101</v>
      </c>
      <c r="F12" s="18" t="s">
        <v>20</v>
      </c>
      <c r="G12" s="19" t="s">
        <v>50</v>
      </c>
      <c r="H12" s="21" t="s">
        <v>28</v>
      </c>
      <c r="I12" s="31">
        <v>97</v>
      </c>
      <c r="J12" s="31">
        <v>1393</v>
      </c>
      <c r="K12" s="32">
        <v>45235</v>
      </c>
      <c r="L12" s="33">
        <f t="shared" si="4"/>
        <v>2261.75</v>
      </c>
      <c r="M12" s="34">
        <v>0.03</v>
      </c>
      <c r="N12" s="35">
        <f t="shared" si="5"/>
        <v>1475.6272196</v>
      </c>
      <c r="O12" s="37">
        <f t="shared" si="6"/>
        <v>41497.6227804</v>
      </c>
      <c r="P12" s="36">
        <v>0.48</v>
      </c>
      <c r="Q12" s="35">
        <f t="shared" si="7"/>
        <v>19918.86</v>
      </c>
    </row>
    <row r="13" s="2" customFormat="1" ht="15" customHeight="1" spans="1:17">
      <c r="A13" s="13">
        <v>12</v>
      </c>
      <c r="B13" s="14" t="s">
        <v>51</v>
      </c>
      <c r="C13" s="15" t="s">
        <v>52</v>
      </c>
      <c r="D13" s="16" t="s">
        <v>19</v>
      </c>
      <c r="E13" s="17">
        <v>37137101</v>
      </c>
      <c r="F13" s="18" t="s">
        <v>20</v>
      </c>
      <c r="G13" s="19" t="s">
        <v>36</v>
      </c>
      <c r="H13" s="20" t="s">
        <v>53</v>
      </c>
      <c r="I13" s="31">
        <v>9</v>
      </c>
      <c r="J13" s="31">
        <v>43</v>
      </c>
      <c r="K13" s="32">
        <v>1374</v>
      </c>
      <c r="L13" s="33">
        <f t="shared" si="4"/>
        <v>68.7</v>
      </c>
      <c r="M13" s="34">
        <v>0.03</v>
      </c>
      <c r="N13" s="35">
        <f t="shared" si="5"/>
        <v>44.8217486400001</v>
      </c>
      <c r="O13" s="37">
        <f t="shared" si="6"/>
        <v>1260.47825136</v>
      </c>
      <c r="P13" s="36">
        <v>0.48</v>
      </c>
      <c r="Q13" s="35">
        <f t="shared" si="7"/>
        <v>605.03</v>
      </c>
    </row>
    <row r="14" s="2" customFormat="1" ht="15" customHeight="1" spans="1:17">
      <c r="A14" s="13">
        <v>13</v>
      </c>
      <c r="B14" s="14" t="s">
        <v>54</v>
      </c>
      <c r="C14" s="15" t="s">
        <v>55</v>
      </c>
      <c r="D14" s="16" t="s">
        <v>19</v>
      </c>
      <c r="E14" s="17">
        <v>37137101</v>
      </c>
      <c r="F14" s="18" t="s">
        <v>20</v>
      </c>
      <c r="G14" s="22" t="s">
        <v>56</v>
      </c>
      <c r="H14" s="23" t="s">
        <v>57</v>
      </c>
      <c r="I14" s="31">
        <v>14</v>
      </c>
      <c r="J14" s="31">
        <v>120</v>
      </c>
      <c r="K14" s="32">
        <v>3492</v>
      </c>
      <c r="L14" s="38">
        <f t="shared" si="4"/>
        <v>174.6</v>
      </c>
      <c r="M14" s="39">
        <v>0.03</v>
      </c>
      <c r="N14" s="40">
        <f t="shared" si="5"/>
        <v>113.91378912</v>
      </c>
      <c r="O14" s="41">
        <f t="shared" si="6"/>
        <v>3203.48621088</v>
      </c>
      <c r="P14" s="36">
        <v>0.48</v>
      </c>
      <c r="Q14" s="35">
        <f t="shared" si="7"/>
        <v>1537.67</v>
      </c>
    </row>
    <row r="15" s="2" customFormat="1" ht="15" customHeight="1" spans="1:17">
      <c r="A15" s="13">
        <v>14</v>
      </c>
      <c r="B15" s="14" t="s">
        <v>58</v>
      </c>
      <c r="C15" s="15" t="s">
        <v>59</v>
      </c>
      <c r="D15" s="16" t="s">
        <v>19</v>
      </c>
      <c r="E15" s="17">
        <v>37137101</v>
      </c>
      <c r="F15" s="18" t="s">
        <v>20</v>
      </c>
      <c r="G15" s="19" t="s">
        <v>60</v>
      </c>
      <c r="H15" s="20" t="s">
        <v>28</v>
      </c>
      <c r="I15" s="31">
        <v>68</v>
      </c>
      <c r="J15" s="31">
        <v>1371</v>
      </c>
      <c r="K15" s="32">
        <v>48088</v>
      </c>
      <c r="L15" s="33">
        <f t="shared" si="4"/>
        <v>2404.4</v>
      </c>
      <c r="M15" s="34">
        <v>0.03</v>
      </c>
      <c r="N15" s="35">
        <f t="shared" si="5"/>
        <v>1568.69595968</v>
      </c>
      <c r="O15" s="35">
        <f t="shared" si="6"/>
        <v>44114.90404032</v>
      </c>
      <c r="P15" s="36">
        <v>0.48</v>
      </c>
      <c r="Q15" s="35">
        <f t="shared" si="7"/>
        <v>21175.15</v>
      </c>
    </row>
    <row r="16" s="2" customFormat="1" ht="15" customHeight="1" spans="1:17">
      <c r="A16" s="13">
        <v>15</v>
      </c>
      <c r="B16" s="14" t="s">
        <v>61</v>
      </c>
      <c r="C16" s="15" t="s">
        <v>62</v>
      </c>
      <c r="D16" s="16" t="s">
        <v>19</v>
      </c>
      <c r="E16" s="17">
        <v>37137101</v>
      </c>
      <c r="F16" s="18" t="s">
        <v>20</v>
      </c>
      <c r="G16" s="19" t="s">
        <v>63</v>
      </c>
      <c r="H16" s="20" t="s">
        <v>28</v>
      </c>
      <c r="I16" s="31">
        <v>30</v>
      </c>
      <c r="J16" s="31">
        <v>346</v>
      </c>
      <c r="K16" s="32">
        <v>10605</v>
      </c>
      <c r="L16" s="33">
        <f t="shared" si="4"/>
        <v>530.25</v>
      </c>
      <c r="M16" s="34">
        <v>0.03</v>
      </c>
      <c r="N16" s="35">
        <f t="shared" si="5"/>
        <v>345.9495228</v>
      </c>
      <c r="O16" s="35">
        <f t="shared" si="6"/>
        <v>9728.8004772</v>
      </c>
      <c r="P16" s="36">
        <v>0.48</v>
      </c>
      <c r="Q16" s="35">
        <f t="shared" si="7"/>
        <v>4669.82</v>
      </c>
    </row>
    <row r="17" s="2" customFormat="1" ht="15" customHeight="1" spans="1:17">
      <c r="A17" s="13">
        <v>16</v>
      </c>
      <c r="B17" s="14" t="s">
        <v>64</v>
      </c>
      <c r="C17" s="15" t="s">
        <v>65</v>
      </c>
      <c r="D17" s="16" t="s">
        <v>19</v>
      </c>
      <c r="E17" s="17">
        <v>37137101</v>
      </c>
      <c r="F17" s="18" t="s">
        <v>20</v>
      </c>
      <c r="G17" s="19" t="s">
        <v>60</v>
      </c>
      <c r="H17" s="20" t="s">
        <v>28</v>
      </c>
      <c r="I17" s="31">
        <v>94</v>
      </c>
      <c r="J17" s="31">
        <v>5140</v>
      </c>
      <c r="K17" s="32">
        <v>163785</v>
      </c>
      <c r="L17" s="33">
        <f t="shared" si="4"/>
        <v>8189.25</v>
      </c>
      <c r="M17" s="34">
        <v>0.03</v>
      </c>
      <c r="N17" s="35">
        <f t="shared" si="5"/>
        <v>5342.88944760001</v>
      </c>
      <c r="O17" s="35">
        <f t="shared" si="6"/>
        <v>150252.8605524</v>
      </c>
      <c r="P17" s="36">
        <v>0.48</v>
      </c>
      <c r="Q17" s="35">
        <f t="shared" si="7"/>
        <v>72121.37</v>
      </c>
    </row>
    <row r="18" s="2" customFormat="1" ht="15" customHeight="1" spans="1:17">
      <c r="A18" s="13">
        <v>17</v>
      </c>
      <c r="B18" s="14" t="s">
        <v>66</v>
      </c>
      <c r="C18" s="15" t="s">
        <v>67</v>
      </c>
      <c r="D18" s="16" t="s">
        <v>19</v>
      </c>
      <c r="E18" s="17">
        <v>37137101</v>
      </c>
      <c r="F18" s="18" t="s">
        <v>20</v>
      </c>
      <c r="G18" s="19" t="s">
        <v>50</v>
      </c>
      <c r="H18" s="20" t="s">
        <v>22</v>
      </c>
      <c r="I18" s="31">
        <v>9</v>
      </c>
      <c r="J18" s="31">
        <v>36</v>
      </c>
      <c r="K18" s="32">
        <v>910</v>
      </c>
      <c r="L18" s="33">
        <f t="shared" si="4"/>
        <v>45.5</v>
      </c>
      <c r="M18" s="34">
        <v>0.03</v>
      </c>
      <c r="N18" s="35">
        <f t="shared" si="5"/>
        <v>29.6854376</v>
      </c>
      <c r="O18" s="37">
        <f t="shared" si="6"/>
        <v>834.8145624</v>
      </c>
      <c r="P18" s="36">
        <v>0.48</v>
      </c>
      <c r="Q18" s="35">
        <f t="shared" si="7"/>
        <v>400.71</v>
      </c>
    </row>
    <row r="19" s="2" customFormat="1" ht="15" customHeight="1" spans="1:17">
      <c r="A19" s="13">
        <v>18</v>
      </c>
      <c r="B19" s="14" t="s">
        <v>68</v>
      </c>
      <c r="C19" s="15" t="s">
        <v>69</v>
      </c>
      <c r="D19" s="16" t="s">
        <v>19</v>
      </c>
      <c r="E19" s="17">
        <v>37137101</v>
      </c>
      <c r="F19" s="18" t="s">
        <v>20</v>
      </c>
      <c r="G19" s="19" t="s">
        <v>50</v>
      </c>
      <c r="H19" s="20" t="s">
        <v>50</v>
      </c>
      <c r="I19" s="31">
        <v>5</v>
      </c>
      <c r="J19" s="31">
        <v>26</v>
      </c>
      <c r="K19" s="32">
        <v>865</v>
      </c>
      <c r="L19" s="33">
        <f t="shared" si="4"/>
        <v>43.25</v>
      </c>
      <c r="M19" s="34">
        <v>0.03</v>
      </c>
      <c r="N19" s="35">
        <f t="shared" si="5"/>
        <v>28.2174764</v>
      </c>
      <c r="O19" s="37">
        <f t="shared" si="6"/>
        <v>793.5325236</v>
      </c>
      <c r="P19" s="36">
        <v>0.48</v>
      </c>
      <c r="Q19" s="35">
        <f t="shared" si="7"/>
        <v>380.9</v>
      </c>
    </row>
    <row r="20" s="2" customFormat="1" ht="15" customHeight="1" spans="1:17">
      <c r="A20" s="13">
        <v>19</v>
      </c>
      <c r="B20" s="14" t="s">
        <v>70</v>
      </c>
      <c r="C20" s="15" t="s">
        <v>71</v>
      </c>
      <c r="D20" s="16" t="s">
        <v>19</v>
      </c>
      <c r="E20" s="17">
        <v>37137101</v>
      </c>
      <c r="F20" s="18" t="s">
        <v>20</v>
      </c>
      <c r="G20" s="19" t="s">
        <v>72</v>
      </c>
      <c r="H20" s="21" t="s">
        <v>31</v>
      </c>
      <c r="I20" s="31">
        <v>3</v>
      </c>
      <c r="J20" s="31">
        <v>82</v>
      </c>
      <c r="K20" s="32">
        <v>2600</v>
      </c>
      <c r="L20" s="33">
        <f t="shared" si="4"/>
        <v>130</v>
      </c>
      <c r="M20" s="34">
        <v>0.03</v>
      </c>
      <c r="N20" s="35">
        <f t="shared" si="5"/>
        <v>84.8155360000001</v>
      </c>
      <c r="O20" s="37">
        <f t="shared" si="6"/>
        <v>2385.184464</v>
      </c>
      <c r="P20" s="36">
        <v>0.48</v>
      </c>
      <c r="Q20" s="35">
        <f t="shared" si="7"/>
        <v>1144.89</v>
      </c>
    </row>
    <row r="21" s="2" customFormat="1" ht="15" customHeight="1" spans="1:17">
      <c r="A21" s="13">
        <v>20</v>
      </c>
      <c r="B21" s="14" t="s">
        <v>73</v>
      </c>
      <c r="C21" s="15" t="s">
        <v>74</v>
      </c>
      <c r="D21" s="16" t="s">
        <v>19</v>
      </c>
      <c r="E21" s="17">
        <v>37137101</v>
      </c>
      <c r="F21" s="18" t="s">
        <v>20</v>
      </c>
      <c r="G21" s="19" t="s">
        <v>75</v>
      </c>
      <c r="H21" s="20" t="s">
        <v>31</v>
      </c>
      <c r="I21" s="31">
        <v>4</v>
      </c>
      <c r="J21" s="31">
        <v>115</v>
      </c>
      <c r="K21" s="32">
        <v>3450</v>
      </c>
      <c r="L21" s="33">
        <f t="shared" si="4"/>
        <v>172.5</v>
      </c>
      <c r="M21" s="34">
        <v>0.03</v>
      </c>
      <c r="N21" s="35">
        <f t="shared" si="5"/>
        <v>112.543692</v>
      </c>
      <c r="O21" s="37">
        <f t="shared" si="6"/>
        <v>3164.956308</v>
      </c>
      <c r="P21" s="36">
        <v>0.48</v>
      </c>
      <c r="Q21" s="35">
        <f t="shared" si="7"/>
        <v>1519.18</v>
      </c>
    </row>
    <row r="22" s="3" customFormat="1" ht="25.5" customHeight="1" spans="1:17">
      <c r="A22" s="24"/>
      <c r="B22" s="25" t="s">
        <v>76</v>
      </c>
      <c r="C22" s="26"/>
      <c r="D22" s="26"/>
      <c r="E22" s="26"/>
      <c r="F22" s="26"/>
      <c r="G22" s="27"/>
      <c r="H22" s="27"/>
      <c r="I22" s="26"/>
      <c r="J22" s="26"/>
      <c r="K22" s="42">
        <f>SUM(K2:K21)</f>
        <v>822076</v>
      </c>
      <c r="L22" s="42"/>
      <c r="M22" s="42"/>
      <c r="N22" s="42">
        <f>SUM(N2:N21)</f>
        <v>26817.23714336</v>
      </c>
      <c r="O22" s="43">
        <f>SUM(O2:O21)</f>
        <v>754154.96285664</v>
      </c>
      <c r="P22" s="44"/>
      <c r="Q22" s="42">
        <f>SUM(Q2:Q21)</f>
        <v>361994.38</v>
      </c>
    </row>
  </sheetData>
  <protectedRanges>
    <protectedRange sqref="A2:IV5 A6:D8 F6:IV8 E6:E8 A9:D13 F9:IV13 E9:E13 A14:D18 F14:IV18 E14:E18 A19:D21 F19:IV21 E19:E21 A22:IV65524" name="区域1" securityDescriptor=""/>
  </protectedRanges>
  <pageMargins left="0.75" right="0.75" top="1" bottom="1" header="0.511805555555556" footer="0.511805555555556"/>
  <pageSetup paperSize="9" scale="62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2018-05-25T01:34:00Z</dcterms:created>
  <dcterms:modified xsi:type="dcterms:W3CDTF">2018-08-01T03:12:07Z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