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<sst xmlns="http://schemas.openxmlformats.org/spreadsheetml/2006/main" count="86">
  <si>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</si>
  <si>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</si>
  <si>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</si>
  <si>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</si>
  <si>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</si>
  <si>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</si>
  <si>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</si>
  <si>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</si>
  <si>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</si>
  <si>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</si>
  <si>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</si>
  <si>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</si>
  <si>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</si>
  <si>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</si>
  <si>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</si>
  <si>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</si>
  <si>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</si>
  <si>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我不是药神</t>
  </si>
  <si>
    <t>001104962018</t>
  </si>
  <si>
    <t>山东齐纳电影城有限公司济阳分公司</t>
  </si>
  <si>
    <t>中影设备</t>
  </si>
  <si>
    <t>2018-07-01</t>
  </si>
  <si>
    <t>2018-07-31</t>
  </si>
  <si>
    <t>邪不压正</t>
  </si>
  <si>
    <t>001104952018</t>
  </si>
  <si>
    <t>2018-07-13</t>
  </si>
  <si>
    <t>动物世界（数字3D）</t>
  </si>
  <si>
    <t>001203772018</t>
  </si>
  <si>
    <t>2018-07-19</t>
  </si>
  <si>
    <t>金蝉脱壳2：冥府（数字）</t>
  </si>
  <si>
    <t>051101152018</t>
  </si>
  <si>
    <t>最后一球（数字）</t>
  </si>
  <si>
    <t>091101172018</t>
  </si>
  <si>
    <t>2018-07-08</t>
  </si>
  <si>
    <t>超人总动员2（数字3D）</t>
  </si>
  <si>
    <t>051201112018</t>
  </si>
  <si>
    <t>2018-07-26</t>
  </si>
  <si>
    <t>潜艇总动员：海底两万里（数字3D）</t>
  </si>
  <si>
    <t>001c03542018</t>
  </si>
  <si>
    <t>2018-07-05</t>
  </si>
  <si>
    <t>暹罗决：九神战甲（数字）</t>
  </si>
  <si>
    <t>014101072018</t>
  </si>
  <si>
    <t>侏罗纪世界2（数字3D）</t>
  </si>
  <si>
    <t>051201022018</t>
  </si>
  <si>
    <t>龙虾刑警</t>
  </si>
  <si>
    <t>001103782018</t>
  </si>
  <si>
    <t>2018-07-12</t>
  </si>
  <si>
    <t>超时空同居</t>
  </si>
  <si>
    <t>001102802018</t>
  </si>
  <si>
    <t>2018-07-04</t>
  </si>
  <si>
    <t>猛虫过江</t>
  </si>
  <si>
    <t>001104442018</t>
  </si>
  <si>
    <t>2018-07-03</t>
  </si>
  <si>
    <t>新大头儿子和小头爸爸3俄罗斯奇遇记</t>
  </si>
  <si>
    <t>001b03562018</t>
  </si>
  <si>
    <t>2018-07-06</t>
  </si>
  <si>
    <t>摩天营救（数字3D）</t>
  </si>
  <si>
    <t>051201202018</t>
  </si>
  <si>
    <t>2018-07-20</t>
  </si>
  <si>
    <t>阿修罗（数字3D）</t>
  </si>
  <si>
    <t>001204972018</t>
  </si>
  <si>
    <t>2018-07-15</t>
  </si>
  <si>
    <t>小悟空（数字3D）</t>
  </si>
  <si>
    <t>001c03982018</t>
  </si>
  <si>
    <t>2018-07-14</t>
  </si>
  <si>
    <t>2018-07-29</t>
  </si>
  <si>
    <t>狄仁杰之四大天王（数字3D）</t>
  </si>
  <si>
    <t>001202172018</t>
  </si>
  <si>
    <t>2018-07-27</t>
  </si>
  <si>
    <t>神奇马戏团之动物饼干（数字3D）</t>
  </si>
  <si>
    <t>001c05642018</t>
  </si>
  <si>
    <t>2018-07-21</t>
  </si>
  <si>
    <t>西虹市首富</t>
  </si>
  <si>
    <t>001106062018</t>
  </si>
  <si>
    <t>淘气大侦探（数字3D）</t>
  </si>
  <si>
    <t>051201262018</t>
  </si>
  <si>
    <t>汪星卧底（数字）</t>
  </si>
  <si>
    <t>051101182018</t>
  </si>
  <si>
    <t>2018-07-24</t>
  </si>
  <si>
    <t>风语咒（数字3D）</t>
  </si>
  <si>
    <t>001c05272018</t>
  </si>
  <si>
    <t>2018-07-22</t>
  </si>
  <si>
    <t>神秘世界历险记4（数字3D）</t>
  </si>
  <si>
    <t>001c05332018</t>
  </si>
  <si>
    <t>2018-07-28</t>
  </si>
  <si>
    <t>合计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</si>
</sst>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00_ "/>
  </numFmts>
  <fonts count="28">
    <font>
      <sz val="11"/>
      <color theme="1"/>
      <name val="宋体"/>
      <charset val="134"/>
      <scheme val="minor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9"/>
      <color rgb="FF000000"/>
      <name val="Tahoma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18" borderId="16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27" fillId="19" borderId="1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76" fontId="3" fillId="0" borderId="0" xfId="0" applyNumberFormat="1" applyFont="1" applyFill="1" applyAlignment="1"/>
    <xf numFmtId="177" fontId="3" fillId="0" borderId="0" xfId="0" applyNumberFormat="1" applyFont="1" applyFill="1" applyAlignment="1"/>
    <xf numFmtId="0" fontId="4" fillId="2" borderId="1" xfId="0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49" fontId="4" fillId="2" borderId="2" xfId="0" applyNumberFormat="1" applyFont="1" applyFill="1" applyBorder="1" applyAlignment="1" applyProtection="1">
      <alignment horizontal="center" wrapText="1"/>
    </xf>
    <xf numFmtId="49" fontId="5" fillId="2" borderId="1" xfId="0" applyNumberFormat="1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22" fontId="6" fillId="3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49" fontId="2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/>
    <xf numFmtId="49" fontId="3" fillId="0" borderId="4" xfId="0" applyNumberFormat="1" applyFont="1" applyFill="1" applyBorder="1" applyAlignment="1">
      <alignment horizontal="center"/>
    </xf>
    <xf numFmtId="14" fontId="3" fillId="0" borderId="4" xfId="0" applyNumberFormat="1" applyFont="1" applyFill="1" applyBorder="1" applyAlignment="1"/>
    <xf numFmtId="176" fontId="5" fillId="2" borderId="2" xfId="0" applyNumberFormat="1" applyFont="1" applyFill="1" applyBorder="1" applyAlignment="1" applyProtection="1">
      <alignment horizontal="center" wrapText="1"/>
    </xf>
    <xf numFmtId="176" fontId="5" fillId="2" borderId="1" xfId="0" applyNumberFormat="1" applyFont="1" applyFill="1" applyBorder="1" applyAlignment="1" applyProtection="1">
      <alignment horizontal="center" wrapText="1"/>
    </xf>
    <xf numFmtId="177" fontId="5" fillId="2" borderId="1" xfId="0" applyNumberFormat="1" applyFont="1" applyFill="1" applyBorder="1" applyAlignment="1" applyProtection="1">
      <alignment horizontal="center" wrapText="1"/>
    </xf>
    <xf numFmtId="1" fontId="6" fillId="3" borderId="4" xfId="0" applyNumberFormat="1" applyFont="1" applyFill="1" applyBorder="1" applyAlignment="1">
      <alignment horizontal="right" vertical="center" wrapText="1"/>
    </xf>
    <xf numFmtId="2" fontId="6" fillId="3" borderId="4" xfId="0" applyNumberFormat="1" applyFont="1" applyFill="1" applyBorder="1" applyAlignment="1">
      <alignment horizontal="right" vertical="center" wrapText="1"/>
    </xf>
    <xf numFmtId="176" fontId="2" fillId="0" borderId="6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2" fillId="0" borderId="8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right" vertical="center"/>
    </xf>
    <xf numFmtId="176" fontId="2" fillId="0" borderId="7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/>
    <xf numFmtId="176" fontId="3" fillId="0" borderId="9" xfId="0" applyNumberFormat="1" applyFont="1" applyFill="1" applyBorder="1" applyAlignment="1">
      <alignment horizontal="right"/>
    </xf>
    <xf numFmtId="177" fontId="3" fillId="0" borderId="4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5"/>
  <sheetViews>
    <sheetView tabSelected="1" workbookViewId="0">
      <selection activeCell="H2" sqref="H2:H24"/>
    </sheetView>
  </sheetViews>
  <sheetFormatPr defaultColWidth="16" defaultRowHeight="13.2"/>
  <cols>
    <col min="1" max="1" width="5.44444444444444" style="3" customWidth="1"/>
    <col min="2" max="2" width="29.2222222222222" style="4" customWidth="1"/>
    <col min="3" max="3" width="11.7777777777778" style="4" customWidth="1"/>
    <col min="4" max="4" width="31" style="4" customWidth="1"/>
    <col min="5" max="5" width="10.6666666666667" style="5" customWidth="1"/>
    <col min="6" max="6" width="10.3333333333333" style="4" customWidth="1"/>
    <col min="7" max="7" width="10.4444444444444" style="6" customWidth="1"/>
    <col min="8" max="8" width="10.7777777777778" style="6" customWidth="1"/>
    <col min="9" max="9" width="7.88888888888889" style="4" customWidth="1"/>
    <col min="10" max="10" width="8.11111111111111" style="4" customWidth="1"/>
    <col min="11" max="11" width="9.77777777777778" style="7" customWidth="1"/>
    <col min="12" max="12" width="15.2222222222222" style="7" customWidth="1"/>
    <col min="13" max="13" width="10.1111111111111" style="7" customWidth="1"/>
    <col min="14" max="14" width="7.77777777777778" style="7" customWidth="1"/>
    <col min="15" max="15" width="10.1111111111111" style="7" customWidth="1"/>
    <col min="16" max="16" width="10.4444444444444" style="8" customWidth="1"/>
    <col min="17" max="17" width="10.2222222222222" style="7" customWidth="1"/>
    <col min="18" max="16384" width="16" style="3"/>
  </cols>
  <sheetData>
    <row r="1" s="1" customFormat="1" ht="15.6" spans="1:17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2" t="s">
        <v>5</v>
      </c>
      <c r="G1" s="13" t="s">
        <v>6</v>
      </c>
      <c r="H1" s="13" t="s">
        <v>7</v>
      </c>
      <c r="I1" s="10" t="s">
        <v>8</v>
      </c>
      <c r="J1" s="10" t="s">
        <v>9</v>
      </c>
      <c r="K1" s="30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2" t="s">
        <v>15</v>
      </c>
      <c r="Q1" s="31" t="s">
        <v>16</v>
      </c>
    </row>
    <row r="2" s="2" customFormat="1" ht="14" customHeight="1" spans="1:17">
      <c r="A2" s="14">
        <v>1</v>
      </c>
      <c r="B2" s="15" t="s">
        <v>17</v>
      </c>
      <c r="C2" s="16" t="s">
        <v>18</v>
      </c>
      <c r="D2" s="17" t="s">
        <v>19</v>
      </c>
      <c r="E2" s="18">
        <v>37027311</v>
      </c>
      <c r="F2" s="19" t="s">
        <v>20</v>
      </c>
      <c r="G2" s="20" t="s">
        <v>21</v>
      </c>
      <c r="H2" s="21" t="s">
        <v>22</v>
      </c>
      <c r="I2" s="33">
        <v>462</v>
      </c>
      <c r="J2" s="33">
        <v>3466</v>
      </c>
      <c r="K2" s="34">
        <v>104570</v>
      </c>
      <c r="L2" s="35">
        <f t="shared" ref="L2:L23" si="0">K2*0.05</f>
        <v>5228.5</v>
      </c>
      <c r="M2" s="36">
        <v>0.03</v>
      </c>
      <c r="N2" s="37">
        <f t="shared" ref="N2:N23" si="1">K2*(1-0.96737864)</f>
        <v>3411.2156152</v>
      </c>
      <c r="O2" s="37">
        <f t="shared" ref="O2:O23" si="2">K2*0.91737864</f>
        <v>95930.2843848</v>
      </c>
      <c r="P2" s="38">
        <v>0.48</v>
      </c>
      <c r="Q2" s="37">
        <f t="shared" ref="Q2:Q23" si="3">ROUND(O2*P2,2)</f>
        <v>46046.54</v>
      </c>
    </row>
    <row r="3" s="2" customFormat="1" ht="14" customHeight="1" spans="1:17">
      <c r="A3" s="14">
        <v>2</v>
      </c>
      <c r="B3" s="15" t="s">
        <v>23</v>
      </c>
      <c r="C3" s="16" t="s">
        <v>24</v>
      </c>
      <c r="D3" s="17" t="s">
        <v>19</v>
      </c>
      <c r="E3" s="18">
        <v>37027311</v>
      </c>
      <c r="F3" s="19" t="s">
        <v>20</v>
      </c>
      <c r="G3" s="20" t="s">
        <v>25</v>
      </c>
      <c r="H3" s="21" t="s">
        <v>22</v>
      </c>
      <c r="I3" s="33">
        <v>122</v>
      </c>
      <c r="J3" s="33">
        <v>505</v>
      </c>
      <c r="K3" s="34">
        <v>15155</v>
      </c>
      <c r="L3" s="35">
        <f t="shared" si="0"/>
        <v>757.75</v>
      </c>
      <c r="M3" s="36">
        <v>0.03</v>
      </c>
      <c r="N3" s="37">
        <f t="shared" si="1"/>
        <v>494.376710800001</v>
      </c>
      <c r="O3" s="37">
        <f t="shared" si="2"/>
        <v>13902.8732892</v>
      </c>
      <c r="P3" s="38">
        <v>0.48</v>
      </c>
      <c r="Q3" s="37">
        <f t="shared" si="3"/>
        <v>6673.38</v>
      </c>
    </row>
    <row r="4" s="2" customFormat="1" ht="14" customHeight="1" spans="1:17">
      <c r="A4" s="14">
        <v>3</v>
      </c>
      <c r="B4" s="15" t="s">
        <v>26</v>
      </c>
      <c r="C4" s="16" t="s">
        <v>27</v>
      </c>
      <c r="D4" s="17" t="s">
        <v>19</v>
      </c>
      <c r="E4" s="18">
        <v>37027311</v>
      </c>
      <c r="F4" s="19" t="s">
        <v>20</v>
      </c>
      <c r="G4" s="20" t="s">
        <v>21</v>
      </c>
      <c r="H4" s="21" t="s">
        <v>28</v>
      </c>
      <c r="I4" s="33">
        <v>120</v>
      </c>
      <c r="J4" s="33">
        <v>421</v>
      </c>
      <c r="K4" s="34">
        <v>12705</v>
      </c>
      <c r="L4" s="35">
        <f t="shared" si="0"/>
        <v>635.25</v>
      </c>
      <c r="M4" s="36">
        <v>0.03</v>
      </c>
      <c r="N4" s="37">
        <f t="shared" si="1"/>
        <v>414.454378800001</v>
      </c>
      <c r="O4" s="37">
        <f t="shared" si="2"/>
        <v>11655.2956212</v>
      </c>
      <c r="P4" s="38">
        <v>0.48</v>
      </c>
      <c r="Q4" s="37">
        <f t="shared" si="3"/>
        <v>5594.54</v>
      </c>
    </row>
    <row r="5" s="2" customFormat="1" ht="14" customHeight="1" spans="1:17">
      <c r="A5" s="14">
        <v>4</v>
      </c>
      <c r="B5" s="15" t="s">
        <v>29</v>
      </c>
      <c r="C5" s="16" t="s">
        <v>30</v>
      </c>
      <c r="D5" s="17" t="s">
        <v>19</v>
      </c>
      <c r="E5" s="18">
        <v>37027311</v>
      </c>
      <c r="F5" s="19" t="s">
        <v>20</v>
      </c>
      <c r="G5" s="20" t="s">
        <v>21</v>
      </c>
      <c r="H5" s="21" t="s">
        <v>28</v>
      </c>
      <c r="I5" s="33">
        <v>41</v>
      </c>
      <c r="J5" s="33">
        <v>46</v>
      </c>
      <c r="K5" s="34">
        <v>1160</v>
      </c>
      <c r="L5" s="35">
        <f t="shared" si="0"/>
        <v>58</v>
      </c>
      <c r="M5" s="36">
        <v>0.03</v>
      </c>
      <c r="N5" s="37">
        <f t="shared" si="1"/>
        <v>37.8407776000001</v>
      </c>
      <c r="O5" s="39">
        <f t="shared" si="2"/>
        <v>1064.1592224</v>
      </c>
      <c r="P5" s="38">
        <v>0.48</v>
      </c>
      <c r="Q5" s="37">
        <f t="shared" si="3"/>
        <v>510.8</v>
      </c>
    </row>
    <row r="6" s="2" customFormat="1" ht="14" customHeight="1" spans="1:17">
      <c r="A6" s="14">
        <v>5</v>
      </c>
      <c r="B6" s="15" t="s">
        <v>31</v>
      </c>
      <c r="C6" s="16" t="s">
        <v>32</v>
      </c>
      <c r="D6" s="17" t="s">
        <v>19</v>
      </c>
      <c r="E6" s="18">
        <v>37027311</v>
      </c>
      <c r="F6" s="19" t="s">
        <v>20</v>
      </c>
      <c r="G6" s="20" t="s">
        <v>21</v>
      </c>
      <c r="H6" s="21" t="s">
        <v>33</v>
      </c>
      <c r="I6" s="33">
        <v>5</v>
      </c>
      <c r="J6" s="33">
        <v>62</v>
      </c>
      <c r="K6" s="34">
        <v>1240</v>
      </c>
      <c r="L6" s="35">
        <f t="shared" si="0"/>
        <v>62</v>
      </c>
      <c r="M6" s="36">
        <v>0.03</v>
      </c>
      <c r="N6" s="37">
        <f t="shared" si="1"/>
        <v>40.4504864000001</v>
      </c>
      <c r="O6" s="39">
        <f t="shared" si="2"/>
        <v>1137.5495136</v>
      </c>
      <c r="P6" s="38">
        <v>0.48</v>
      </c>
      <c r="Q6" s="37">
        <f t="shared" si="3"/>
        <v>546.02</v>
      </c>
    </row>
    <row r="7" s="2" customFormat="1" ht="14" customHeight="1" spans="1:17">
      <c r="A7" s="14">
        <v>6</v>
      </c>
      <c r="B7" s="15" t="s">
        <v>34</v>
      </c>
      <c r="C7" s="16" t="s">
        <v>35</v>
      </c>
      <c r="D7" s="17" t="s">
        <v>19</v>
      </c>
      <c r="E7" s="18">
        <v>37027311</v>
      </c>
      <c r="F7" s="19" t="s">
        <v>20</v>
      </c>
      <c r="G7" s="20" t="s">
        <v>21</v>
      </c>
      <c r="H7" s="22" t="s">
        <v>36</v>
      </c>
      <c r="I7" s="33">
        <v>41</v>
      </c>
      <c r="J7" s="33">
        <v>155</v>
      </c>
      <c r="K7" s="34">
        <v>3890</v>
      </c>
      <c r="L7" s="35">
        <f t="shared" si="0"/>
        <v>194.5</v>
      </c>
      <c r="M7" s="36">
        <v>0.03</v>
      </c>
      <c r="N7" s="37">
        <f t="shared" si="1"/>
        <v>126.8970904</v>
      </c>
      <c r="O7" s="39">
        <f t="shared" si="2"/>
        <v>3568.6029096</v>
      </c>
      <c r="P7" s="38">
        <v>0.48</v>
      </c>
      <c r="Q7" s="37">
        <f t="shared" si="3"/>
        <v>1712.93</v>
      </c>
    </row>
    <row r="8" s="2" customFormat="1" ht="14" customHeight="1" spans="1:17">
      <c r="A8" s="14">
        <v>7</v>
      </c>
      <c r="B8" s="15" t="s">
        <v>37</v>
      </c>
      <c r="C8" s="16" t="s">
        <v>38</v>
      </c>
      <c r="D8" s="17" t="s">
        <v>19</v>
      </c>
      <c r="E8" s="18">
        <v>37027311</v>
      </c>
      <c r="F8" s="19" t="s">
        <v>20</v>
      </c>
      <c r="G8" s="20" t="s">
        <v>21</v>
      </c>
      <c r="H8" s="21" t="s">
        <v>39</v>
      </c>
      <c r="I8" s="33">
        <v>6</v>
      </c>
      <c r="J8" s="33">
        <v>15</v>
      </c>
      <c r="K8" s="34">
        <v>375</v>
      </c>
      <c r="L8" s="35">
        <f t="shared" si="0"/>
        <v>18.75</v>
      </c>
      <c r="M8" s="36">
        <v>0.03</v>
      </c>
      <c r="N8" s="37">
        <f t="shared" si="1"/>
        <v>12.23301</v>
      </c>
      <c r="O8" s="39">
        <f t="shared" si="2"/>
        <v>344.01699</v>
      </c>
      <c r="P8" s="38">
        <v>0.48</v>
      </c>
      <c r="Q8" s="37">
        <f t="shared" si="3"/>
        <v>165.13</v>
      </c>
    </row>
    <row r="9" s="2" customFormat="1" ht="14" customHeight="1" spans="1:17">
      <c r="A9" s="14">
        <v>8</v>
      </c>
      <c r="B9" s="15" t="s">
        <v>40</v>
      </c>
      <c r="C9" s="16" t="s">
        <v>41</v>
      </c>
      <c r="D9" s="17" t="s">
        <v>19</v>
      </c>
      <c r="E9" s="18">
        <v>37027311</v>
      </c>
      <c r="F9" s="19" t="s">
        <v>20</v>
      </c>
      <c r="G9" s="23" t="s">
        <v>21</v>
      </c>
      <c r="H9" s="24" t="s">
        <v>39</v>
      </c>
      <c r="I9" s="33">
        <v>4</v>
      </c>
      <c r="J9" s="33">
        <v>2</v>
      </c>
      <c r="K9" s="34">
        <v>40</v>
      </c>
      <c r="L9" s="40">
        <f t="shared" si="0"/>
        <v>2</v>
      </c>
      <c r="M9" s="41">
        <v>0.03</v>
      </c>
      <c r="N9" s="42">
        <f t="shared" si="1"/>
        <v>1.3048544</v>
      </c>
      <c r="O9" s="43">
        <f t="shared" si="2"/>
        <v>36.6951456</v>
      </c>
      <c r="P9" s="38">
        <v>0.48</v>
      </c>
      <c r="Q9" s="37">
        <f t="shared" si="3"/>
        <v>17.61</v>
      </c>
    </row>
    <row r="10" s="2" customFormat="1" ht="14" customHeight="1" spans="1:17">
      <c r="A10" s="14">
        <v>9</v>
      </c>
      <c r="B10" s="15" t="s">
        <v>42</v>
      </c>
      <c r="C10" s="16" t="s">
        <v>43</v>
      </c>
      <c r="D10" s="17" t="s">
        <v>19</v>
      </c>
      <c r="E10" s="18">
        <v>37027311</v>
      </c>
      <c r="F10" s="19" t="s">
        <v>20</v>
      </c>
      <c r="G10" s="20" t="s">
        <v>21</v>
      </c>
      <c r="H10" s="21" t="s">
        <v>22</v>
      </c>
      <c r="I10" s="33">
        <v>81</v>
      </c>
      <c r="J10" s="33">
        <v>408</v>
      </c>
      <c r="K10" s="34">
        <v>10285</v>
      </c>
      <c r="L10" s="35">
        <f t="shared" si="0"/>
        <v>514.25</v>
      </c>
      <c r="M10" s="36">
        <v>0.03</v>
      </c>
      <c r="N10" s="37">
        <f t="shared" si="1"/>
        <v>335.5106876</v>
      </c>
      <c r="O10" s="37">
        <f t="shared" si="2"/>
        <v>9435.2393124</v>
      </c>
      <c r="P10" s="38">
        <v>0.48</v>
      </c>
      <c r="Q10" s="37">
        <f t="shared" si="3"/>
        <v>4528.91</v>
      </c>
    </row>
    <row r="11" s="2" customFormat="1" ht="14" customHeight="1" spans="1:17">
      <c r="A11" s="14">
        <v>10</v>
      </c>
      <c r="B11" s="15" t="s">
        <v>44</v>
      </c>
      <c r="C11" s="16" t="s">
        <v>45</v>
      </c>
      <c r="D11" s="17" t="s">
        <v>19</v>
      </c>
      <c r="E11" s="18">
        <v>37027311</v>
      </c>
      <c r="F11" s="19" t="s">
        <v>20</v>
      </c>
      <c r="G11" s="20" t="s">
        <v>21</v>
      </c>
      <c r="H11" s="21" t="s">
        <v>46</v>
      </c>
      <c r="I11" s="33">
        <v>13</v>
      </c>
      <c r="J11" s="33">
        <v>30</v>
      </c>
      <c r="K11" s="34">
        <v>760</v>
      </c>
      <c r="L11" s="35">
        <f t="shared" si="0"/>
        <v>38</v>
      </c>
      <c r="M11" s="36">
        <v>0.03</v>
      </c>
      <c r="N11" s="37">
        <f t="shared" si="1"/>
        <v>24.7922336</v>
      </c>
      <c r="O11" s="37">
        <f t="shared" si="2"/>
        <v>697.2077664</v>
      </c>
      <c r="P11" s="38">
        <v>0.48</v>
      </c>
      <c r="Q11" s="37">
        <f t="shared" si="3"/>
        <v>334.66</v>
      </c>
    </row>
    <row r="12" s="2" customFormat="1" ht="14" customHeight="1" spans="1:17">
      <c r="A12" s="14">
        <v>11</v>
      </c>
      <c r="B12" s="15" t="s">
        <v>47</v>
      </c>
      <c r="C12" s="16" t="s">
        <v>48</v>
      </c>
      <c r="D12" s="17" t="s">
        <v>19</v>
      </c>
      <c r="E12" s="18">
        <v>37027311</v>
      </c>
      <c r="F12" s="19" t="s">
        <v>20</v>
      </c>
      <c r="G12" s="20" t="s">
        <v>21</v>
      </c>
      <c r="H12" s="21" t="s">
        <v>49</v>
      </c>
      <c r="I12" s="33">
        <v>11</v>
      </c>
      <c r="J12" s="33">
        <v>10</v>
      </c>
      <c r="K12" s="34">
        <v>250</v>
      </c>
      <c r="L12" s="35">
        <f t="shared" si="0"/>
        <v>12.5</v>
      </c>
      <c r="M12" s="36">
        <v>0.03</v>
      </c>
      <c r="N12" s="37">
        <f t="shared" si="1"/>
        <v>8.15534000000001</v>
      </c>
      <c r="O12" s="37">
        <f t="shared" si="2"/>
        <v>229.34466</v>
      </c>
      <c r="P12" s="38">
        <v>0.48</v>
      </c>
      <c r="Q12" s="37">
        <f t="shared" si="3"/>
        <v>110.09</v>
      </c>
    </row>
    <row r="13" s="2" customFormat="1" ht="14" customHeight="1" spans="1:17">
      <c r="A13" s="14">
        <v>12</v>
      </c>
      <c r="B13" s="15" t="s">
        <v>50</v>
      </c>
      <c r="C13" s="16" t="s">
        <v>51</v>
      </c>
      <c r="D13" s="17" t="s">
        <v>19</v>
      </c>
      <c r="E13" s="18">
        <v>37027311</v>
      </c>
      <c r="F13" s="19" t="s">
        <v>20</v>
      </c>
      <c r="G13" s="20" t="s">
        <v>52</v>
      </c>
      <c r="H13" s="21" t="s">
        <v>46</v>
      </c>
      <c r="I13" s="33">
        <v>13</v>
      </c>
      <c r="J13" s="33">
        <v>10</v>
      </c>
      <c r="K13" s="34">
        <v>250</v>
      </c>
      <c r="L13" s="35">
        <f t="shared" si="0"/>
        <v>12.5</v>
      </c>
      <c r="M13" s="36">
        <v>0.03</v>
      </c>
      <c r="N13" s="37">
        <f t="shared" si="1"/>
        <v>8.15534000000001</v>
      </c>
      <c r="O13" s="39">
        <f t="shared" si="2"/>
        <v>229.34466</v>
      </c>
      <c r="P13" s="38">
        <v>0.48</v>
      </c>
      <c r="Q13" s="37">
        <f t="shared" si="3"/>
        <v>110.09</v>
      </c>
    </row>
    <row r="14" s="2" customFormat="1" ht="14" customHeight="1" spans="1:17">
      <c r="A14" s="14">
        <v>13</v>
      </c>
      <c r="B14" s="15" t="s">
        <v>53</v>
      </c>
      <c r="C14" s="16" t="s">
        <v>54</v>
      </c>
      <c r="D14" s="17" t="s">
        <v>19</v>
      </c>
      <c r="E14" s="18">
        <v>37027311</v>
      </c>
      <c r="F14" s="19" t="s">
        <v>20</v>
      </c>
      <c r="G14" s="20" t="s">
        <v>55</v>
      </c>
      <c r="H14" s="21" t="s">
        <v>22</v>
      </c>
      <c r="I14" s="33">
        <v>58</v>
      </c>
      <c r="J14" s="33">
        <v>355</v>
      </c>
      <c r="K14" s="34">
        <v>10780</v>
      </c>
      <c r="L14" s="35">
        <f t="shared" si="0"/>
        <v>539</v>
      </c>
      <c r="M14" s="36">
        <v>0.03</v>
      </c>
      <c r="N14" s="37">
        <f t="shared" si="1"/>
        <v>351.6582608</v>
      </c>
      <c r="O14" s="39">
        <f t="shared" si="2"/>
        <v>9889.3417392</v>
      </c>
      <c r="P14" s="38">
        <v>0.48</v>
      </c>
      <c r="Q14" s="37">
        <f t="shared" si="3"/>
        <v>4746.88</v>
      </c>
    </row>
    <row r="15" s="2" customFormat="1" ht="14" customHeight="1" spans="1:17">
      <c r="A15" s="14">
        <v>14</v>
      </c>
      <c r="B15" s="15" t="s">
        <v>56</v>
      </c>
      <c r="C15" s="16" t="s">
        <v>57</v>
      </c>
      <c r="D15" s="17" t="s">
        <v>19</v>
      </c>
      <c r="E15" s="18">
        <v>37027311</v>
      </c>
      <c r="F15" s="19" t="s">
        <v>20</v>
      </c>
      <c r="G15" s="20" t="s">
        <v>58</v>
      </c>
      <c r="H15" s="22" t="s">
        <v>22</v>
      </c>
      <c r="I15" s="33">
        <v>164</v>
      </c>
      <c r="J15" s="33">
        <v>668</v>
      </c>
      <c r="K15" s="34">
        <v>16830</v>
      </c>
      <c r="L15" s="35">
        <f t="shared" si="0"/>
        <v>841.5</v>
      </c>
      <c r="M15" s="36">
        <v>0.03</v>
      </c>
      <c r="N15" s="37">
        <f t="shared" si="1"/>
        <v>549.017488800001</v>
      </c>
      <c r="O15" s="39">
        <f t="shared" si="2"/>
        <v>15439.4825112</v>
      </c>
      <c r="P15" s="38">
        <v>0.48</v>
      </c>
      <c r="Q15" s="37">
        <f t="shared" si="3"/>
        <v>7410.95</v>
      </c>
    </row>
    <row r="16" s="2" customFormat="1" ht="14" customHeight="1" spans="1:17">
      <c r="A16" s="14">
        <v>15</v>
      </c>
      <c r="B16" s="15" t="s">
        <v>59</v>
      </c>
      <c r="C16" s="16" t="s">
        <v>60</v>
      </c>
      <c r="D16" s="17" t="s">
        <v>19</v>
      </c>
      <c r="E16" s="18">
        <v>37027311</v>
      </c>
      <c r="F16" s="19" t="s">
        <v>20</v>
      </c>
      <c r="G16" s="20" t="s">
        <v>25</v>
      </c>
      <c r="H16" s="21" t="s">
        <v>61</v>
      </c>
      <c r="I16" s="33">
        <v>12</v>
      </c>
      <c r="J16" s="33">
        <v>52</v>
      </c>
      <c r="K16" s="34">
        <v>1565</v>
      </c>
      <c r="L16" s="35">
        <f t="shared" si="0"/>
        <v>78.25</v>
      </c>
      <c r="M16" s="36">
        <v>0.03</v>
      </c>
      <c r="N16" s="37">
        <f t="shared" si="1"/>
        <v>51.0524284000001</v>
      </c>
      <c r="O16" s="37">
        <f t="shared" si="2"/>
        <v>1435.6975716</v>
      </c>
      <c r="P16" s="38">
        <v>0.48</v>
      </c>
      <c r="Q16" s="37">
        <f t="shared" si="3"/>
        <v>689.13</v>
      </c>
    </row>
    <row r="17" s="2" customFormat="1" ht="14" customHeight="1" spans="1:17">
      <c r="A17" s="14">
        <v>16</v>
      </c>
      <c r="B17" s="15" t="s">
        <v>62</v>
      </c>
      <c r="C17" s="16" t="s">
        <v>63</v>
      </c>
      <c r="D17" s="17" t="s">
        <v>19</v>
      </c>
      <c r="E17" s="18">
        <v>37027311</v>
      </c>
      <c r="F17" s="19" t="s">
        <v>20</v>
      </c>
      <c r="G17" s="20" t="s">
        <v>64</v>
      </c>
      <c r="H17" s="21" t="s">
        <v>65</v>
      </c>
      <c r="I17" s="33">
        <v>15</v>
      </c>
      <c r="J17" s="33">
        <v>44</v>
      </c>
      <c r="K17" s="34">
        <v>1100</v>
      </c>
      <c r="L17" s="35">
        <f t="shared" si="0"/>
        <v>55</v>
      </c>
      <c r="M17" s="36">
        <v>0.03</v>
      </c>
      <c r="N17" s="37">
        <f t="shared" si="1"/>
        <v>35.8834960000001</v>
      </c>
      <c r="O17" s="37">
        <f t="shared" si="2"/>
        <v>1009.116504</v>
      </c>
      <c r="P17" s="38">
        <v>0.48</v>
      </c>
      <c r="Q17" s="37">
        <f t="shared" si="3"/>
        <v>484.38</v>
      </c>
    </row>
    <row r="18" s="2" customFormat="1" ht="14" customHeight="1" spans="1:17">
      <c r="A18" s="14">
        <v>17</v>
      </c>
      <c r="B18" s="15" t="s">
        <v>66</v>
      </c>
      <c r="C18" s="16" t="s">
        <v>67</v>
      </c>
      <c r="D18" s="17" t="s">
        <v>19</v>
      </c>
      <c r="E18" s="18">
        <v>37027311</v>
      </c>
      <c r="F18" s="19" t="s">
        <v>20</v>
      </c>
      <c r="G18" s="20" t="s">
        <v>68</v>
      </c>
      <c r="H18" s="21" t="s">
        <v>22</v>
      </c>
      <c r="I18" s="33">
        <v>53</v>
      </c>
      <c r="J18" s="33">
        <v>352</v>
      </c>
      <c r="K18" s="34">
        <v>12310</v>
      </c>
      <c r="L18" s="35">
        <f t="shared" si="0"/>
        <v>615.5</v>
      </c>
      <c r="M18" s="36">
        <v>0.03</v>
      </c>
      <c r="N18" s="37">
        <f t="shared" si="1"/>
        <v>401.568941600001</v>
      </c>
      <c r="O18" s="37">
        <f t="shared" si="2"/>
        <v>11292.9310584</v>
      </c>
      <c r="P18" s="38">
        <v>0.48</v>
      </c>
      <c r="Q18" s="37">
        <f t="shared" si="3"/>
        <v>5420.61</v>
      </c>
    </row>
    <row r="19" s="2" customFormat="1" ht="14" customHeight="1" spans="1:17">
      <c r="A19" s="14">
        <v>18</v>
      </c>
      <c r="B19" s="15" t="s">
        <v>69</v>
      </c>
      <c r="C19" s="16" t="s">
        <v>70</v>
      </c>
      <c r="D19" s="17" t="s">
        <v>19</v>
      </c>
      <c r="E19" s="18">
        <v>37027311</v>
      </c>
      <c r="F19" s="19" t="s">
        <v>20</v>
      </c>
      <c r="G19" s="20" t="s">
        <v>71</v>
      </c>
      <c r="H19" s="21" t="s">
        <v>22</v>
      </c>
      <c r="I19" s="33">
        <v>22</v>
      </c>
      <c r="J19" s="33">
        <v>69</v>
      </c>
      <c r="K19" s="34">
        <v>2090</v>
      </c>
      <c r="L19" s="35">
        <f t="shared" si="0"/>
        <v>104.5</v>
      </c>
      <c r="M19" s="36">
        <v>0.03</v>
      </c>
      <c r="N19" s="37">
        <f t="shared" si="1"/>
        <v>68.1786424000001</v>
      </c>
      <c r="O19" s="39">
        <f t="shared" si="2"/>
        <v>1917.3213576</v>
      </c>
      <c r="P19" s="38">
        <v>0.48</v>
      </c>
      <c r="Q19" s="37">
        <f t="shared" si="3"/>
        <v>920.31</v>
      </c>
    </row>
    <row r="20" s="2" customFormat="1" ht="14" customHeight="1" spans="1:17">
      <c r="A20" s="14">
        <v>19</v>
      </c>
      <c r="B20" s="15" t="s">
        <v>72</v>
      </c>
      <c r="C20" s="16" t="s">
        <v>73</v>
      </c>
      <c r="D20" s="17" t="s">
        <v>19</v>
      </c>
      <c r="E20" s="18">
        <v>37027311</v>
      </c>
      <c r="F20" s="19" t="s">
        <v>20</v>
      </c>
      <c r="G20" s="20" t="s">
        <v>68</v>
      </c>
      <c r="H20" s="21" t="s">
        <v>22</v>
      </c>
      <c r="I20" s="33">
        <v>112</v>
      </c>
      <c r="J20" s="33">
        <v>1922</v>
      </c>
      <c r="K20" s="34">
        <v>57860</v>
      </c>
      <c r="L20" s="35">
        <f t="shared" si="0"/>
        <v>2893</v>
      </c>
      <c r="M20" s="36">
        <v>0.03</v>
      </c>
      <c r="N20" s="37">
        <f t="shared" si="1"/>
        <v>1887.4718896</v>
      </c>
      <c r="O20" s="39">
        <f t="shared" si="2"/>
        <v>53079.5281104</v>
      </c>
      <c r="P20" s="38">
        <v>0.48</v>
      </c>
      <c r="Q20" s="37">
        <f t="shared" si="3"/>
        <v>25478.17</v>
      </c>
    </row>
    <row r="21" s="2" customFormat="1" ht="14" customHeight="1" spans="1:17">
      <c r="A21" s="14">
        <v>20</v>
      </c>
      <c r="B21" s="15" t="s">
        <v>74</v>
      </c>
      <c r="C21" s="16" t="s">
        <v>75</v>
      </c>
      <c r="D21" s="17" t="s">
        <v>19</v>
      </c>
      <c r="E21" s="18">
        <v>37027311</v>
      </c>
      <c r="F21" s="19" t="s">
        <v>20</v>
      </c>
      <c r="G21" s="23" t="s">
        <v>58</v>
      </c>
      <c r="H21" s="24" t="s">
        <v>36</v>
      </c>
      <c r="I21" s="33">
        <v>7</v>
      </c>
      <c r="J21" s="33">
        <v>6</v>
      </c>
      <c r="K21" s="34">
        <v>210</v>
      </c>
      <c r="L21" s="40">
        <f t="shared" si="0"/>
        <v>10.5</v>
      </c>
      <c r="M21" s="41">
        <v>0.03</v>
      </c>
      <c r="N21" s="42">
        <f t="shared" si="1"/>
        <v>6.85048560000001</v>
      </c>
      <c r="O21" s="43">
        <f t="shared" si="2"/>
        <v>192.6495144</v>
      </c>
      <c r="P21" s="38">
        <v>0.48</v>
      </c>
      <c r="Q21" s="37">
        <f t="shared" si="3"/>
        <v>92.47</v>
      </c>
    </row>
    <row r="22" s="2" customFormat="1" ht="14" customHeight="1" spans="1:17">
      <c r="A22" s="14">
        <v>21</v>
      </c>
      <c r="B22" s="15" t="s">
        <v>76</v>
      </c>
      <c r="C22" s="16" t="s">
        <v>77</v>
      </c>
      <c r="D22" s="17" t="s">
        <v>19</v>
      </c>
      <c r="E22" s="18">
        <v>37027311</v>
      </c>
      <c r="F22" s="19" t="s">
        <v>20</v>
      </c>
      <c r="G22" s="20" t="s">
        <v>58</v>
      </c>
      <c r="H22" s="21" t="s">
        <v>78</v>
      </c>
      <c r="I22" s="33">
        <v>6</v>
      </c>
      <c r="J22" s="33">
        <v>3</v>
      </c>
      <c r="K22" s="34">
        <v>75</v>
      </c>
      <c r="L22" s="35">
        <f t="shared" si="0"/>
        <v>3.75</v>
      </c>
      <c r="M22" s="36">
        <v>0.03</v>
      </c>
      <c r="N22" s="37">
        <f t="shared" si="1"/>
        <v>2.446602</v>
      </c>
      <c r="O22" s="37">
        <f t="shared" si="2"/>
        <v>68.803398</v>
      </c>
      <c r="P22" s="38">
        <v>0.48</v>
      </c>
      <c r="Q22" s="37">
        <f t="shared" si="3"/>
        <v>33.03</v>
      </c>
    </row>
    <row r="23" s="2" customFormat="1" ht="14" customHeight="1" spans="1:17">
      <c r="A23" s="14">
        <v>22</v>
      </c>
      <c r="B23" s="15" t="s">
        <v>79</v>
      </c>
      <c r="C23" s="16" t="s">
        <v>80</v>
      </c>
      <c r="D23" s="17" t="s">
        <v>19</v>
      </c>
      <c r="E23" s="18">
        <v>37027311</v>
      </c>
      <c r="F23" s="19" t="s">
        <v>20</v>
      </c>
      <c r="G23" s="20" t="s">
        <v>81</v>
      </c>
      <c r="H23" s="21" t="s">
        <v>65</v>
      </c>
      <c r="I23" s="33">
        <v>5</v>
      </c>
      <c r="J23" s="33">
        <v>36</v>
      </c>
      <c r="K23" s="34">
        <v>1095</v>
      </c>
      <c r="L23" s="35">
        <f>K23*0.05</f>
        <v>54.75</v>
      </c>
      <c r="M23" s="36">
        <v>0.03</v>
      </c>
      <c r="N23" s="37">
        <f>K23*(1-0.96737864)</f>
        <v>35.7203892</v>
      </c>
      <c r="O23" s="37">
        <f>K23*0.91737864</f>
        <v>1004.5296108</v>
      </c>
      <c r="P23" s="38">
        <v>0.48</v>
      </c>
      <c r="Q23" s="37">
        <f>ROUND(O23*P23,2)</f>
        <v>482.17</v>
      </c>
    </row>
    <row r="24" s="2" customFormat="1" ht="14" customHeight="1" spans="1:17">
      <c r="A24" s="14">
        <v>23</v>
      </c>
      <c r="B24" s="15" t="s">
        <v>82</v>
      </c>
      <c r="C24" s="16" t="s">
        <v>83</v>
      </c>
      <c r="D24" s="17" t="s">
        <v>19</v>
      </c>
      <c r="E24" s="18">
        <v>37027311</v>
      </c>
      <c r="F24" s="19" t="s">
        <v>20</v>
      </c>
      <c r="G24" s="20" t="s">
        <v>84</v>
      </c>
      <c r="H24" s="21" t="s">
        <v>65</v>
      </c>
      <c r="I24" s="33">
        <v>4</v>
      </c>
      <c r="J24" s="33">
        <v>38</v>
      </c>
      <c r="K24" s="34">
        <v>960</v>
      </c>
      <c r="L24" s="35">
        <f>K24*0.05</f>
        <v>48</v>
      </c>
      <c r="M24" s="36">
        <v>0.03</v>
      </c>
      <c r="N24" s="37">
        <f>K24*(1-0.96737864)</f>
        <v>31.3165056</v>
      </c>
      <c r="O24" s="39">
        <f>K24*0.91737864</f>
        <v>880.6834944</v>
      </c>
      <c r="P24" s="38">
        <v>0.48</v>
      </c>
      <c r="Q24" s="37">
        <f>ROUND(O24*P24,2)</f>
        <v>422.73</v>
      </c>
    </row>
    <row r="25" s="3" customFormat="1" ht="25.5" customHeight="1" spans="1:17">
      <c r="A25" s="25"/>
      <c r="B25" s="26" t="s">
        <v>85</v>
      </c>
      <c r="C25" s="27"/>
      <c r="D25" s="27"/>
      <c r="E25" s="28"/>
      <c r="F25" s="27"/>
      <c r="G25" s="29"/>
      <c r="H25" s="29"/>
      <c r="I25" s="27"/>
      <c r="J25" s="27"/>
      <c r="K25" s="44">
        <f>SUM(K2:K24)</f>
        <v>255555</v>
      </c>
      <c r="L25" s="44"/>
      <c r="M25" s="44"/>
      <c r="N25" s="44">
        <f>SUM(N2:N24)</f>
        <v>8336.55165480001</v>
      </c>
      <c r="O25" s="45">
        <f>SUM(O2:O24)</f>
        <v>234440.6983452</v>
      </c>
      <c r="P25" s="46"/>
      <c r="Q25" s="44">
        <f>SUM(Q2:Q24)</f>
        <v>112531.53</v>
      </c>
    </row>
  </sheetData>
  <protectedRanges>
    <protectedRange sqref="A2:IV2 A3:E6 F3:IV8 A7:D8 A10:D15 F10:IV15 A17:D20 F17:IV20 A26:IV65522 A21:D21 F21:IV21 A23:D23 F23:IV23 E7:E11 E12:E15 E16:E20 E21:E23 A24:D24 F24:IV24 A25:D25 F25:IV25 E24:E25" name="区域1" securityDescriptor=""/>
  </protectedRanges>
  <pageMargins left="0" right="0" top="0" bottom="0" header="0.511805555555556" footer="0.511805555555556"/>
  <pageSetup paperSize="9" scale="70" orientation="landscape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2018-05-25T01:33:00Z</dcterms:created>
  <dcterms:modified xsi:type="dcterms:W3CDTF">2018-08-01T02:50:56Z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