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财务\分账事项\中影结算\2018\201807\"/>
    </mc:Choice>
  </mc:AlternateContent>
  <xr:revisionPtr revIDLastSave="0" documentId="10_ncr:8100000_{268DDF97-AA0A-40D8-89A8-036288F4684D}" xr6:coauthVersionLast="34" xr6:coauthVersionMax="34" xr10:uidLastSave="{00000000-0000-0000-0000-000000000000}"/>
  <bookViews>
    <workbookView xWindow="0" yWindow="0" windowWidth="28800" windowHeight="12180" xr2:uid="{00000000-000D-0000-FFFF-FFFF00000000}"/>
  </bookViews>
  <sheets>
    <sheet name="月结算表" sheetId="1" r:id="rId1"/>
  </sheets>
  <calcPr calcId="162913"/>
</workbook>
</file>

<file path=xl/calcChain.xml><?xml version="1.0" encoding="utf-8"?>
<calcChain xmlns="http://schemas.openxmlformats.org/spreadsheetml/2006/main">
  <c r="Q2" i="1" l="1"/>
  <c r="O2" i="1"/>
  <c r="N23" i="1"/>
  <c r="O26" i="1"/>
  <c r="L2" i="1"/>
  <c r="K26" i="1" l="1"/>
  <c r="N10" i="1"/>
  <c r="N11" i="1"/>
  <c r="N12" i="1"/>
  <c r="N13" i="1"/>
  <c r="N14" i="1"/>
  <c r="N15" i="1"/>
  <c r="N16" i="1"/>
  <c r="N17" i="1"/>
  <c r="N18" i="1"/>
  <c r="N19" i="1"/>
  <c r="N20" i="1"/>
  <c r="N21" i="1"/>
  <c r="L10" i="1"/>
  <c r="O10" i="1" s="1"/>
  <c r="Q10" i="1" s="1"/>
  <c r="L11" i="1"/>
  <c r="L12" i="1"/>
  <c r="L13" i="1"/>
  <c r="L14" i="1"/>
  <c r="O14" i="1" s="1"/>
  <c r="Q14" i="1" s="1"/>
  <c r="L15" i="1"/>
  <c r="L16" i="1"/>
  <c r="L17" i="1"/>
  <c r="L18" i="1"/>
  <c r="L19" i="1"/>
  <c r="L20" i="1"/>
  <c r="L21" i="1"/>
  <c r="O20" i="1" l="1"/>
  <c r="Q20" i="1" s="1"/>
  <c r="O17" i="1"/>
  <c r="Q17" i="1" s="1"/>
  <c r="O11" i="1"/>
  <c r="Q11" i="1" s="1"/>
  <c r="O19" i="1"/>
  <c r="Q19" i="1" s="1"/>
  <c r="O16" i="1"/>
  <c r="Q16" i="1" s="1"/>
  <c r="O21" i="1"/>
  <c r="Q21" i="1" s="1"/>
  <c r="O18" i="1"/>
  <c r="Q18" i="1" s="1"/>
  <c r="O15" i="1"/>
  <c r="Q15" i="1" s="1"/>
  <c r="O12" i="1"/>
  <c r="Q12" i="1" s="1"/>
  <c r="O13" i="1"/>
  <c r="Q13" i="1" s="1"/>
  <c r="N2" i="1" l="1"/>
  <c r="N3" i="1"/>
  <c r="N4" i="1"/>
  <c r="N5" i="1"/>
  <c r="N6" i="1"/>
  <c r="N7" i="1"/>
  <c r="N8" i="1"/>
  <c r="N9" i="1"/>
  <c r="N22" i="1"/>
  <c r="N24" i="1"/>
  <c r="N25" i="1"/>
  <c r="L3" i="1"/>
  <c r="L4" i="1"/>
  <c r="L5" i="1"/>
  <c r="L6" i="1"/>
  <c r="L7" i="1"/>
  <c r="L8" i="1"/>
  <c r="L9" i="1"/>
  <c r="L22" i="1"/>
  <c r="L23" i="1"/>
  <c r="L24" i="1"/>
  <c r="L25" i="1"/>
  <c r="O23" i="1" l="1"/>
  <c r="Q23" i="1" s="1"/>
  <c r="O8" i="1"/>
  <c r="Q8" i="1" s="1"/>
  <c r="O4" i="1"/>
  <c r="Q4" i="1" s="1"/>
  <c r="L26" i="1"/>
  <c r="O25" i="1"/>
  <c r="Q25" i="1" s="1"/>
  <c r="O6" i="1"/>
  <c r="Q6" i="1" s="1"/>
  <c r="O22" i="1"/>
  <c r="Q22" i="1" s="1"/>
  <c r="O7" i="1"/>
  <c r="Q7" i="1" s="1"/>
  <c r="O3" i="1"/>
  <c r="Q3" i="1" s="1"/>
  <c r="O24" i="1"/>
  <c r="Q24" i="1" s="1"/>
  <c r="O9" i="1"/>
  <c r="Q9" i="1" s="1"/>
  <c r="O5" i="1"/>
  <c r="Q5" i="1" s="1"/>
  <c r="Q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</author>
  </authors>
  <commentList>
    <comment ref="A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<sst xmlns="http://schemas.openxmlformats.org/spreadsheetml/2006/main" count="138" uniqueCount="69">
  <si>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</si>
  <si>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</si>
  <si>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</si>
  <si>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</si>
  <si>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</si>
  <si>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</si>
  <si>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</si>
  <si>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</si>
  <si>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</si>
  <si>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</si>
  <si>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</si>
  <si>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</si>
  <si>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</si>
  <si>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</si>
  <si>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</si>
  <si>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</si>
  <si>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影院名称</t>
    <phoneticPr fontId="1" type="noConversion"/>
  </si>
  <si>
    <t>影院编码</t>
    <phoneticPr fontId="1" type="noConversion"/>
  </si>
  <si>
    <t>44001471</t>
    <phoneticPr fontId="1" type="noConversion"/>
  </si>
  <si>
    <t>广州百丽宫猎德影院有限公司</t>
    <phoneticPr fontId="1" type="noConversion"/>
  </si>
  <si>
    <t>合计</t>
    <phoneticPr fontId="1" type="noConversion"/>
  </si>
  <si>
    <t>侏罗纪世界2（数字3D）</t>
  </si>
  <si>
    <t>第七个小矮人</t>
  </si>
  <si>
    <t>阿飞正传（数字）</t>
  </si>
  <si>
    <t>超人总动员2（数字3D）</t>
  </si>
  <si>
    <t>生存家族（数字）</t>
  </si>
  <si>
    <t>监狱犬计划</t>
  </si>
  <si>
    <t>金蝉脱壳2：冥府（数字）</t>
  </si>
  <si>
    <t>动物世界（数字3D）</t>
  </si>
  <si>
    <t>暹罗决：九神战甲（数字）</t>
  </si>
  <si>
    <t>我不是药神</t>
  </si>
  <si>
    <t>051201022018</t>
  </si>
  <si>
    <t>066100982018</t>
  </si>
  <si>
    <t>002101142018</t>
  </si>
  <si>
    <t>051201112018</t>
  </si>
  <si>
    <t>012101122018</t>
  </si>
  <si>
    <t>001102542018</t>
  </si>
  <si>
    <t>051101152018</t>
  </si>
  <si>
    <t>001203772018</t>
  </si>
  <si>
    <t>014101072018</t>
  </si>
  <si>
    <t>001104962018</t>
  </si>
  <si>
    <t>兄弟班</t>
  </si>
  <si>
    <t>细思极恐</t>
  </si>
  <si>
    <t>新大头儿子和小头爸爸3俄罗斯奇遇记</t>
  </si>
  <si>
    <t>邪不压正</t>
  </si>
  <si>
    <t>阿修罗（数字3D）</t>
  </si>
  <si>
    <t>您一定不要错过 内蒙古民族电影70年</t>
  </si>
  <si>
    <t>摩天营救（数字3D）</t>
  </si>
  <si>
    <t>汪星卧底（数字）</t>
  </si>
  <si>
    <t>北方一片苍茫</t>
  </si>
  <si>
    <t>狄仁杰之四大天王（数字3D）</t>
  </si>
  <si>
    <t>西虹市首富</t>
  </si>
  <si>
    <t>淘气大侦探（数字3D）</t>
  </si>
  <si>
    <t>神奇马戏团之动物饼干（数字3D）</t>
  </si>
  <si>
    <t>风语咒（数字3D）</t>
  </si>
  <si>
    <t>001104632017</t>
  </si>
  <si>
    <t>001106302017</t>
  </si>
  <si>
    <t>001b03562018</t>
  </si>
  <si>
    <t>001104952018</t>
  </si>
  <si>
    <t>001204972018</t>
  </si>
  <si>
    <t>001l05482017</t>
  </si>
  <si>
    <t>051201202018</t>
  </si>
  <si>
    <t>051101182018</t>
  </si>
  <si>
    <t>001108552017</t>
  </si>
  <si>
    <t>001202172018</t>
  </si>
  <si>
    <t>001106062018</t>
  </si>
  <si>
    <t>051201262018</t>
  </si>
  <si>
    <t>001c05642018</t>
  </si>
  <si>
    <t>001c05272018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</si>
</sst>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0_ "/>
    <numFmt numFmtId="178" formatCode="0.00_);[Red]\(0.00\)"/>
  </numFmts>
  <fonts count="13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Tahoma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>
      <alignment vertical="center"/>
    </xf>
  </cellStyleXfs>
  <cellXfs count="33">
    <xf numFmtId="0" fontId="0" fillId="0" borderId="0" xfId="0"/>
    <xf numFmtId="4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8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22" fontId="10" fillId="3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58" fontId="10" fillId="3" borderId="1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6" fillId="0" borderId="0" xfId="0" applyFont="1" applyFill="1" applyBorder="1"/>
    <xf numFmtId="0" fontId="0" fillId="0" borderId="0" xfId="0" applyBorder="1"/>
    <xf numFmtId="49" fontId="0" fillId="0" borderId="0" xfId="0" applyNumberFormat="1" applyBorder="1"/>
    <xf numFmtId="49" fontId="8" fillId="0" borderId="0" xfId="0" applyNumberFormat="1" applyFont="1" applyBorder="1"/>
    <xf numFmtId="14" fontId="0" fillId="0" borderId="0" xfId="0" applyNumberFormat="1" applyBorder="1"/>
    <xf numFmtId="176" fontId="0" fillId="0" borderId="0" xfId="0" applyNumberFormat="1" applyBorder="1"/>
    <xf numFmtId="178" fontId="0" fillId="0" borderId="0" xfId="0" applyNumberFormat="1" applyBorder="1"/>
    <xf numFmtId="177" fontId="0" fillId="0" borderId="0" xfId="0" applyNumberFormat="1" applyBorder="1"/>
    <xf numFmtId="0" fontId="6" fillId="0" borderId="0" xfId="0" applyFont="1" applyFill="1" applyBorder="1" applyAlignment="1">
      <alignment horizontal="center"/>
    </xf>
    <xf numFmtId="22" fontId="10" fillId="3" borderId="1" xfId="0" applyNumberFormat="1" applyFont="1" applyFill="1" applyBorder="1" applyAlignment="1">
      <alignment horizontal="left" vertical="center" wrapText="1"/>
    </xf>
    <xf numFmtId="49" fontId="10" fillId="3" borderId="1" xfId="0" applyNumberFormat="1" applyFont="1" applyFill="1" applyBorder="1" applyAlignment="1">
      <alignment horizontal="left" vertical="center" wrapText="1"/>
    </xf>
    <xf numFmtId="22" fontId="12" fillId="3" borderId="1" xfId="0" applyNumberFormat="1" applyFont="1" applyFill="1" applyBorder="1" applyAlignment="1">
      <alignment horizontal="left" vertical="center" wrapText="1"/>
    </xf>
  </cellXfs>
  <cellStyles count="3">
    <cellStyle name="常规" xfId="0" builtinId="0"/>
    <cellStyle name="常规 11" xfId="2" xr:uid="{AB55E5E2-AF0D-4290-BD3D-188699CCBC3C}"/>
    <cellStyle name="常规 2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Normal="100" workbookViewId="0">
      <selection activeCell="C25" sqref="C25"/>
    </sheetView>
  </sheetViews>
  <sheetFormatPr defaultColWidth="16" defaultRowHeight="12.75" x14ac:dyDescent="0.2"/>
  <cols>
    <col min="1" max="1" width="8.42578125" style="22" customWidth="1"/>
    <col min="2" max="2" width="39.28515625" style="23" customWidth="1"/>
    <col min="3" max="3" width="13.85546875" style="23" bestFit="1" customWidth="1"/>
    <col min="4" max="4" width="25.28515625" style="23" customWidth="1"/>
    <col min="5" max="5" width="11.7109375" style="23" customWidth="1"/>
    <col min="6" max="6" width="12.42578125" style="23" customWidth="1"/>
    <col min="7" max="7" width="11.140625" style="25" customWidth="1"/>
    <col min="8" max="8" width="12.28515625" style="25" customWidth="1"/>
    <col min="9" max="9" width="9.28515625" style="23" customWidth="1"/>
    <col min="10" max="10" width="9" style="23" customWidth="1"/>
    <col min="11" max="11" width="12.5703125" style="26" customWidth="1"/>
    <col min="12" max="12" width="16" style="26"/>
    <col min="13" max="13" width="11.28515625" style="26" customWidth="1"/>
    <col min="14" max="14" width="11.85546875" style="26" customWidth="1"/>
    <col min="15" max="15" width="18.85546875" style="27" bestFit="1" customWidth="1"/>
    <col min="16" max="16" width="13.140625" style="28" customWidth="1"/>
    <col min="17" max="17" width="16" style="26"/>
    <col min="18" max="16384" width="16" style="22"/>
  </cols>
  <sheetData>
    <row r="1" spans="1:17" s="20" customFormat="1" ht="15.75" x14ac:dyDescent="0.25">
      <c r="A1" s="3" t="s">
        <v>0</v>
      </c>
      <c r="B1" s="4" t="s">
        <v>7</v>
      </c>
      <c r="C1" s="5" t="s">
        <v>1</v>
      </c>
      <c r="D1" s="4" t="s">
        <v>16</v>
      </c>
      <c r="E1" s="4" t="s">
        <v>17</v>
      </c>
      <c r="F1" s="4" t="s">
        <v>10</v>
      </c>
      <c r="G1" s="6" t="s">
        <v>2</v>
      </c>
      <c r="H1" s="6" t="s">
        <v>3</v>
      </c>
      <c r="I1" s="4" t="s">
        <v>4</v>
      </c>
      <c r="J1" s="4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8" t="s">
        <v>8</v>
      </c>
      <c r="P1" s="9" t="s">
        <v>14</v>
      </c>
      <c r="Q1" s="7" t="s">
        <v>9</v>
      </c>
    </row>
    <row r="2" spans="1:17" s="21" customFormat="1" ht="17.25" customHeight="1" x14ac:dyDescent="0.2">
      <c r="A2" s="10">
        <v>1</v>
      </c>
      <c r="B2" s="30" t="s">
        <v>22</v>
      </c>
      <c r="C2" s="31" t="s">
        <v>32</v>
      </c>
      <c r="D2" s="15" t="s">
        <v>19</v>
      </c>
      <c r="E2" s="14" t="s">
        <v>18</v>
      </c>
      <c r="F2" s="11" t="s">
        <v>15</v>
      </c>
      <c r="G2" s="16">
        <v>43282</v>
      </c>
      <c r="H2" s="16">
        <v>43284</v>
      </c>
      <c r="I2" s="17">
        <v>4</v>
      </c>
      <c r="J2" s="17">
        <v>38</v>
      </c>
      <c r="K2" s="18">
        <v>1375</v>
      </c>
      <c r="L2" s="12">
        <f>K2*0.05</f>
        <v>68.75</v>
      </c>
      <c r="M2" s="12">
        <v>0.03</v>
      </c>
      <c r="N2" s="12">
        <f t="shared" ref="N2:N25" si="0">K2/1.03*0.03*1.12</f>
        <v>44.854368932038831</v>
      </c>
      <c r="O2" s="19">
        <f>K2-L2-N2</f>
        <v>1261.3956310679612</v>
      </c>
      <c r="P2" s="2">
        <v>0.48</v>
      </c>
      <c r="Q2" s="12">
        <f>O2*P2</f>
        <v>605.46990291262136</v>
      </c>
    </row>
    <row r="3" spans="1:17" s="21" customFormat="1" ht="17.25" customHeight="1" x14ac:dyDescent="0.2">
      <c r="A3" s="10">
        <v>2</v>
      </c>
      <c r="B3" s="30" t="s">
        <v>24</v>
      </c>
      <c r="C3" s="31" t="s">
        <v>34</v>
      </c>
      <c r="D3" s="15" t="s">
        <v>19</v>
      </c>
      <c r="E3" s="14" t="s">
        <v>18</v>
      </c>
      <c r="F3" s="11" t="s">
        <v>15</v>
      </c>
      <c r="G3" s="16">
        <v>43282</v>
      </c>
      <c r="H3" s="16">
        <v>43312</v>
      </c>
      <c r="I3" s="17">
        <v>154</v>
      </c>
      <c r="J3" s="17">
        <v>5640</v>
      </c>
      <c r="K3" s="18">
        <v>254671</v>
      </c>
      <c r="L3" s="12">
        <f t="shared" ref="L3:L25" si="1">K3*0.05</f>
        <v>12733.550000000001</v>
      </c>
      <c r="M3" s="12">
        <v>0.03</v>
      </c>
      <c r="N3" s="12">
        <f t="shared" si="0"/>
        <v>8307.7141747572805</v>
      </c>
      <c r="O3" s="19">
        <f t="shared" ref="O3:O25" si="2">K3-L3-N3</f>
        <v>233629.73582524274</v>
      </c>
      <c r="P3" s="2">
        <v>0.48</v>
      </c>
      <c r="Q3" s="12">
        <f t="shared" ref="Q3:Q25" si="3">O3*P3</f>
        <v>112142.27319611651</v>
      </c>
    </row>
    <row r="4" spans="1:17" s="21" customFormat="1" ht="17.25" customHeight="1" x14ac:dyDescent="0.2">
      <c r="A4" s="10">
        <v>3</v>
      </c>
      <c r="B4" s="30" t="s">
        <v>28</v>
      </c>
      <c r="C4" s="31" t="s">
        <v>38</v>
      </c>
      <c r="D4" s="15" t="s">
        <v>19</v>
      </c>
      <c r="E4" s="14" t="s">
        <v>18</v>
      </c>
      <c r="F4" s="11" t="s">
        <v>15</v>
      </c>
      <c r="G4" s="16">
        <v>43282</v>
      </c>
      <c r="H4" s="16">
        <v>43300</v>
      </c>
      <c r="I4" s="17">
        <v>69</v>
      </c>
      <c r="J4" s="17">
        <v>2127</v>
      </c>
      <c r="K4" s="18">
        <v>100901</v>
      </c>
      <c r="L4" s="12">
        <f t="shared" si="1"/>
        <v>5045.05</v>
      </c>
      <c r="M4" s="12">
        <v>0.03</v>
      </c>
      <c r="N4" s="12">
        <f t="shared" si="0"/>
        <v>3291.5277669902912</v>
      </c>
      <c r="O4" s="19">
        <f t="shared" si="2"/>
        <v>92564.422233009711</v>
      </c>
      <c r="P4" s="2">
        <v>0.48</v>
      </c>
      <c r="Q4" s="12">
        <f t="shared" si="3"/>
        <v>44430.922671844659</v>
      </c>
    </row>
    <row r="5" spans="1:17" s="21" customFormat="1" ht="17.25" customHeight="1" x14ac:dyDescent="0.2">
      <c r="A5" s="10">
        <v>4</v>
      </c>
      <c r="B5" s="30" t="s">
        <v>27</v>
      </c>
      <c r="C5" s="31" t="s">
        <v>37</v>
      </c>
      <c r="D5" s="15" t="s">
        <v>19</v>
      </c>
      <c r="E5" s="14" t="s">
        <v>18</v>
      </c>
      <c r="F5" s="11" t="s">
        <v>15</v>
      </c>
      <c r="G5" s="16">
        <v>43282</v>
      </c>
      <c r="H5" s="16">
        <v>43293</v>
      </c>
      <c r="I5" s="17">
        <v>57</v>
      </c>
      <c r="J5" s="17">
        <v>868</v>
      </c>
      <c r="K5" s="18">
        <v>35865</v>
      </c>
      <c r="L5" s="12">
        <f t="shared" si="1"/>
        <v>1793.25</v>
      </c>
      <c r="M5" s="12">
        <v>0.03</v>
      </c>
      <c r="N5" s="12">
        <f t="shared" si="0"/>
        <v>1169.9650485436896</v>
      </c>
      <c r="O5" s="19">
        <f t="shared" si="2"/>
        <v>32901.784951456313</v>
      </c>
      <c r="P5" s="2">
        <v>0.48</v>
      </c>
      <c r="Q5" s="12">
        <f t="shared" si="3"/>
        <v>15792.856776699029</v>
      </c>
    </row>
    <row r="6" spans="1:17" s="21" customFormat="1" ht="17.25" customHeight="1" x14ac:dyDescent="0.2">
      <c r="A6" s="10">
        <v>5</v>
      </c>
      <c r="B6" s="30" t="s">
        <v>23</v>
      </c>
      <c r="C6" s="31" t="s">
        <v>33</v>
      </c>
      <c r="D6" s="15" t="s">
        <v>19</v>
      </c>
      <c r="E6" s="14" t="s">
        <v>18</v>
      </c>
      <c r="F6" s="11" t="s">
        <v>15</v>
      </c>
      <c r="G6" s="16">
        <v>43282</v>
      </c>
      <c r="H6" s="16">
        <v>43300</v>
      </c>
      <c r="I6" s="17">
        <v>66</v>
      </c>
      <c r="J6" s="17">
        <v>1090</v>
      </c>
      <c r="K6" s="18">
        <v>44165</v>
      </c>
      <c r="L6" s="12">
        <f t="shared" si="1"/>
        <v>2208.25</v>
      </c>
      <c r="M6" s="12">
        <v>0.03</v>
      </c>
      <c r="N6" s="12">
        <f t="shared" si="0"/>
        <v>1440.7223300970875</v>
      </c>
      <c r="O6" s="19">
        <f t="shared" si="2"/>
        <v>40516.027669902913</v>
      </c>
      <c r="P6" s="2">
        <v>0.48</v>
      </c>
      <c r="Q6" s="12">
        <f t="shared" si="3"/>
        <v>19447.693281553398</v>
      </c>
    </row>
    <row r="7" spans="1:17" s="21" customFormat="1" ht="17.25" customHeight="1" x14ac:dyDescent="0.2">
      <c r="A7" s="10">
        <v>6</v>
      </c>
      <c r="B7" s="30" t="s">
        <v>30</v>
      </c>
      <c r="C7" s="31" t="s">
        <v>40</v>
      </c>
      <c r="D7" s="15" t="s">
        <v>19</v>
      </c>
      <c r="E7" s="14" t="s">
        <v>18</v>
      </c>
      <c r="F7" s="11" t="s">
        <v>15</v>
      </c>
      <c r="G7" s="16">
        <v>43282</v>
      </c>
      <c r="H7" s="16">
        <v>43312</v>
      </c>
      <c r="I7" s="17">
        <v>378</v>
      </c>
      <c r="J7" s="17">
        <v>21482</v>
      </c>
      <c r="K7" s="18">
        <v>970079</v>
      </c>
      <c r="L7" s="12">
        <f t="shared" si="1"/>
        <v>48503.950000000004</v>
      </c>
      <c r="M7" s="12">
        <v>0.03</v>
      </c>
      <c r="N7" s="12">
        <f t="shared" si="0"/>
        <v>31645.295533980581</v>
      </c>
      <c r="O7" s="19">
        <f t="shared" si="2"/>
        <v>889929.75446601945</v>
      </c>
      <c r="P7" s="2">
        <v>0.48</v>
      </c>
      <c r="Q7" s="12">
        <f t="shared" si="3"/>
        <v>427166.28214368934</v>
      </c>
    </row>
    <row r="8" spans="1:17" s="21" customFormat="1" ht="17.25" customHeight="1" x14ac:dyDescent="0.2">
      <c r="A8" s="10">
        <v>7</v>
      </c>
      <c r="B8" s="32" t="s">
        <v>29</v>
      </c>
      <c r="C8" s="31" t="s">
        <v>39</v>
      </c>
      <c r="D8" s="15" t="s">
        <v>19</v>
      </c>
      <c r="E8" s="14" t="s">
        <v>18</v>
      </c>
      <c r="F8" s="11" t="s">
        <v>15</v>
      </c>
      <c r="G8" s="16">
        <v>43282</v>
      </c>
      <c r="H8" s="16">
        <v>43286</v>
      </c>
      <c r="I8" s="17">
        <v>11</v>
      </c>
      <c r="J8" s="17">
        <v>35</v>
      </c>
      <c r="K8" s="18">
        <v>1333</v>
      </c>
      <c r="L8" s="12">
        <f t="shared" si="1"/>
        <v>66.650000000000006</v>
      </c>
      <c r="M8" s="12">
        <v>0.03</v>
      </c>
      <c r="N8" s="12">
        <f t="shared" si="0"/>
        <v>43.484271844660199</v>
      </c>
      <c r="O8" s="19">
        <f t="shared" si="2"/>
        <v>1222.8657281553396</v>
      </c>
      <c r="P8" s="2">
        <v>0.48</v>
      </c>
      <c r="Q8" s="12">
        <f t="shared" si="3"/>
        <v>586.975549514563</v>
      </c>
    </row>
    <row r="9" spans="1:17" s="21" customFormat="1" ht="17.25" customHeight="1" x14ac:dyDescent="0.2">
      <c r="A9" s="10">
        <v>8</v>
      </c>
      <c r="B9" s="30" t="s">
        <v>21</v>
      </c>
      <c r="C9" s="31" t="s">
        <v>31</v>
      </c>
      <c r="D9" s="15" t="s">
        <v>19</v>
      </c>
      <c r="E9" s="14" t="s">
        <v>18</v>
      </c>
      <c r="F9" s="11" t="s">
        <v>15</v>
      </c>
      <c r="G9" s="16">
        <v>43282</v>
      </c>
      <c r="H9" s="16">
        <v>43307</v>
      </c>
      <c r="I9" s="17">
        <v>49</v>
      </c>
      <c r="J9" s="17">
        <v>920</v>
      </c>
      <c r="K9" s="18">
        <v>49571</v>
      </c>
      <c r="L9" s="12">
        <f t="shared" si="1"/>
        <v>2478.5500000000002</v>
      </c>
      <c r="M9" s="12">
        <v>0.03</v>
      </c>
      <c r="N9" s="12">
        <f t="shared" si="0"/>
        <v>1617.0733980582527</v>
      </c>
      <c r="O9" s="19">
        <f t="shared" si="2"/>
        <v>45475.376601941745</v>
      </c>
      <c r="P9" s="2">
        <v>0.48</v>
      </c>
      <c r="Q9" s="12">
        <f t="shared" si="3"/>
        <v>21828.180768932038</v>
      </c>
    </row>
    <row r="10" spans="1:17" s="21" customFormat="1" ht="17.25" customHeight="1" x14ac:dyDescent="0.2">
      <c r="A10" s="10">
        <v>9</v>
      </c>
      <c r="B10" s="30" t="s">
        <v>25</v>
      </c>
      <c r="C10" s="31" t="s">
        <v>35</v>
      </c>
      <c r="D10" s="15" t="s">
        <v>19</v>
      </c>
      <c r="E10" s="14" t="s">
        <v>18</v>
      </c>
      <c r="F10" s="11" t="s">
        <v>15</v>
      </c>
      <c r="G10" s="16">
        <v>43285</v>
      </c>
      <c r="H10" s="16">
        <v>43286</v>
      </c>
      <c r="I10" s="17">
        <v>2</v>
      </c>
      <c r="J10" s="17">
        <v>24</v>
      </c>
      <c r="K10" s="18">
        <v>825</v>
      </c>
      <c r="L10" s="12">
        <f t="shared" si="1"/>
        <v>41.25</v>
      </c>
      <c r="M10" s="12">
        <v>0.03</v>
      </c>
      <c r="N10" s="12">
        <f t="shared" si="0"/>
        <v>26.912621359223301</v>
      </c>
      <c r="O10" s="19">
        <f t="shared" si="2"/>
        <v>756.83737864077671</v>
      </c>
      <c r="P10" s="2">
        <v>0.48</v>
      </c>
      <c r="Q10" s="12">
        <f t="shared" si="3"/>
        <v>363.28194174757283</v>
      </c>
    </row>
    <row r="11" spans="1:17" s="21" customFormat="1" ht="17.25" customHeight="1" x14ac:dyDescent="0.2">
      <c r="A11" s="10">
        <v>10</v>
      </c>
      <c r="B11" s="30" t="s">
        <v>26</v>
      </c>
      <c r="C11" s="31" t="s">
        <v>36</v>
      </c>
      <c r="D11" s="15" t="s">
        <v>19</v>
      </c>
      <c r="E11" s="14" t="s">
        <v>18</v>
      </c>
      <c r="F11" s="11" t="s">
        <v>15</v>
      </c>
      <c r="G11" s="16">
        <v>43285</v>
      </c>
      <c r="H11" s="16">
        <v>43285</v>
      </c>
      <c r="I11" s="17">
        <v>1</v>
      </c>
      <c r="J11" s="17">
        <v>25</v>
      </c>
      <c r="K11" s="18">
        <v>1000</v>
      </c>
      <c r="L11" s="12">
        <f t="shared" si="1"/>
        <v>50</v>
      </c>
      <c r="M11" s="12">
        <v>0.03</v>
      </c>
      <c r="N11" s="12">
        <f t="shared" si="0"/>
        <v>32.621359223300971</v>
      </c>
      <c r="O11" s="19">
        <f t="shared" si="2"/>
        <v>917.37864077669906</v>
      </c>
      <c r="P11" s="2">
        <v>0.48</v>
      </c>
      <c r="Q11" s="12">
        <f t="shared" si="3"/>
        <v>440.34174757281551</v>
      </c>
    </row>
    <row r="12" spans="1:17" s="21" customFormat="1" ht="17.25" customHeight="1" x14ac:dyDescent="0.2">
      <c r="A12" s="10">
        <v>11</v>
      </c>
      <c r="B12" s="30" t="s">
        <v>41</v>
      </c>
      <c r="C12" s="31" t="s">
        <v>55</v>
      </c>
      <c r="D12" s="15" t="s">
        <v>19</v>
      </c>
      <c r="E12" s="14" t="s">
        <v>18</v>
      </c>
      <c r="F12" s="11" t="s">
        <v>15</v>
      </c>
      <c r="G12" s="16">
        <v>43288</v>
      </c>
      <c r="H12" s="16">
        <v>43307</v>
      </c>
      <c r="I12" s="17">
        <v>21</v>
      </c>
      <c r="J12" s="17">
        <v>342</v>
      </c>
      <c r="K12" s="18">
        <v>14675</v>
      </c>
      <c r="L12" s="12">
        <f t="shared" si="1"/>
        <v>733.75</v>
      </c>
      <c r="M12" s="12">
        <v>0.03</v>
      </c>
      <c r="N12" s="12">
        <f t="shared" si="0"/>
        <v>478.71844660194176</v>
      </c>
      <c r="O12" s="19">
        <f t="shared" si="2"/>
        <v>13462.531553398057</v>
      </c>
      <c r="P12" s="2">
        <v>0.48</v>
      </c>
      <c r="Q12" s="12">
        <f t="shared" si="3"/>
        <v>6462.0151456310678</v>
      </c>
    </row>
    <row r="13" spans="1:17" s="21" customFormat="1" ht="17.25" customHeight="1" x14ac:dyDescent="0.2">
      <c r="A13" s="10">
        <v>12</v>
      </c>
      <c r="B13" s="30" t="s">
        <v>42</v>
      </c>
      <c r="C13" s="31" t="s">
        <v>56</v>
      </c>
      <c r="D13" s="15" t="s">
        <v>19</v>
      </c>
      <c r="E13" s="14" t="s">
        <v>18</v>
      </c>
      <c r="F13" s="11" t="s">
        <v>15</v>
      </c>
      <c r="G13" s="16">
        <v>43287</v>
      </c>
      <c r="H13" s="16">
        <v>43287</v>
      </c>
      <c r="I13" s="17">
        <v>1</v>
      </c>
      <c r="J13" s="17">
        <v>2</v>
      </c>
      <c r="K13" s="18">
        <v>76</v>
      </c>
      <c r="L13" s="12">
        <f t="shared" si="1"/>
        <v>3.8000000000000003</v>
      </c>
      <c r="M13" s="12">
        <v>0.03</v>
      </c>
      <c r="N13" s="12">
        <f t="shared" si="0"/>
        <v>2.4792233009708737</v>
      </c>
      <c r="O13" s="19">
        <f t="shared" si="2"/>
        <v>69.72077669902913</v>
      </c>
      <c r="P13" s="2">
        <v>0.48</v>
      </c>
      <c r="Q13" s="12">
        <f t="shared" si="3"/>
        <v>33.465972815533981</v>
      </c>
    </row>
    <row r="14" spans="1:17" s="21" customFormat="1" ht="17.25" customHeight="1" x14ac:dyDescent="0.2">
      <c r="A14" s="10">
        <v>13</v>
      </c>
      <c r="B14" s="30" t="s">
        <v>43</v>
      </c>
      <c r="C14" s="31" t="s">
        <v>57</v>
      </c>
      <c r="D14" s="15" t="s">
        <v>19</v>
      </c>
      <c r="E14" s="14" t="s">
        <v>18</v>
      </c>
      <c r="F14" s="11" t="s">
        <v>15</v>
      </c>
      <c r="G14" s="16">
        <v>43287</v>
      </c>
      <c r="H14" s="16">
        <v>43296</v>
      </c>
      <c r="I14" s="17">
        <v>13</v>
      </c>
      <c r="J14" s="17">
        <v>289</v>
      </c>
      <c r="K14" s="18">
        <v>12048</v>
      </c>
      <c r="L14" s="12">
        <f t="shared" si="1"/>
        <v>602.4</v>
      </c>
      <c r="M14" s="12">
        <v>0.03</v>
      </c>
      <c r="N14" s="12">
        <f t="shared" si="0"/>
        <v>393.02213592233005</v>
      </c>
      <c r="O14" s="19">
        <f t="shared" si="2"/>
        <v>11052.57786407767</v>
      </c>
      <c r="P14" s="2">
        <v>0.48</v>
      </c>
      <c r="Q14" s="12">
        <f t="shared" si="3"/>
        <v>5305.237374757281</v>
      </c>
    </row>
    <row r="15" spans="1:17" s="21" customFormat="1" ht="17.25" customHeight="1" x14ac:dyDescent="0.2">
      <c r="A15" s="10">
        <v>14</v>
      </c>
      <c r="B15" s="30" t="s">
        <v>44</v>
      </c>
      <c r="C15" s="31" t="s">
        <v>58</v>
      </c>
      <c r="D15" s="15" t="s">
        <v>19</v>
      </c>
      <c r="E15" s="14" t="s">
        <v>18</v>
      </c>
      <c r="F15" s="11" t="s">
        <v>15</v>
      </c>
      <c r="G15" s="16">
        <v>43294</v>
      </c>
      <c r="H15" s="16">
        <v>43309</v>
      </c>
      <c r="I15" s="17">
        <v>117</v>
      </c>
      <c r="J15" s="17">
        <v>6198</v>
      </c>
      <c r="K15" s="18">
        <v>265297</v>
      </c>
      <c r="L15" s="12">
        <f t="shared" si="1"/>
        <v>13264.85</v>
      </c>
      <c r="M15" s="12">
        <v>0.03</v>
      </c>
      <c r="N15" s="12">
        <f t="shared" si="0"/>
        <v>8654.3487378640784</v>
      </c>
      <c r="O15" s="19">
        <f t="shared" si="2"/>
        <v>243377.80126213591</v>
      </c>
      <c r="P15" s="2">
        <v>0.48</v>
      </c>
      <c r="Q15" s="12">
        <f t="shared" si="3"/>
        <v>116821.34460582523</v>
      </c>
    </row>
    <row r="16" spans="1:17" s="21" customFormat="1" ht="17.25" customHeight="1" x14ac:dyDescent="0.2">
      <c r="A16" s="10">
        <v>15</v>
      </c>
      <c r="B16" s="30" t="s">
        <v>45</v>
      </c>
      <c r="C16" s="31" t="s">
        <v>59</v>
      </c>
      <c r="D16" s="15" t="s">
        <v>19</v>
      </c>
      <c r="E16" s="14" t="s">
        <v>18</v>
      </c>
      <c r="F16" s="11" t="s">
        <v>15</v>
      </c>
      <c r="G16" s="16">
        <v>43294</v>
      </c>
      <c r="H16" s="16">
        <v>43296</v>
      </c>
      <c r="I16" s="17">
        <v>12</v>
      </c>
      <c r="J16" s="17">
        <v>351</v>
      </c>
      <c r="K16" s="18">
        <v>18230</v>
      </c>
      <c r="L16" s="12">
        <f t="shared" si="1"/>
        <v>911.5</v>
      </c>
      <c r="M16" s="12">
        <v>0.03</v>
      </c>
      <c r="N16" s="12">
        <f t="shared" si="0"/>
        <v>594.68737864077661</v>
      </c>
      <c r="O16" s="19">
        <f t="shared" si="2"/>
        <v>16723.812621359222</v>
      </c>
      <c r="P16" s="2">
        <v>0.48</v>
      </c>
      <c r="Q16" s="12">
        <f t="shared" si="3"/>
        <v>8027.4300582524265</v>
      </c>
    </row>
    <row r="17" spans="1:17" s="21" customFormat="1" ht="17.25" customHeight="1" x14ac:dyDescent="0.2">
      <c r="A17" s="10">
        <v>16</v>
      </c>
      <c r="B17" s="30" t="s">
        <v>46</v>
      </c>
      <c r="C17" s="31" t="s">
        <v>60</v>
      </c>
      <c r="D17" s="15" t="s">
        <v>19</v>
      </c>
      <c r="E17" s="14" t="s">
        <v>18</v>
      </c>
      <c r="F17" s="11" t="s">
        <v>15</v>
      </c>
      <c r="G17" s="16">
        <v>43293</v>
      </c>
      <c r="H17" s="16">
        <v>43293</v>
      </c>
      <c r="I17" s="17">
        <v>1</v>
      </c>
      <c r="J17" s="17">
        <v>4</v>
      </c>
      <c r="K17" s="18">
        <v>135</v>
      </c>
      <c r="L17" s="12">
        <f t="shared" si="1"/>
        <v>6.75</v>
      </c>
      <c r="M17" s="12">
        <v>0.03</v>
      </c>
      <c r="N17" s="12">
        <f t="shared" si="0"/>
        <v>4.4038834951456307</v>
      </c>
      <c r="O17" s="19">
        <f t="shared" si="2"/>
        <v>123.84611650485436</v>
      </c>
      <c r="P17" s="2">
        <v>0.48</v>
      </c>
      <c r="Q17" s="12">
        <f t="shared" si="3"/>
        <v>59.446135922330093</v>
      </c>
    </row>
    <row r="18" spans="1:17" s="21" customFormat="1" ht="17.25" customHeight="1" x14ac:dyDescent="0.2">
      <c r="A18" s="10">
        <v>18</v>
      </c>
      <c r="B18" s="30" t="s">
        <v>47</v>
      </c>
      <c r="C18" s="31" t="s">
        <v>61</v>
      </c>
      <c r="D18" s="15" t="s">
        <v>19</v>
      </c>
      <c r="E18" s="14" t="s">
        <v>18</v>
      </c>
      <c r="F18" s="11" t="s">
        <v>15</v>
      </c>
      <c r="G18" s="16">
        <v>43301</v>
      </c>
      <c r="H18" s="16">
        <v>43312</v>
      </c>
      <c r="I18" s="17">
        <v>105</v>
      </c>
      <c r="J18" s="17">
        <v>4405</v>
      </c>
      <c r="K18" s="18">
        <v>221512</v>
      </c>
      <c r="L18" s="12">
        <f t="shared" si="1"/>
        <v>11075.6</v>
      </c>
      <c r="M18" s="12">
        <v>0.03</v>
      </c>
      <c r="N18" s="12">
        <f t="shared" si="0"/>
        <v>7226.0225242718452</v>
      </c>
      <c r="O18" s="19">
        <f t="shared" si="2"/>
        <v>203210.37747572814</v>
      </c>
      <c r="P18" s="2">
        <v>0.48</v>
      </c>
      <c r="Q18" s="12">
        <f t="shared" si="3"/>
        <v>97540.981188349499</v>
      </c>
    </row>
    <row r="19" spans="1:17" s="21" customFormat="1" ht="17.25" customHeight="1" x14ac:dyDescent="0.2">
      <c r="A19" s="10">
        <v>19</v>
      </c>
      <c r="B19" s="30" t="s">
        <v>48</v>
      </c>
      <c r="C19" s="31" t="s">
        <v>62</v>
      </c>
      <c r="D19" s="15" t="s">
        <v>19</v>
      </c>
      <c r="E19" s="14" t="s">
        <v>18</v>
      </c>
      <c r="F19" s="11" t="s">
        <v>15</v>
      </c>
      <c r="G19" s="16">
        <v>43301</v>
      </c>
      <c r="H19" s="16">
        <v>43312</v>
      </c>
      <c r="I19" s="17">
        <v>21</v>
      </c>
      <c r="J19" s="17">
        <v>569</v>
      </c>
      <c r="K19" s="18">
        <v>24955</v>
      </c>
      <c r="L19" s="12">
        <f t="shared" si="1"/>
        <v>1247.75</v>
      </c>
      <c r="M19" s="12">
        <v>0.03</v>
      </c>
      <c r="N19" s="12">
        <f t="shared" si="0"/>
        <v>814.06601941747579</v>
      </c>
      <c r="O19" s="19">
        <f t="shared" si="2"/>
        <v>22893.183980582526</v>
      </c>
      <c r="P19" s="2">
        <v>0.48</v>
      </c>
      <c r="Q19" s="12">
        <f t="shared" si="3"/>
        <v>10988.728310679611</v>
      </c>
    </row>
    <row r="20" spans="1:17" s="21" customFormat="1" ht="17.25" customHeight="1" x14ac:dyDescent="0.2">
      <c r="A20" s="10">
        <v>20</v>
      </c>
      <c r="B20" s="30" t="s">
        <v>49</v>
      </c>
      <c r="C20" s="31" t="s">
        <v>63</v>
      </c>
      <c r="D20" s="15" t="s">
        <v>19</v>
      </c>
      <c r="E20" s="14" t="s">
        <v>18</v>
      </c>
      <c r="F20" s="11" t="s">
        <v>15</v>
      </c>
      <c r="G20" s="16">
        <v>43301</v>
      </c>
      <c r="H20" s="16">
        <v>43307</v>
      </c>
      <c r="I20" s="17">
        <v>14</v>
      </c>
      <c r="J20" s="17">
        <v>77</v>
      </c>
      <c r="K20" s="18">
        <v>3076</v>
      </c>
      <c r="L20" s="12">
        <f t="shared" si="1"/>
        <v>153.80000000000001</v>
      </c>
      <c r="M20" s="12">
        <v>0.03</v>
      </c>
      <c r="N20" s="12">
        <f t="shared" si="0"/>
        <v>100.3433009708738</v>
      </c>
      <c r="O20" s="19">
        <f t="shared" si="2"/>
        <v>2821.856699029126</v>
      </c>
      <c r="P20" s="2">
        <v>0.48</v>
      </c>
      <c r="Q20" s="12">
        <f t="shared" si="3"/>
        <v>1354.4912155339805</v>
      </c>
    </row>
    <row r="21" spans="1:17" s="21" customFormat="1" ht="17.25" customHeight="1" x14ac:dyDescent="0.2">
      <c r="A21" s="10">
        <v>21</v>
      </c>
      <c r="B21" s="30" t="s">
        <v>50</v>
      </c>
      <c r="C21" s="31" t="s">
        <v>64</v>
      </c>
      <c r="D21" s="15" t="s">
        <v>19</v>
      </c>
      <c r="E21" s="14" t="s">
        <v>18</v>
      </c>
      <c r="F21" s="11" t="s">
        <v>15</v>
      </c>
      <c r="G21" s="16">
        <v>43308</v>
      </c>
      <c r="H21" s="16">
        <v>43312</v>
      </c>
      <c r="I21" s="17">
        <v>50</v>
      </c>
      <c r="J21" s="17">
        <v>1866</v>
      </c>
      <c r="K21" s="18">
        <v>86154</v>
      </c>
      <c r="L21" s="12">
        <f t="shared" si="1"/>
        <v>4307.7</v>
      </c>
      <c r="M21" s="12">
        <v>0.03</v>
      </c>
      <c r="N21" s="12">
        <f t="shared" si="0"/>
        <v>2810.4605825242716</v>
      </c>
      <c r="O21" s="19">
        <f t="shared" si="2"/>
        <v>79035.839417475727</v>
      </c>
      <c r="P21" s="2">
        <v>0.48</v>
      </c>
      <c r="Q21" s="12">
        <f t="shared" si="3"/>
        <v>37937.20292038835</v>
      </c>
    </row>
    <row r="22" spans="1:17" s="21" customFormat="1" ht="17.25" customHeight="1" x14ac:dyDescent="0.2">
      <c r="A22" s="10">
        <v>22</v>
      </c>
      <c r="B22" s="30" t="s">
        <v>51</v>
      </c>
      <c r="C22" s="31" t="s">
        <v>65</v>
      </c>
      <c r="D22" s="15" t="s">
        <v>19</v>
      </c>
      <c r="E22" s="14" t="s">
        <v>18</v>
      </c>
      <c r="F22" s="11" t="s">
        <v>15</v>
      </c>
      <c r="G22" s="16">
        <v>43308</v>
      </c>
      <c r="H22" s="16">
        <v>43312</v>
      </c>
      <c r="I22" s="17">
        <v>91</v>
      </c>
      <c r="J22" s="17">
        <v>8518</v>
      </c>
      <c r="K22" s="18">
        <v>370168</v>
      </c>
      <c r="L22" s="12">
        <f t="shared" si="1"/>
        <v>18508.400000000001</v>
      </c>
      <c r="M22" s="12">
        <v>0.03</v>
      </c>
      <c r="N22" s="12">
        <f t="shared" si="0"/>
        <v>12075.383300970876</v>
      </c>
      <c r="O22" s="19">
        <f t="shared" si="2"/>
        <v>339584.21669902909</v>
      </c>
      <c r="P22" s="2">
        <v>0.48</v>
      </c>
      <c r="Q22" s="12">
        <f t="shared" si="3"/>
        <v>163000.42401553396</v>
      </c>
    </row>
    <row r="23" spans="1:17" s="21" customFormat="1" ht="17.25" customHeight="1" x14ac:dyDescent="0.2">
      <c r="A23" s="10">
        <v>23</v>
      </c>
      <c r="B23" s="30" t="s">
        <v>52</v>
      </c>
      <c r="C23" s="31" t="s">
        <v>66</v>
      </c>
      <c r="D23" s="15" t="s">
        <v>19</v>
      </c>
      <c r="E23" s="14" t="s">
        <v>18</v>
      </c>
      <c r="F23" s="11" t="s">
        <v>15</v>
      </c>
      <c r="G23" s="16">
        <v>43303</v>
      </c>
      <c r="H23" s="16">
        <v>43303</v>
      </c>
      <c r="I23" s="17">
        <v>1</v>
      </c>
      <c r="J23" s="17">
        <v>41</v>
      </c>
      <c r="K23" s="18">
        <v>1640</v>
      </c>
      <c r="L23" s="12">
        <f t="shared" si="1"/>
        <v>82</v>
      </c>
      <c r="M23" s="12">
        <v>0.03</v>
      </c>
      <c r="N23" s="12">
        <f>K23/1.03*0.03*1.12</f>
        <v>53.499029126213593</v>
      </c>
      <c r="O23" s="19">
        <f t="shared" si="2"/>
        <v>1504.5009708737864</v>
      </c>
      <c r="P23" s="2">
        <v>0.48</v>
      </c>
      <c r="Q23" s="12">
        <f t="shared" si="3"/>
        <v>722.16046601941741</v>
      </c>
    </row>
    <row r="24" spans="1:17" s="21" customFormat="1" ht="17.25" customHeight="1" x14ac:dyDescent="0.2">
      <c r="A24" s="10">
        <v>24</v>
      </c>
      <c r="B24" s="30" t="s">
        <v>53</v>
      </c>
      <c r="C24" s="31" t="s">
        <v>67</v>
      </c>
      <c r="D24" s="15" t="s">
        <v>19</v>
      </c>
      <c r="E24" s="14" t="s">
        <v>18</v>
      </c>
      <c r="F24" s="11" t="s">
        <v>15</v>
      </c>
      <c r="G24" s="16">
        <v>43303</v>
      </c>
      <c r="H24" s="16">
        <v>43303</v>
      </c>
      <c r="I24" s="17">
        <v>1</v>
      </c>
      <c r="J24" s="17">
        <v>52</v>
      </c>
      <c r="K24" s="18">
        <v>2595</v>
      </c>
      <c r="L24" s="12">
        <f t="shared" si="1"/>
        <v>129.75</v>
      </c>
      <c r="M24" s="12">
        <v>0.03</v>
      </c>
      <c r="N24" s="12">
        <f t="shared" si="0"/>
        <v>84.652427184466035</v>
      </c>
      <c r="O24" s="19">
        <f t="shared" si="2"/>
        <v>2380.597572815534</v>
      </c>
      <c r="P24" s="2">
        <v>0.48</v>
      </c>
      <c r="Q24" s="12">
        <f t="shared" si="3"/>
        <v>1142.6868349514564</v>
      </c>
    </row>
    <row r="25" spans="1:17" s="21" customFormat="1" ht="17.25" customHeight="1" x14ac:dyDescent="0.2">
      <c r="A25" s="10">
        <v>25</v>
      </c>
      <c r="B25" s="30" t="s">
        <v>54</v>
      </c>
      <c r="C25" s="31" t="s">
        <v>68</v>
      </c>
      <c r="D25" s="15" t="s">
        <v>19</v>
      </c>
      <c r="E25" s="14" t="s">
        <v>18</v>
      </c>
      <c r="F25" s="11" t="s">
        <v>15</v>
      </c>
      <c r="G25" s="16">
        <v>43310</v>
      </c>
      <c r="H25" s="16">
        <v>43310</v>
      </c>
      <c r="I25" s="17">
        <v>1</v>
      </c>
      <c r="J25" s="17">
        <v>25</v>
      </c>
      <c r="K25" s="18">
        <v>1220</v>
      </c>
      <c r="L25" s="12">
        <f t="shared" si="1"/>
        <v>61</v>
      </c>
      <c r="M25" s="12">
        <v>0.03</v>
      </c>
      <c r="N25" s="12">
        <f t="shared" si="0"/>
        <v>39.79805825242719</v>
      </c>
      <c r="O25" s="19">
        <f t="shared" si="2"/>
        <v>1119.2019417475728</v>
      </c>
      <c r="P25" s="2">
        <v>0.48</v>
      </c>
      <c r="Q25" s="12">
        <f t="shared" si="3"/>
        <v>537.2169320388349</v>
      </c>
    </row>
    <row r="26" spans="1:17" s="29" customFormat="1" ht="21" customHeight="1" x14ac:dyDescent="0.2">
      <c r="A26" s="10"/>
      <c r="B26" s="13" t="s">
        <v>20</v>
      </c>
      <c r="C26" s="1"/>
      <c r="D26" s="1"/>
      <c r="E26" s="1"/>
      <c r="F26" s="11"/>
      <c r="G26" s="1"/>
      <c r="H26" s="1"/>
      <c r="I26" s="1"/>
      <c r="J26" s="1"/>
      <c r="K26" s="12">
        <f>SUM(K2:K25)</f>
        <v>2481566</v>
      </c>
      <c r="L26" s="12">
        <f>SUM(L2:L25)</f>
        <v>124078.30000000002</v>
      </c>
      <c r="M26" s="12"/>
      <c r="N26" s="12"/>
      <c r="O26" s="19">
        <f>SUM(O2:O25)</f>
        <v>2276535.6440776703</v>
      </c>
      <c r="P26" s="2"/>
      <c r="Q26" s="12">
        <f>SUM(Q2:Q25)</f>
        <v>1092737.1091572812</v>
      </c>
    </row>
    <row r="27" spans="1:17" x14ac:dyDescent="0.2">
      <c r="F27" s="24"/>
    </row>
  </sheetData>
  <protectedRanges>
    <protectedRange sqref="A2:XFD1048576" name="区域1"/>
  </protectedRanges>
  <phoneticPr fontId="1" type="noConversion"/>
  <printOptions horizontalCentered="1"/>
  <pageMargins left="0.35433070866141736" right="0.15748031496062992" top="0.98425196850393704" bottom="0.98425196850393704" header="0.51181102362204722" footer="0.51181102362204722"/>
  <pageSetup scale="56" orientation="landscape" horizontalDpi="300" verticalDpi="300" r:id="rId1"/>
  <headerFooter alignWithMargins="0"/>
  <customProperties>
    <customPr name="BudgetSheetCodeName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Administrator</cp:lastModifiedBy>
  <cp:lastPrinted>2018-06-01T05:10:39Z</cp:lastPrinted>
  <dcterms:created xsi:type="dcterms:W3CDTF">2015-11-10T02:18:22Z</dcterms:created>
  <dcterms:modified xsi:type="dcterms:W3CDTF">2018-08-01T02:40:42Z</dcterms:modified>
</cp:coreProperties>
</file>