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9040" windowHeight="16440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Q26" i="1"/>
  <c r="O26"/>
  <c r="N26"/>
  <c r="K26"/>
  <c r="N16"/>
  <c r="N17"/>
  <c r="N18"/>
  <c r="N19"/>
  <c r="N20"/>
  <c r="N21"/>
  <c r="N22"/>
  <c r="N23"/>
  <c r="N24"/>
  <c r="O24" s="1"/>
  <c r="Q24" s="1"/>
  <c r="N25"/>
  <c r="N5"/>
  <c r="N6"/>
  <c r="N7"/>
  <c r="N8"/>
  <c r="N9"/>
  <c r="N10"/>
  <c r="N11"/>
  <c r="N12"/>
  <c r="O12" s="1"/>
  <c r="Q12" s="1"/>
  <c r="N13"/>
  <c r="N14"/>
  <c r="N15"/>
  <c r="L5"/>
  <c r="O5" s="1"/>
  <c r="Q5" s="1"/>
  <c r="L6"/>
  <c r="O6" s="1"/>
  <c r="Q6" s="1"/>
  <c r="L7"/>
  <c r="O7" s="1"/>
  <c r="Q7" s="1"/>
  <c r="L8"/>
  <c r="L9"/>
  <c r="O9" s="1"/>
  <c r="Q9" s="1"/>
  <c r="L10"/>
  <c r="O10" s="1"/>
  <c r="Q10" s="1"/>
  <c r="L11"/>
  <c r="O11" s="1"/>
  <c r="Q11" s="1"/>
  <c r="L12"/>
  <c r="L13"/>
  <c r="O13" s="1"/>
  <c r="Q13" s="1"/>
  <c r="L14"/>
  <c r="O14" s="1"/>
  <c r="Q14" s="1"/>
  <c r="L15"/>
  <c r="O15" s="1"/>
  <c r="Q15" s="1"/>
  <c r="L16"/>
  <c r="L17"/>
  <c r="L18"/>
  <c r="L19"/>
  <c r="O19" s="1"/>
  <c r="Q19" s="1"/>
  <c r="L20"/>
  <c r="L21"/>
  <c r="L22"/>
  <c r="L23"/>
  <c r="O23" s="1"/>
  <c r="Q23" s="1"/>
  <c r="L24"/>
  <c r="L25"/>
  <c r="O25" l="1"/>
  <c r="Q25" s="1"/>
  <c r="O21"/>
  <c r="Q21" s="1"/>
  <c r="O17"/>
  <c r="Q17" s="1"/>
  <c r="O20"/>
  <c r="Q20" s="1"/>
  <c r="O16"/>
  <c r="Q16" s="1"/>
  <c r="O8"/>
  <c r="Q8" s="1"/>
  <c r="O22"/>
  <c r="Q22" s="1"/>
  <c r="O18"/>
  <c r="Q18" s="1"/>
  <c r="N4"/>
  <c r="N3"/>
  <c r="Q4" l="1"/>
  <c r="L4"/>
  <c r="O4" s="1"/>
  <c r="L3"/>
  <c r="O3" s="1"/>
  <c r="Q3" s="1"/>
</calcChain>
</file>

<file path=xl/sharedStrings.xml><?xml version="1.0" encoding="utf-8"?>
<sst xmlns="http://schemas.openxmlformats.org/spreadsheetml/2006/main" count="226" uniqueCount="130">
  <si>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</si>
  <si>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</si>
  <si>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</si>
  <si>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</si>
  <si>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</si>
  <si>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</si>
  <si>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</si>
  <si>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</si>
  <si>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</si>
  <si>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</si>
  <si>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</si>
  <si>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</si>
  <si>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</si>
  <si>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</si>
  <si>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</si>
  <si>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</si>
  <si>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合计</t>
    <phoneticPr fontId="1" type="noConversion"/>
  </si>
  <si>
    <t>影院名称</t>
    <phoneticPr fontId="1" type="noConversion"/>
  </si>
  <si>
    <t>影院编码</t>
    <phoneticPr fontId="1" type="noConversion"/>
  </si>
  <si>
    <t>阿飞正传（数字）</t>
    <phoneticPr fontId="1" type="noConversion"/>
  </si>
  <si>
    <t>002101142018</t>
    <phoneticPr fontId="1" type="noConversion"/>
  </si>
  <si>
    <t>杭州百美汇影城</t>
    <phoneticPr fontId="1" type="noConversion"/>
  </si>
  <si>
    <t>33018251</t>
  </si>
  <si>
    <t>33018251</t>
    <phoneticPr fontId="1" type="noConversion"/>
  </si>
  <si>
    <t>2018-07-01</t>
    <phoneticPr fontId="1" type="noConversion"/>
  </si>
  <si>
    <t>2018-07-12</t>
    <phoneticPr fontId="1" type="noConversion"/>
  </si>
  <si>
    <t>2018年7月结算报表</t>
    <phoneticPr fontId="1" type="noConversion"/>
  </si>
  <si>
    <t>25</t>
    <phoneticPr fontId="1" type="noConversion"/>
  </si>
  <si>
    <t>244</t>
    <phoneticPr fontId="1" type="noConversion"/>
  </si>
  <si>
    <r>
      <rPr>
        <sz val="10"/>
        <color theme="1"/>
        <rFont val="宋体"/>
        <family val="3"/>
        <charset val="134"/>
      </rPr>
      <t>阿修罗（数字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</si>
  <si>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t>001204972018</t>
    <phoneticPr fontId="1" type="noConversion"/>
  </si>
  <si>
    <t>2018-07-13</t>
    <phoneticPr fontId="1" type="noConversion"/>
  </si>
  <si>
    <t>2018-07-15</t>
    <phoneticPr fontId="1" type="noConversion"/>
  </si>
  <si>
    <t>11</t>
    <phoneticPr fontId="1" type="noConversion"/>
  </si>
  <si>
    <t>136</t>
    <phoneticPr fontId="1" type="noConversion"/>
  </si>
  <si>
    <t>北方一片苍茫</t>
    <phoneticPr fontId="1" type="noConversion"/>
  </si>
  <si>
    <t>001108552017</t>
    <phoneticPr fontId="1" type="noConversion"/>
  </si>
  <si>
    <t>2018-07-20</t>
    <phoneticPr fontId="1" type="noConversion"/>
  </si>
  <si>
    <t>2018-07-27</t>
    <phoneticPr fontId="1" type="noConversion"/>
  </si>
  <si>
    <t>15</t>
    <phoneticPr fontId="1" type="noConversion"/>
  </si>
  <si>
    <t>23</t>
    <phoneticPr fontId="1" type="noConversion"/>
  </si>
  <si>
    <r>
      <rPr>
        <sz val="10"/>
        <color theme="1"/>
        <rFont val="宋体"/>
        <family val="3"/>
        <charset val="134"/>
      </rPr>
      <t>超人总动员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（数字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</si>
  <si>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t>051201112018</t>
    <phoneticPr fontId="1" type="noConversion"/>
  </si>
  <si>
    <t>2018-07-01</t>
    <phoneticPr fontId="1" type="noConversion"/>
  </si>
  <si>
    <t>2018-07-12</t>
    <phoneticPr fontId="1" type="noConversion"/>
  </si>
  <si>
    <t>43</t>
    <phoneticPr fontId="1" type="noConversion"/>
  </si>
  <si>
    <t>594</t>
    <phoneticPr fontId="1" type="noConversion"/>
  </si>
  <si>
    <r>
      <rPr>
        <sz val="10"/>
        <color theme="1"/>
        <rFont val="宋体"/>
        <family val="3"/>
        <charset val="134"/>
      </rPr>
      <t>狄仁杰之四大天王（数字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</si>
  <si>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t>001202172018</t>
    <phoneticPr fontId="1" type="noConversion"/>
  </si>
  <si>
    <t>2018-07-31</t>
    <phoneticPr fontId="1" type="noConversion"/>
  </si>
  <si>
    <t>61</t>
    <phoneticPr fontId="1" type="noConversion"/>
  </si>
  <si>
    <t>1776</t>
    <phoneticPr fontId="1" type="noConversion"/>
  </si>
  <si>
    <t>动物世界（数字3D）</t>
    <phoneticPr fontId="1" type="noConversion"/>
  </si>
  <si>
    <t>001203772018</t>
    <phoneticPr fontId="1" type="noConversion"/>
  </si>
  <si>
    <t>103</t>
    <phoneticPr fontId="1" type="noConversion"/>
  </si>
  <si>
    <t>1940</t>
    <phoneticPr fontId="1" type="noConversion"/>
  </si>
  <si>
    <r>
      <rPr>
        <sz val="10"/>
        <color theme="1"/>
        <rFont val="宋体"/>
        <family val="3"/>
        <charset val="134"/>
      </rPr>
      <t>风语咒（数字</t>
    </r>
    <r>
      <rPr>
        <sz val="10"/>
        <color theme="1"/>
        <rFont val="Arial"/>
        <family val="2"/>
      </rPr>
      <t>3D</t>
    </r>
    <r>
      <rPr>
        <sz val="10"/>
        <color theme="1"/>
        <rFont val="宋体"/>
        <family val="3"/>
        <charset val="134"/>
      </rPr>
      <t>）</t>
    </r>
    <phoneticPr fontId="1" type="noConversion"/>
  </si>
  <si>
    <t>001c05272018</t>
    <phoneticPr fontId="1" type="noConversion"/>
  </si>
  <si>
    <t>2018-07-22</t>
    <phoneticPr fontId="1" type="noConversion"/>
  </si>
  <si>
    <t>1</t>
    <phoneticPr fontId="1" type="noConversion"/>
  </si>
  <si>
    <t>22</t>
    <phoneticPr fontId="1" type="noConversion"/>
  </si>
  <si>
    <t>金蝉脱壳2：冥府（数字）</t>
    <phoneticPr fontId="1" type="noConversion"/>
  </si>
  <si>
    <t>051101152018</t>
    <phoneticPr fontId="1" type="noConversion"/>
  </si>
  <si>
    <t>2018-07-05</t>
    <phoneticPr fontId="1" type="noConversion"/>
  </si>
  <si>
    <t>20</t>
    <phoneticPr fontId="1" type="noConversion"/>
  </si>
  <si>
    <t>173</t>
    <phoneticPr fontId="1" type="noConversion"/>
  </si>
  <si>
    <t>摩天营救（数字3D）</t>
    <phoneticPr fontId="1" type="noConversion"/>
  </si>
  <si>
    <t>051201202018</t>
    <phoneticPr fontId="1" type="noConversion"/>
  </si>
  <si>
    <t>137</t>
    <phoneticPr fontId="1" type="noConversion"/>
  </si>
  <si>
    <t>3618</t>
    <phoneticPr fontId="1" type="noConversion"/>
  </si>
  <si>
    <t>神奇马戏团之动物饼干（数字3D）</t>
    <phoneticPr fontId="1" type="noConversion"/>
  </si>
  <si>
    <t>001c05642018</t>
    <phoneticPr fontId="1" type="noConversion"/>
  </si>
  <si>
    <t>2018-07-21</t>
    <phoneticPr fontId="1" type="noConversion"/>
  </si>
  <si>
    <t>2018-07-26</t>
    <phoneticPr fontId="1" type="noConversion"/>
  </si>
  <si>
    <t>21</t>
    <phoneticPr fontId="1" type="noConversion"/>
  </si>
  <si>
    <t>348</t>
    <phoneticPr fontId="1" type="noConversion"/>
  </si>
  <si>
    <t>淘气大侦探（数字3D）</t>
    <phoneticPr fontId="1" type="noConversion"/>
  </si>
  <si>
    <t>051201262018</t>
    <phoneticPr fontId="1" type="noConversion"/>
  </si>
  <si>
    <t>14</t>
    <phoneticPr fontId="1" type="noConversion"/>
  </si>
  <si>
    <t>82</t>
    <phoneticPr fontId="1" type="noConversion"/>
  </si>
  <si>
    <t>汪星卧底（数字）</t>
    <phoneticPr fontId="1" type="noConversion"/>
  </si>
  <si>
    <t>051101182018</t>
    <phoneticPr fontId="1" type="noConversion"/>
  </si>
  <si>
    <t>2018-07-18</t>
    <phoneticPr fontId="1" type="noConversion"/>
  </si>
  <si>
    <t>57</t>
    <phoneticPr fontId="1" type="noConversion"/>
  </si>
  <si>
    <t>我不是药神</t>
    <phoneticPr fontId="1" type="noConversion"/>
  </si>
  <si>
    <t>001104962018</t>
    <phoneticPr fontId="1" type="noConversion"/>
  </si>
  <si>
    <t>465</t>
    <phoneticPr fontId="1" type="noConversion"/>
  </si>
  <si>
    <t>14740</t>
    <phoneticPr fontId="1" type="noConversion"/>
  </si>
  <si>
    <t>我不是药神（中国巨幕）</t>
    <phoneticPr fontId="1" type="noConversion"/>
  </si>
  <si>
    <t>001804962018</t>
    <phoneticPr fontId="1" type="noConversion"/>
  </si>
  <si>
    <t>2018-07-03</t>
    <phoneticPr fontId="1" type="noConversion"/>
  </si>
  <si>
    <t>4</t>
    <phoneticPr fontId="1" type="noConversion"/>
  </si>
  <si>
    <t>439</t>
    <phoneticPr fontId="1" type="noConversion"/>
  </si>
  <si>
    <t>西虹市首富</t>
    <phoneticPr fontId="1" type="noConversion"/>
  </si>
  <si>
    <t>001106062018</t>
    <phoneticPr fontId="1" type="noConversion"/>
  </si>
  <si>
    <t>135</t>
    <phoneticPr fontId="1" type="noConversion"/>
  </si>
  <si>
    <t>7087</t>
    <phoneticPr fontId="1" type="noConversion"/>
  </si>
  <si>
    <t>暹罗决：九神战甲（数字）</t>
    <phoneticPr fontId="1" type="noConversion"/>
  </si>
  <si>
    <t>014101072018</t>
    <phoneticPr fontId="1" type="noConversion"/>
  </si>
  <si>
    <t>2018-07-02</t>
    <phoneticPr fontId="1" type="noConversion"/>
  </si>
  <si>
    <t>小悟空（数字3D）</t>
    <phoneticPr fontId="1" type="noConversion"/>
  </si>
  <si>
    <t>001c03982018</t>
    <phoneticPr fontId="1" type="noConversion"/>
  </si>
  <si>
    <t>2018-07-14</t>
    <phoneticPr fontId="1" type="noConversion"/>
  </si>
  <si>
    <t>2018-07-15</t>
    <phoneticPr fontId="1" type="noConversion"/>
  </si>
  <si>
    <t>2</t>
    <phoneticPr fontId="1" type="noConversion"/>
  </si>
  <si>
    <t>邪不压正</t>
    <phoneticPr fontId="1" type="noConversion"/>
  </si>
  <si>
    <t>001104952018</t>
    <phoneticPr fontId="1" type="noConversion"/>
  </si>
  <si>
    <t>2018-07-13</t>
    <phoneticPr fontId="1" type="noConversion"/>
  </si>
  <si>
    <t>204</t>
    <phoneticPr fontId="1" type="noConversion"/>
  </si>
  <si>
    <t>6150</t>
    <phoneticPr fontId="1" type="noConversion"/>
  </si>
  <si>
    <t>新大头儿子和小头爸爸3俄罗斯奇遇记</t>
    <phoneticPr fontId="1" type="noConversion"/>
  </si>
  <si>
    <t>001b03562018</t>
    <phoneticPr fontId="1" type="noConversion"/>
  </si>
  <si>
    <t>2018-07-06</t>
    <phoneticPr fontId="1" type="noConversion"/>
  </si>
  <si>
    <t>2018-07-11</t>
    <phoneticPr fontId="1" type="noConversion"/>
  </si>
  <si>
    <t>9</t>
    <phoneticPr fontId="1" type="noConversion"/>
  </si>
  <si>
    <t>49</t>
    <phoneticPr fontId="1" type="noConversion"/>
  </si>
  <si>
    <t>兄弟班</t>
    <phoneticPr fontId="1" type="noConversion"/>
  </si>
  <si>
    <t>001104632017</t>
    <phoneticPr fontId="1" type="noConversion"/>
  </si>
  <si>
    <t>3</t>
    <phoneticPr fontId="1" type="noConversion"/>
  </si>
  <si>
    <t>12</t>
    <phoneticPr fontId="1" type="noConversion"/>
  </si>
  <si>
    <t>侏罗纪世界2（数字3D）</t>
    <phoneticPr fontId="1" type="noConversion"/>
  </si>
  <si>
    <t>051201022018</t>
    <phoneticPr fontId="1" type="noConversion"/>
  </si>
  <si>
    <t>39</t>
    <phoneticPr fontId="1" type="noConversion"/>
  </si>
  <si>
    <t>488</t>
    <phoneticPr fontId="1" type="noConversion"/>
  </si>
  <si>
    <t>最后一球（数字）</t>
    <phoneticPr fontId="1" type="noConversion"/>
  </si>
  <si>
    <t>091101172018</t>
    <phoneticPr fontId="1" type="noConversion"/>
  </si>
  <si>
    <t>10</t>
    <phoneticPr fontId="1" type="noConversion"/>
  </si>
  <si>
    <t>昨日青空</t>
    <phoneticPr fontId="1" type="noConversion"/>
  </si>
  <si>
    <t>001b04542018</t>
    <phoneticPr fontId="1" type="noConversion"/>
  </si>
  <si>
    <t>80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</si>
</sst>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0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b/>
      <sz val="16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4" fillId="0" borderId="0" xfId="0" applyFont="1"/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0" fillId="0" borderId="3" xfId="0" applyFill="1" applyBorder="1"/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/>
    <xf numFmtId="14" fontId="0" fillId="0" borderId="3" xfId="0" applyNumberFormat="1" applyFill="1" applyBorder="1"/>
    <xf numFmtId="176" fontId="0" fillId="0" borderId="3" xfId="0" applyNumberFormat="1" applyFill="1" applyBorder="1"/>
    <xf numFmtId="177" fontId="0" fillId="0" borderId="3" xfId="0" applyNumberFormat="1" applyFill="1" applyBorder="1"/>
    <xf numFmtId="176" fontId="5" fillId="0" borderId="1" xfId="0" applyNumberFormat="1" applyFont="1" applyFill="1" applyBorder="1" applyAlignment="1">
      <alignment horizontal="right" vertical="center"/>
    </xf>
    <xf numFmtId="176" fontId="5" fillId="0" borderId="2" xfId="0" applyNumberFormat="1" applyFont="1" applyFill="1" applyBorder="1" applyAlignment="1">
      <alignment horizontal="right" vertical="center"/>
    </xf>
    <xf numFmtId="176" fontId="0" fillId="0" borderId="4" xfId="0" applyNumberFormat="1" applyFill="1" applyBorder="1" applyAlignment="1">
      <alignment horizontal="right"/>
    </xf>
    <xf numFmtId="0" fontId="7" fillId="2" borderId="1" xfId="0" applyFont="1" applyFill="1" applyBorder="1" applyAlignment="1" applyProtection="1">
      <alignment horizontal="center" wrapText="1"/>
    </xf>
    <xf numFmtId="49" fontId="8" fillId="2" borderId="1" xfId="0" applyNumberFormat="1" applyFont="1" applyFill="1" applyBorder="1" applyAlignment="1" applyProtection="1">
      <alignment horizontal="center" wrapText="1"/>
    </xf>
    <xf numFmtId="49" fontId="7" fillId="2" borderId="1" xfId="0" applyNumberFormat="1" applyFont="1" applyFill="1" applyBorder="1" applyAlignment="1" applyProtection="1">
      <alignment horizontal="center" wrapText="1"/>
    </xf>
    <xf numFmtId="14" fontId="8" fillId="2" borderId="1" xfId="0" applyNumberFormat="1" applyFont="1" applyFill="1" applyBorder="1" applyAlignment="1" applyProtection="1">
      <alignment horizontal="center" wrapText="1"/>
    </xf>
    <xf numFmtId="176" fontId="8" fillId="2" borderId="1" xfId="0" applyNumberFormat="1" applyFont="1" applyFill="1" applyBorder="1" applyAlignment="1" applyProtection="1">
      <alignment horizontal="center" wrapText="1"/>
    </xf>
    <xf numFmtId="177" fontId="8" fillId="2" borderId="1" xfId="0" applyNumberFormat="1" applyFont="1" applyFill="1" applyBorder="1" applyAlignment="1" applyProtection="1">
      <alignment horizontal="center" wrapText="1"/>
    </xf>
    <xf numFmtId="49" fontId="3" fillId="0" borderId="0" xfId="0" applyNumberFormat="1" applyFont="1"/>
    <xf numFmtId="177" fontId="5" fillId="0" borderId="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9"/>
  <sheetViews>
    <sheetView tabSelected="1" workbookViewId="0">
      <selection activeCell="L29" sqref="L29"/>
    </sheetView>
  </sheetViews>
  <sheetFormatPr defaultColWidth="16" defaultRowHeight="12.75"/>
  <cols>
    <col min="1" max="1" width="8.42578125" customWidth="1"/>
    <col min="2" max="2" width="30.28515625" style="2" bestFit="1" customWidth="1"/>
    <col min="3" max="3" width="13.85546875" style="2" bestFit="1" customWidth="1"/>
    <col min="4" max="4" width="15.5703125" style="2" customWidth="1"/>
    <col min="5" max="5" width="11.7109375" style="2" customWidth="1"/>
    <col min="6" max="6" width="16" style="2"/>
    <col min="7" max="8" width="13.7109375" style="1" customWidth="1"/>
    <col min="9" max="10" width="11.140625" style="2" customWidth="1"/>
    <col min="11" max="11" width="12.5703125" style="3" customWidth="1"/>
    <col min="12" max="12" width="16" style="3"/>
    <col min="13" max="13" width="11.28515625" style="3" customWidth="1"/>
    <col min="14" max="14" width="11.85546875" style="3" customWidth="1"/>
    <col min="15" max="15" width="16" style="3"/>
    <col min="16" max="16" width="13.140625" style="4" customWidth="1"/>
    <col min="17" max="17" width="18" style="3" customWidth="1"/>
  </cols>
  <sheetData>
    <row r="1" spans="1:17" ht="31.5" customHeight="1">
      <c r="A1" s="41" t="s">
        <v>26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s="10" customFormat="1" ht="15.75">
      <c r="A2" s="30" t="s">
        <v>0</v>
      </c>
      <c r="B2" s="31" t="s">
        <v>7</v>
      </c>
      <c r="C2" s="32" t="s">
        <v>1</v>
      </c>
      <c r="D2" s="31" t="s">
        <v>17</v>
      </c>
      <c r="E2" s="31" t="s">
        <v>18</v>
      </c>
      <c r="F2" s="31" t="s">
        <v>10</v>
      </c>
      <c r="G2" s="33" t="s">
        <v>2</v>
      </c>
      <c r="H2" s="33" t="s">
        <v>3</v>
      </c>
      <c r="I2" s="31" t="s">
        <v>4</v>
      </c>
      <c r="J2" s="31" t="s">
        <v>5</v>
      </c>
      <c r="K2" s="34" t="s">
        <v>6</v>
      </c>
      <c r="L2" s="34" t="s">
        <v>11</v>
      </c>
      <c r="M2" s="34" t="s">
        <v>12</v>
      </c>
      <c r="N2" s="34" t="s">
        <v>13</v>
      </c>
      <c r="O2" s="34" t="s">
        <v>8</v>
      </c>
      <c r="P2" s="35" t="s">
        <v>14</v>
      </c>
      <c r="Q2" s="34" t="s">
        <v>9</v>
      </c>
    </row>
    <row r="3" spans="1:17" s="16" customFormat="1" ht="18.75" customHeight="1">
      <c r="A3" s="11">
        <v>1</v>
      </c>
      <c r="B3" s="12" t="s">
        <v>19</v>
      </c>
      <c r="C3" s="12" t="s">
        <v>20</v>
      </c>
      <c r="D3" s="13" t="s">
        <v>21</v>
      </c>
      <c r="E3" s="12" t="s">
        <v>23</v>
      </c>
      <c r="F3" s="13" t="s">
        <v>15</v>
      </c>
      <c r="G3" s="12" t="s">
        <v>24</v>
      </c>
      <c r="H3" s="12" t="s">
        <v>25</v>
      </c>
      <c r="I3" s="12" t="s">
        <v>27</v>
      </c>
      <c r="J3" s="12" t="s">
        <v>28</v>
      </c>
      <c r="K3" s="27">
        <v>11683</v>
      </c>
      <c r="L3" s="27">
        <f>K3*0.05</f>
        <v>584.15</v>
      </c>
      <c r="M3" s="14">
        <v>0.03</v>
      </c>
      <c r="N3" s="27">
        <f>K3/1.03*0.03*1.12</f>
        <v>381.11533980582527</v>
      </c>
      <c r="O3" s="27">
        <f>K3-L3-N3</f>
        <v>10717.734660194175</v>
      </c>
      <c r="P3" s="15">
        <v>0.48</v>
      </c>
      <c r="Q3" s="27">
        <f>ROUND(O3*P3,2)</f>
        <v>5144.51</v>
      </c>
    </row>
    <row r="4" spans="1:17" s="16" customFormat="1" ht="18.75" customHeight="1">
      <c r="A4" s="17">
        <v>2</v>
      </c>
      <c r="B4" s="18" t="s">
        <v>29</v>
      </c>
      <c r="C4" s="18" t="s">
        <v>30</v>
      </c>
      <c r="D4" s="19" t="s">
        <v>21</v>
      </c>
      <c r="E4" s="18" t="s">
        <v>23</v>
      </c>
      <c r="F4" s="19" t="s">
        <v>15</v>
      </c>
      <c r="G4" s="18" t="s">
        <v>31</v>
      </c>
      <c r="H4" s="18" t="s">
        <v>32</v>
      </c>
      <c r="I4" s="18" t="s">
        <v>33</v>
      </c>
      <c r="J4" s="18" t="s">
        <v>34</v>
      </c>
      <c r="K4" s="28">
        <v>8050</v>
      </c>
      <c r="L4" s="28">
        <f>K4*0.05</f>
        <v>402.5</v>
      </c>
      <c r="M4" s="20">
        <v>0.03</v>
      </c>
      <c r="N4" s="28">
        <f t="shared" ref="N4:N25" si="0">K4/1.03*0.03*1.12</f>
        <v>262.60194174757282</v>
      </c>
      <c r="O4" s="28">
        <f t="shared" ref="O4:O25" si="1">K4-L4-N4</f>
        <v>7384.8980582524273</v>
      </c>
      <c r="P4" s="37">
        <v>0.48</v>
      </c>
      <c r="Q4" s="28">
        <f t="shared" ref="Q4:Q25" si="2">ROUND(O4*P4,2)</f>
        <v>3544.75</v>
      </c>
    </row>
    <row r="5" spans="1:17" s="16" customFormat="1" ht="18.75" customHeight="1">
      <c r="A5" s="38">
        <v>3</v>
      </c>
      <c r="B5" s="39" t="s">
        <v>35</v>
      </c>
      <c r="C5" s="22" t="s">
        <v>36</v>
      </c>
      <c r="D5" s="39" t="s">
        <v>21</v>
      </c>
      <c r="E5" s="22" t="s">
        <v>22</v>
      </c>
      <c r="F5" s="39" t="s">
        <v>15</v>
      </c>
      <c r="G5" s="22" t="s">
        <v>37</v>
      </c>
      <c r="H5" s="22" t="s">
        <v>38</v>
      </c>
      <c r="I5" s="22" t="s">
        <v>39</v>
      </c>
      <c r="J5" s="22" t="s">
        <v>40</v>
      </c>
      <c r="K5" s="40">
        <v>1185</v>
      </c>
      <c r="L5" s="27">
        <f t="shared" ref="L5:L25" si="3">K5*0.05</f>
        <v>59.25</v>
      </c>
      <c r="M5" s="14">
        <v>0.03</v>
      </c>
      <c r="N5" s="28">
        <f t="shared" si="0"/>
        <v>38.65631067961165</v>
      </c>
      <c r="O5" s="28">
        <f t="shared" si="1"/>
        <v>1087.0936893203884</v>
      </c>
      <c r="P5" s="15">
        <v>0.48</v>
      </c>
      <c r="Q5" s="27">
        <f t="shared" si="2"/>
        <v>521.79999999999995</v>
      </c>
    </row>
    <row r="6" spans="1:17" s="16" customFormat="1" ht="18.75" customHeight="1">
      <c r="A6" s="38">
        <v>4</v>
      </c>
      <c r="B6" s="22" t="s">
        <v>41</v>
      </c>
      <c r="C6" s="22" t="s">
        <v>42</v>
      </c>
      <c r="D6" s="39" t="s">
        <v>21</v>
      </c>
      <c r="E6" s="22" t="s">
        <v>22</v>
      </c>
      <c r="F6" s="39" t="s">
        <v>15</v>
      </c>
      <c r="G6" s="22" t="s">
        <v>43</v>
      </c>
      <c r="H6" s="22" t="s">
        <v>44</v>
      </c>
      <c r="I6" s="22" t="s">
        <v>45</v>
      </c>
      <c r="J6" s="22" t="s">
        <v>46</v>
      </c>
      <c r="K6" s="40">
        <v>36311</v>
      </c>
      <c r="L6" s="28">
        <f t="shared" si="3"/>
        <v>1815.5500000000002</v>
      </c>
      <c r="M6" s="20">
        <v>0.03</v>
      </c>
      <c r="N6" s="28">
        <f t="shared" si="0"/>
        <v>1184.5141747572816</v>
      </c>
      <c r="O6" s="28">
        <f t="shared" si="1"/>
        <v>33310.935825242719</v>
      </c>
      <c r="P6" s="37">
        <v>0.48</v>
      </c>
      <c r="Q6" s="28">
        <f t="shared" si="2"/>
        <v>15989.25</v>
      </c>
    </row>
    <row r="7" spans="1:17" s="16" customFormat="1" ht="18.75" customHeight="1">
      <c r="A7" s="38">
        <v>5</v>
      </c>
      <c r="B7" s="22" t="s">
        <v>47</v>
      </c>
      <c r="C7" s="22" t="s">
        <v>48</v>
      </c>
      <c r="D7" s="39" t="s">
        <v>21</v>
      </c>
      <c r="E7" s="22" t="s">
        <v>22</v>
      </c>
      <c r="F7" s="39" t="s">
        <v>15</v>
      </c>
      <c r="G7" s="22" t="s">
        <v>38</v>
      </c>
      <c r="H7" s="22" t="s">
        <v>49</v>
      </c>
      <c r="I7" s="22" t="s">
        <v>50</v>
      </c>
      <c r="J7" s="22" t="s">
        <v>51</v>
      </c>
      <c r="K7" s="40">
        <v>128901</v>
      </c>
      <c r="L7" s="27">
        <f t="shared" si="3"/>
        <v>6445.05</v>
      </c>
      <c r="M7" s="14">
        <v>0.03</v>
      </c>
      <c r="N7" s="28">
        <f t="shared" si="0"/>
        <v>4204.9258252427189</v>
      </c>
      <c r="O7" s="28">
        <f t="shared" si="1"/>
        <v>118251.02417475727</v>
      </c>
      <c r="P7" s="15">
        <v>0.48</v>
      </c>
      <c r="Q7" s="27">
        <f t="shared" si="2"/>
        <v>56760.49</v>
      </c>
    </row>
    <row r="8" spans="1:17" s="16" customFormat="1" ht="18.75" customHeight="1">
      <c r="A8" s="38">
        <v>6</v>
      </c>
      <c r="B8" s="39" t="s">
        <v>52</v>
      </c>
      <c r="C8" s="22" t="s">
        <v>53</v>
      </c>
      <c r="D8" s="39" t="s">
        <v>21</v>
      </c>
      <c r="E8" s="22" t="s">
        <v>22</v>
      </c>
      <c r="F8" s="39" t="s">
        <v>15</v>
      </c>
      <c r="G8" s="22" t="s">
        <v>43</v>
      </c>
      <c r="H8" s="22" t="s">
        <v>44</v>
      </c>
      <c r="I8" s="22" t="s">
        <v>54</v>
      </c>
      <c r="J8" s="22" t="s">
        <v>55</v>
      </c>
      <c r="K8" s="40">
        <v>123811</v>
      </c>
      <c r="L8" s="28">
        <f t="shared" si="3"/>
        <v>6190.55</v>
      </c>
      <c r="M8" s="20">
        <v>0.03</v>
      </c>
      <c r="N8" s="28">
        <f t="shared" si="0"/>
        <v>4038.8831067961169</v>
      </c>
      <c r="O8" s="28">
        <f t="shared" si="1"/>
        <v>113581.56689320388</v>
      </c>
      <c r="P8" s="37">
        <v>0.48</v>
      </c>
      <c r="Q8" s="28">
        <f t="shared" si="2"/>
        <v>54519.15</v>
      </c>
    </row>
    <row r="9" spans="1:17" s="16" customFormat="1" ht="18.75" customHeight="1">
      <c r="A9" s="38">
        <v>7</v>
      </c>
      <c r="B9" s="22" t="s">
        <v>56</v>
      </c>
      <c r="C9" s="22" t="s">
        <v>57</v>
      </c>
      <c r="D9" s="39" t="s">
        <v>21</v>
      </c>
      <c r="E9" s="22" t="s">
        <v>22</v>
      </c>
      <c r="F9" s="39" t="s">
        <v>15</v>
      </c>
      <c r="G9" s="22" t="s">
        <v>58</v>
      </c>
      <c r="H9" s="22" t="s">
        <v>58</v>
      </c>
      <c r="I9" s="22" t="s">
        <v>59</v>
      </c>
      <c r="J9" s="22" t="s">
        <v>60</v>
      </c>
      <c r="K9" s="40">
        <v>1430</v>
      </c>
      <c r="L9" s="27">
        <f t="shared" si="3"/>
        <v>71.5</v>
      </c>
      <c r="M9" s="14">
        <v>0.03</v>
      </c>
      <c r="N9" s="28">
        <f t="shared" si="0"/>
        <v>46.648543689320398</v>
      </c>
      <c r="O9" s="28">
        <f t="shared" si="1"/>
        <v>1311.8514563106796</v>
      </c>
      <c r="P9" s="15">
        <v>0.48</v>
      </c>
      <c r="Q9" s="27">
        <f t="shared" si="2"/>
        <v>629.69000000000005</v>
      </c>
    </row>
    <row r="10" spans="1:17" s="16" customFormat="1" ht="18.75" customHeight="1">
      <c r="A10" s="38">
        <v>8</v>
      </c>
      <c r="B10" s="39" t="s">
        <v>61</v>
      </c>
      <c r="C10" s="22" t="s">
        <v>62</v>
      </c>
      <c r="D10" s="39" t="s">
        <v>21</v>
      </c>
      <c r="E10" s="22" t="s">
        <v>22</v>
      </c>
      <c r="F10" s="39" t="s">
        <v>15</v>
      </c>
      <c r="G10" s="22" t="s">
        <v>43</v>
      </c>
      <c r="H10" s="22" t="s">
        <v>63</v>
      </c>
      <c r="I10" s="22" t="s">
        <v>64</v>
      </c>
      <c r="J10" s="22" t="s">
        <v>65</v>
      </c>
      <c r="K10" s="40">
        <v>8250</v>
      </c>
      <c r="L10" s="28">
        <f t="shared" si="3"/>
        <v>412.5</v>
      </c>
      <c r="M10" s="20">
        <v>0.03</v>
      </c>
      <c r="N10" s="28">
        <f t="shared" si="0"/>
        <v>269.126213592233</v>
      </c>
      <c r="O10" s="28">
        <f t="shared" si="1"/>
        <v>7568.3737864077666</v>
      </c>
      <c r="P10" s="37">
        <v>0.48</v>
      </c>
      <c r="Q10" s="28">
        <f t="shared" si="2"/>
        <v>3632.82</v>
      </c>
    </row>
    <row r="11" spans="1:17" s="16" customFormat="1" ht="18.75" customHeight="1">
      <c r="A11" s="11">
        <v>9</v>
      </c>
      <c r="B11" s="39" t="s">
        <v>66</v>
      </c>
      <c r="C11" s="22" t="s">
        <v>67</v>
      </c>
      <c r="D11" s="39" t="s">
        <v>21</v>
      </c>
      <c r="E11" s="22" t="s">
        <v>22</v>
      </c>
      <c r="F11" s="39" t="s">
        <v>15</v>
      </c>
      <c r="G11" s="22" t="s">
        <v>37</v>
      </c>
      <c r="H11" s="22" t="s">
        <v>49</v>
      </c>
      <c r="I11" s="22" t="s">
        <v>68</v>
      </c>
      <c r="J11" s="22" t="s">
        <v>69</v>
      </c>
      <c r="K11" s="40">
        <v>250335</v>
      </c>
      <c r="L11" s="27">
        <f t="shared" si="3"/>
        <v>12516.75</v>
      </c>
      <c r="M11" s="14">
        <v>0.03</v>
      </c>
      <c r="N11" s="28">
        <f t="shared" si="0"/>
        <v>8166.2679611650483</v>
      </c>
      <c r="O11" s="28">
        <f t="shared" si="1"/>
        <v>229651.98203883495</v>
      </c>
      <c r="P11" s="15">
        <v>0.48</v>
      </c>
      <c r="Q11" s="27">
        <f t="shared" si="2"/>
        <v>110232.95</v>
      </c>
    </row>
    <row r="12" spans="1:17" s="16" customFormat="1" ht="18.75" customHeight="1">
      <c r="A12" s="17">
        <v>10</v>
      </c>
      <c r="B12" s="39" t="s">
        <v>70</v>
      </c>
      <c r="C12" s="22" t="s">
        <v>71</v>
      </c>
      <c r="D12" s="39" t="s">
        <v>21</v>
      </c>
      <c r="E12" s="22" t="s">
        <v>22</v>
      </c>
      <c r="F12" s="39" t="s">
        <v>15</v>
      </c>
      <c r="G12" s="22" t="s">
        <v>72</v>
      </c>
      <c r="H12" s="22" t="s">
        <v>73</v>
      </c>
      <c r="I12" s="22" t="s">
        <v>74</v>
      </c>
      <c r="J12" s="22" t="s">
        <v>75</v>
      </c>
      <c r="K12" s="40">
        <v>19175</v>
      </c>
      <c r="L12" s="28">
        <f t="shared" si="3"/>
        <v>958.75</v>
      </c>
      <c r="M12" s="20">
        <v>0.03</v>
      </c>
      <c r="N12" s="28">
        <f t="shared" si="0"/>
        <v>625.51456310679612</v>
      </c>
      <c r="O12" s="28">
        <f t="shared" si="1"/>
        <v>17590.735436893203</v>
      </c>
      <c r="P12" s="37">
        <v>0.48</v>
      </c>
      <c r="Q12" s="28">
        <f t="shared" si="2"/>
        <v>8443.5499999999993</v>
      </c>
    </row>
    <row r="13" spans="1:17" s="16" customFormat="1" ht="18.75" customHeight="1">
      <c r="A13" s="38">
        <v>11</v>
      </c>
      <c r="B13" s="39" t="s">
        <v>76</v>
      </c>
      <c r="C13" s="22" t="s">
        <v>77</v>
      </c>
      <c r="D13" s="39" t="s">
        <v>21</v>
      </c>
      <c r="E13" s="22" t="s">
        <v>22</v>
      </c>
      <c r="F13" s="39" t="s">
        <v>15</v>
      </c>
      <c r="G13" s="22" t="s">
        <v>37</v>
      </c>
      <c r="H13" s="22" t="s">
        <v>73</v>
      </c>
      <c r="I13" s="22" t="s">
        <v>78</v>
      </c>
      <c r="J13" s="22" t="s">
        <v>79</v>
      </c>
      <c r="K13" s="40">
        <v>4920</v>
      </c>
      <c r="L13" s="27">
        <f t="shared" si="3"/>
        <v>246</v>
      </c>
      <c r="M13" s="14">
        <v>0.03</v>
      </c>
      <c r="N13" s="28">
        <f t="shared" si="0"/>
        <v>160.4970873786408</v>
      </c>
      <c r="O13" s="28">
        <f t="shared" si="1"/>
        <v>4513.5029126213594</v>
      </c>
      <c r="P13" s="15">
        <v>0.48</v>
      </c>
      <c r="Q13" s="27">
        <f t="shared" si="2"/>
        <v>2166.48</v>
      </c>
    </row>
    <row r="14" spans="1:17" s="16" customFormat="1" ht="18.75" customHeight="1">
      <c r="A14" s="38">
        <v>12</v>
      </c>
      <c r="B14" s="39" t="s">
        <v>80</v>
      </c>
      <c r="C14" s="22" t="s">
        <v>81</v>
      </c>
      <c r="D14" s="39" t="s">
        <v>21</v>
      </c>
      <c r="E14" s="22" t="s">
        <v>22</v>
      </c>
      <c r="F14" s="39" t="s">
        <v>15</v>
      </c>
      <c r="G14" s="22" t="s">
        <v>82</v>
      </c>
      <c r="H14" s="22" t="s">
        <v>73</v>
      </c>
      <c r="I14" s="22" t="s">
        <v>33</v>
      </c>
      <c r="J14" s="22" t="s">
        <v>83</v>
      </c>
      <c r="K14" s="40">
        <v>2870</v>
      </c>
      <c r="L14" s="28">
        <f t="shared" si="3"/>
        <v>143.5</v>
      </c>
      <c r="M14" s="20">
        <v>0.03</v>
      </c>
      <c r="N14" s="28">
        <f t="shared" si="0"/>
        <v>93.6233009708738</v>
      </c>
      <c r="O14" s="28">
        <f t="shared" si="1"/>
        <v>2632.876699029126</v>
      </c>
      <c r="P14" s="37">
        <v>0.48</v>
      </c>
      <c r="Q14" s="28">
        <f t="shared" si="2"/>
        <v>1263.78</v>
      </c>
    </row>
    <row r="15" spans="1:17" s="16" customFormat="1" ht="18.75" customHeight="1">
      <c r="A15" s="38">
        <v>13</v>
      </c>
      <c r="B15" s="39" t="s">
        <v>84</v>
      </c>
      <c r="C15" s="22" t="s">
        <v>85</v>
      </c>
      <c r="D15" s="39" t="s">
        <v>21</v>
      </c>
      <c r="E15" s="22" t="s">
        <v>22</v>
      </c>
      <c r="F15" s="39" t="s">
        <v>15</v>
      </c>
      <c r="G15" s="22" t="s">
        <v>43</v>
      </c>
      <c r="H15" s="22" t="s">
        <v>49</v>
      </c>
      <c r="I15" s="22" t="s">
        <v>86</v>
      </c>
      <c r="J15" s="22" t="s">
        <v>87</v>
      </c>
      <c r="K15" s="40">
        <v>755205</v>
      </c>
      <c r="L15" s="27">
        <f t="shared" si="3"/>
        <v>37760.25</v>
      </c>
      <c r="M15" s="14">
        <v>0.03</v>
      </c>
      <c r="N15" s="28">
        <f t="shared" si="0"/>
        <v>24635.813592233011</v>
      </c>
      <c r="O15" s="28">
        <f t="shared" si="1"/>
        <v>692808.936407767</v>
      </c>
      <c r="P15" s="15">
        <v>0.48</v>
      </c>
      <c r="Q15" s="27">
        <f t="shared" si="2"/>
        <v>332548.28999999998</v>
      </c>
    </row>
    <row r="16" spans="1:17" s="16" customFormat="1" ht="18.75" customHeight="1">
      <c r="A16" s="38">
        <v>14</v>
      </c>
      <c r="B16" s="39" t="s">
        <v>88</v>
      </c>
      <c r="C16" s="22" t="s">
        <v>89</v>
      </c>
      <c r="D16" s="39" t="s">
        <v>21</v>
      </c>
      <c r="E16" s="22" t="s">
        <v>22</v>
      </c>
      <c r="F16" s="39" t="s">
        <v>15</v>
      </c>
      <c r="G16" s="22" t="s">
        <v>90</v>
      </c>
      <c r="H16" s="22" t="s">
        <v>63</v>
      </c>
      <c r="I16" s="22" t="s">
        <v>91</v>
      </c>
      <c r="J16" s="22" t="s">
        <v>92</v>
      </c>
      <c r="K16" s="40">
        <v>31450</v>
      </c>
      <c r="L16" s="28">
        <f t="shared" si="3"/>
        <v>1572.5</v>
      </c>
      <c r="M16" s="20">
        <v>0.03</v>
      </c>
      <c r="N16" s="28">
        <f t="shared" si="0"/>
        <v>1025.9417475728155</v>
      </c>
      <c r="O16" s="28">
        <f t="shared" si="1"/>
        <v>28851.558252427185</v>
      </c>
      <c r="P16" s="37">
        <v>0.48</v>
      </c>
      <c r="Q16" s="28">
        <f t="shared" si="2"/>
        <v>13848.75</v>
      </c>
    </row>
    <row r="17" spans="1:17" s="16" customFormat="1" ht="18.75" customHeight="1">
      <c r="A17" s="38">
        <v>15</v>
      </c>
      <c r="B17" s="39" t="s">
        <v>93</v>
      </c>
      <c r="C17" s="22" t="s">
        <v>94</v>
      </c>
      <c r="D17" s="39" t="s">
        <v>21</v>
      </c>
      <c r="E17" s="22" t="s">
        <v>22</v>
      </c>
      <c r="F17" s="39" t="s">
        <v>15</v>
      </c>
      <c r="G17" s="22" t="s">
        <v>38</v>
      </c>
      <c r="H17" s="22" t="s">
        <v>49</v>
      </c>
      <c r="I17" s="22" t="s">
        <v>95</v>
      </c>
      <c r="J17" s="22" t="s">
        <v>96</v>
      </c>
      <c r="K17" s="40">
        <v>347167</v>
      </c>
      <c r="L17" s="27">
        <f t="shared" si="3"/>
        <v>17358.350000000002</v>
      </c>
      <c r="M17" s="14">
        <v>0.03</v>
      </c>
      <c r="N17" s="28">
        <f t="shared" si="0"/>
        <v>11325.059417475728</v>
      </c>
      <c r="O17" s="28">
        <f t="shared" si="1"/>
        <v>318483.59058252431</v>
      </c>
      <c r="P17" s="15">
        <v>0.48</v>
      </c>
      <c r="Q17" s="27">
        <f t="shared" si="2"/>
        <v>152872.12</v>
      </c>
    </row>
    <row r="18" spans="1:17" s="16" customFormat="1" ht="18.75" customHeight="1">
      <c r="A18" s="38">
        <v>16</v>
      </c>
      <c r="B18" s="39" t="s">
        <v>97</v>
      </c>
      <c r="C18" s="22" t="s">
        <v>98</v>
      </c>
      <c r="D18" s="39" t="s">
        <v>21</v>
      </c>
      <c r="E18" s="22" t="s">
        <v>22</v>
      </c>
      <c r="F18" s="39" t="s">
        <v>15</v>
      </c>
      <c r="G18" s="22" t="s">
        <v>99</v>
      </c>
      <c r="H18" s="22" t="s">
        <v>99</v>
      </c>
      <c r="I18" s="22" t="s">
        <v>59</v>
      </c>
      <c r="J18" s="22" t="s">
        <v>91</v>
      </c>
      <c r="K18" s="40">
        <v>200</v>
      </c>
      <c r="L18" s="28">
        <f t="shared" si="3"/>
        <v>10</v>
      </c>
      <c r="M18" s="20">
        <v>0.03</v>
      </c>
      <c r="N18" s="28">
        <f t="shared" si="0"/>
        <v>6.5242718446601939</v>
      </c>
      <c r="O18" s="28">
        <f t="shared" si="1"/>
        <v>183.47572815533979</v>
      </c>
      <c r="P18" s="37">
        <v>0.48</v>
      </c>
      <c r="Q18" s="28">
        <f t="shared" si="2"/>
        <v>88.07</v>
      </c>
    </row>
    <row r="19" spans="1:17" s="16" customFormat="1" ht="18.75" customHeight="1">
      <c r="A19" s="11">
        <v>17</v>
      </c>
      <c r="B19" s="39" t="s">
        <v>100</v>
      </c>
      <c r="C19" s="22" t="s">
        <v>101</v>
      </c>
      <c r="D19" s="39" t="s">
        <v>21</v>
      </c>
      <c r="E19" s="22" t="s">
        <v>22</v>
      </c>
      <c r="F19" s="39" t="s">
        <v>15</v>
      </c>
      <c r="G19" s="22" t="s">
        <v>102</v>
      </c>
      <c r="H19" s="22" t="s">
        <v>103</v>
      </c>
      <c r="I19" s="22" t="s">
        <v>104</v>
      </c>
      <c r="J19" s="22" t="s">
        <v>91</v>
      </c>
      <c r="K19" s="40">
        <v>245</v>
      </c>
      <c r="L19" s="27">
        <f t="shared" si="3"/>
        <v>12.25</v>
      </c>
      <c r="M19" s="14">
        <v>0.03</v>
      </c>
      <c r="N19" s="28">
        <f t="shared" si="0"/>
        <v>7.9922330097087384</v>
      </c>
      <c r="O19" s="28">
        <f t="shared" si="1"/>
        <v>224.75776699029126</v>
      </c>
      <c r="P19" s="15">
        <v>0.48</v>
      </c>
      <c r="Q19" s="27">
        <f t="shared" si="2"/>
        <v>107.88</v>
      </c>
    </row>
    <row r="20" spans="1:17" s="16" customFormat="1" ht="18.75" customHeight="1">
      <c r="A20" s="17">
        <v>18</v>
      </c>
      <c r="B20" s="39" t="s">
        <v>105</v>
      </c>
      <c r="C20" s="22" t="s">
        <v>106</v>
      </c>
      <c r="D20" s="39" t="s">
        <v>21</v>
      </c>
      <c r="E20" s="22" t="s">
        <v>22</v>
      </c>
      <c r="F20" s="39" t="s">
        <v>15</v>
      </c>
      <c r="G20" s="22" t="s">
        <v>107</v>
      </c>
      <c r="H20" s="22" t="s">
        <v>49</v>
      </c>
      <c r="I20" s="22" t="s">
        <v>108</v>
      </c>
      <c r="J20" s="22" t="s">
        <v>109</v>
      </c>
      <c r="K20" s="40">
        <v>328965</v>
      </c>
      <c r="L20" s="28">
        <f t="shared" si="3"/>
        <v>16448.25</v>
      </c>
      <c r="M20" s="20">
        <v>0.03</v>
      </c>
      <c r="N20" s="28">
        <f t="shared" si="0"/>
        <v>10731.285436893204</v>
      </c>
      <c r="O20" s="28">
        <f t="shared" si="1"/>
        <v>301785.46456310677</v>
      </c>
      <c r="P20" s="37">
        <v>0.48</v>
      </c>
      <c r="Q20" s="28">
        <f t="shared" si="2"/>
        <v>144857.01999999999</v>
      </c>
    </row>
    <row r="21" spans="1:17" s="16" customFormat="1" ht="18.75" customHeight="1">
      <c r="A21" s="38">
        <v>19</v>
      </c>
      <c r="B21" s="39" t="s">
        <v>110</v>
      </c>
      <c r="C21" s="22" t="s">
        <v>111</v>
      </c>
      <c r="D21" s="39" t="s">
        <v>21</v>
      </c>
      <c r="E21" s="22" t="s">
        <v>22</v>
      </c>
      <c r="F21" s="39" t="s">
        <v>15</v>
      </c>
      <c r="G21" s="22" t="s">
        <v>112</v>
      </c>
      <c r="H21" s="22" t="s">
        <v>113</v>
      </c>
      <c r="I21" s="22" t="s">
        <v>114</v>
      </c>
      <c r="J21" s="22" t="s">
        <v>115</v>
      </c>
      <c r="K21" s="40">
        <v>2235</v>
      </c>
      <c r="L21" s="27">
        <f t="shared" si="3"/>
        <v>111.75</v>
      </c>
      <c r="M21" s="14">
        <v>0.03</v>
      </c>
      <c r="N21" s="28">
        <f t="shared" si="0"/>
        <v>72.908737864077665</v>
      </c>
      <c r="O21" s="28">
        <f t="shared" si="1"/>
        <v>2050.3412621359225</v>
      </c>
      <c r="P21" s="15">
        <v>0.48</v>
      </c>
      <c r="Q21" s="27">
        <f t="shared" si="2"/>
        <v>984.16</v>
      </c>
    </row>
    <row r="22" spans="1:17" s="16" customFormat="1" ht="18.75" customHeight="1">
      <c r="A22" s="38">
        <v>20</v>
      </c>
      <c r="B22" s="39" t="s">
        <v>116</v>
      </c>
      <c r="C22" s="22" t="s">
        <v>117</v>
      </c>
      <c r="D22" s="39" t="s">
        <v>21</v>
      </c>
      <c r="E22" s="22" t="s">
        <v>22</v>
      </c>
      <c r="F22" s="39" t="s">
        <v>15</v>
      </c>
      <c r="G22" s="22" t="s">
        <v>37</v>
      </c>
      <c r="H22" s="22" t="s">
        <v>58</v>
      </c>
      <c r="I22" s="22" t="s">
        <v>118</v>
      </c>
      <c r="J22" s="22" t="s">
        <v>119</v>
      </c>
      <c r="K22" s="40">
        <v>600</v>
      </c>
      <c r="L22" s="28">
        <f t="shared" si="3"/>
        <v>30</v>
      </c>
      <c r="M22" s="20">
        <v>0.03</v>
      </c>
      <c r="N22" s="28">
        <f t="shared" si="0"/>
        <v>19.572815533980584</v>
      </c>
      <c r="O22" s="28">
        <f t="shared" si="1"/>
        <v>550.42718446601941</v>
      </c>
      <c r="P22" s="37">
        <v>0.48</v>
      </c>
      <c r="Q22" s="28">
        <f t="shared" si="2"/>
        <v>264.20999999999998</v>
      </c>
    </row>
    <row r="23" spans="1:17" s="16" customFormat="1" ht="18.75" customHeight="1">
      <c r="A23" s="38">
        <v>21</v>
      </c>
      <c r="B23" s="39" t="s">
        <v>120</v>
      </c>
      <c r="C23" s="22" t="s">
        <v>121</v>
      </c>
      <c r="D23" s="39" t="s">
        <v>21</v>
      </c>
      <c r="E23" s="22" t="s">
        <v>22</v>
      </c>
      <c r="F23" s="39" t="s">
        <v>15</v>
      </c>
      <c r="G23" s="22" t="s">
        <v>43</v>
      </c>
      <c r="H23" s="22" t="s">
        <v>44</v>
      </c>
      <c r="I23" s="22" t="s">
        <v>122</v>
      </c>
      <c r="J23" s="22" t="s">
        <v>123</v>
      </c>
      <c r="K23" s="40">
        <v>32225</v>
      </c>
      <c r="L23" s="27">
        <f t="shared" si="3"/>
        <v>1611.25</v>
      </c>
      <c r="M23" s="14">
        <v>0.03</v>
      </c>
      <c r="N23" s="28">
        <f t="shared" si="0"/>
        <v>1051.2233009708739</v>
      </c>
      <c r="O23" s="28">
        <f t="shared" si="1"/>
        <v>29562.526699029127</v>
      </c>
      <c r="P23" s="15">
        <v>0.48</v>
      </c>
      <c r="Q23" s="27">
        <f t="shared" si="2"/>
        <v>14190.01</v>
      </c>
    </row>
    <row r="24" spans="1:17" s="16" customFormat="1" ht="18.75" customHeight="1">
      <c r="A24" s="38">
        <v>22</v>
      </c>
      <c r="B24" s="39" t="s">
        <v>124</v>
      </c>
      <c r="C24" s="22" t="s">
        <v>125</v>
      </c>
      <c r="D24" s="39" t="s">
        <v>21</v>
      </c>
      <c r="E24" s="22" t="s">
        <v>22</v>
      </c>
      <c r="F24" s="39" t="s">
        <v>15</v>
      </c>
      <c r="G24" s="22" t="s">
        <v>43</v>
      </c>
      <c r="H24" s="22" t="s">
        <v>99</v>
      </c>
      <c r="I24" s="22" t="s">
        <v>104</v>
      </c>
      <c r="J24" s="22" t="s">
        <v>126</v>
      </c>
      <c r="K24" s="40">
        <v>495</v>
      </c>
      <c r="L24" s="28">
        <f t="shared" si="3"/>
        <v>24.75</v>
      </c>
      <c r="M24" s="20">
        <v>0.03</v>
      </c>
      <c r="N24" s="28">
        <f t="shared" si="0"/>
        <v>16.14757281553398</v>
      </c>
      <c r="O24" s="28">
        <f t="shared" si="1"/>
        <v>454.10242718446602</v>
      </c>
      <c r="P24" s="37">
        <v>0.48</v>
      </c>
      <c r="Q24" s="28">
        <f t="shared" si="2"/>
        <v>217.97</v>
      </c>
    </row>
    <row r="25" spans="1:17" s="16" customFormat="1" ht="18.75" customHeight="1">
      <c r="A25" s="38">
        <v>23</v>
      </c>
      <c r="B25" s="39" t="s">
        <v>127</v>
      </c>
      <c r="C25" s="22" t="s">
        <v>128</v>
      </c>
      <c r="D25" s="39" t="s">
        <v>21</v>
      </c>
      <c r="E25" s="22" t="s">
        <v>22</v>
      </c>
      <c r="F25" s="39" t="s">
        <v>15</v>
      </c>
      <c r="G25" s="22" t="s">
        <v>72</v>
      </c>
      <c r="H25" s="22" t="s">
        <v>58</v>
      </c>
      <c r="I25" s="22" t="s">
        <v>104</v>
      </c>
      <c r="J25" s="22" t="s">
        <v>129</v>
      </c>
      <c r="K25" s="40">
        <v>3960</v>
      </c>
      <c r="L25" s="27">
        <f t="shared" si="3"/>
        <v>198</v>
      </c>
      <c r="M25" s="14">
        <v>0.03</v>
      </c>
      <c r="N25" s="28">
        <f t="shared" si="0"/>
        <v>129.18058252427184</v>
      </c>
      <c r="O25" s="28">
        <f t="shared" si="1"/>
        <v>3632.8194174757282</v>
      </c>
      <c r="P25" s="15">
        <v>0.48</v>
      </c>
      <c r="Q25" s="27">
        <f t="shared" si="2"/>
        <v>1743.75</v>
      </c>
    </row>
    <row r="26" spans="1:17" s="5" customFormat="1" ht="25.5" customHeight="1">
      <c r="A26" s="21"/>
      <c r="B26" s="22" t="s">
        <v>16</v>
      </c>
      <c r="C26" s="23"/>
      <c r="D26" s="23"/>
      <c r="E26" s="23"/>
      <c r="F26" s="23"/>
      <c r="G26" s="24"/>
      <c r="H26" s="24"/>
      <c r="I26" s="23"/>
      <c r="J26" s="23"/>
      <c r="K26" s="25">
        <f>SUM(K3:K25)</f>
        <v>2099668</v>
      </c>
      <c r="L26" s="25"/>
      <c r="M26" s="25"/>
      <c r="N26" s="25">
        <f>SUM(N3:N25)</f>
        <v>68494.024077669921</v>
      </c>
      <c r="O26" s="29">
        <f>SUM(O3:O25)</f>
        <v>1926190.5759223301</v>
      </c>
      <c r="P26" s="26"/>
      <c r="Q26" s="25">
        <f>SUM(Q3:Q25)</f>
        <v>924571.45</v>
      </c>
    </row>
    <row r="27" spans="1:17" s="5" customFormat="1">
      <c r="B27" s="6"/>
      <c r="C27" s="6"/>
      <c r="D27" s="6"/>
      <c r="E27" s="6"/>
      <c r="F27" s="6"/>
      <c r="G27" s="7"/>
      <c r="H27" s="7"/>
      <c r="I27" s="6"/>
      <c r="J27" s="6"/>
      <c r="K27" s="8"/>
      <c r="L27" s="8"/>
      <c r="M27" s="8"/>
      <c r="N27" s="8"/>
      <c r="O27" s="8"/>
      <c r="P27" s="9"/>
    </row>
    <row r="29" spans="1:17">
      <c r="F29" s="36"/>
    </row>
  </sheetData>
  <protectedRanges>
    <protectedRange sqref="A3:IV65552" name="区域1"/>
  </protectedRanges>
  <mergeCells count="1">
    <mergeCell ref="A1:Q1"/>
  </mergeCells>
  <phoneticPr fontId="1" type="noConversion"/>
  <pageMargins left="0.7" right="0.7" top="0.75" bottom="0.75" header="0.3" footer="0.3"/>
  <pageSetup scale="51" fitToHeight="0" orientation="landscape" r:id="rId1"/>
  <headerFooter alignWithMargins="0"/>
  <customProperties>
    <customPr name="BudgetSheetCodeNam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bmh</cp:lastModifiedBy>
  <cp:lastPrinted>2018-06-11T07:54:17Z</cp:lastPrinted>
  <dcterms:created xsi:type="dcterms:W3CDTF">2015-11-10T02:18:22Z</dcterms:created>
  <dcterms:modified xsi:type="dcterms:W3CDTF">2018-08-01T03:24:10Z</dcterms:modified>
</cp:coreProperties>
</file>