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0" yWindow="0" windowWidth="19440" windowHeight="4695"/>
  </bookViews>
  <sheets>
    <sheet name="月结算表" sheetId="1" r:id="rId1"/>
  </sheets>
  <calcPr calcId="124519"/>
</workbook>
</file>

<file path=xl/calcChain.xml><?xml version="1.0" encoding="utf-8"?>
<calcChain xmlns="http://schemas.openxmlformats.org/spreadsheetml/2006/main">
  <c r="L17" i="1"/>
  <c r="N17"/>
  <c r="O17" s="1"/>
  <c r="Q17" s="1"/>
  <c r="L18"/>
  <c r="N18"/>
  <c r="O18" s="1"/>
  <c r="Q18" s="1"/>
  <c r="L19"/>
  <c r="N19"/>
  <c r="O19" s="1"/>
  <c r="Q19" s="1"/>
  <c r="L20"/>
  <c r="N20"/>
  <c r="O20" s="1"/>
  <c r="Q20" s="1"/>
  <c r="L21"/>
  <c r="N21"/>
  <c r="O21" s="1"/>
  <c r="Q21" s="1"/>
  <c r="L22"/>
  <c r="N22"/>
  <c r="O22" s="1"/>
  <c r="Q22" s="1"/>
  <c r="L23"/>
  <c r="N23"/>
  <c r="O23" s="1"/>
  <c r="Q23" s="1"/>
  <c r="L3" l="1"/>
  <c r="L4"/>
  <c r="L5"/>
  <c r="L6"/>
  <c r="L7"/>
  <c r="L8"/>
  <c r="L9"/>
  <c r="L10"/>
  <c r="L11"/>
  <c r="L12"/>
  <c r="L13"/>
  <c r="L14"/>
  <c r="L15"/>
  <c r="L16"/>
  <c r="L24"/>
  <c r="L25"/>
  <c r="L26"/>
  <c r="L27"/>
  <c r="L28"/>
  <c r="L29"/>
  <c r="L30"/>
  <c r="L31"/>
  <c r="L2"/>
  <c r="N10" l="1"/>
  <c r="O10" s="1"/>
  <c r="Q10" s="1"/>
  <c r="N11"/>
  <c r="O11" s="1"/>
  <c r="Q11" s="1"/>
  <c r="N12"/>
  <c r="O12" s="1"/>
  <c r="Q12" s="1"/>
  <c r="N13"/>
  <c r="O13" s="1"/>
  <c r="Q13" s="1"/>
  <c r="N14"/>
  <c r="O14" s="1"/>
  <c r="Q14" s="1"/>
  <c r="N15"/>
  <c r="O15" s="1"/>
  <c r="Q15" s="1"/>
  <c r="N16"/>
  <c r="O16" s="1"/>
  <c r="Q16" s="1"/>
  <c r="N24"/>
  <c r="O24" s="1"/>
  <c r="Q24" s="1"/>
  <c r="N25"/>
  <c r="O25" s="1"/>
  <c r="Q25" s="1"/>
  <c r="N26"/>
  <c r="O26" s="1"/>
  <c r="Q26" s="1"/>
  <c r="N27"/>
  <c r="O27" s="1"/>
  <c r="Q27" s="1"/>
  <c r="N28"/>
  <c r="O28" s="1"/>
  <c r="Q28" s="1"/>
  <c r="N29"/>
  <c r="O29" s="1"/>
  <c r="K32"/>
  <c r="N3"/>
  <c r="N4"/>
  <c r="N5"/>
  <c r="O5" s="1"/>
  <c r="Q5" s="1"/>
  <c r="N6"/>
  <c r="N7"/>
  <c r="O7" s="1"/>
  <c r="Q7" s="1"/>
  <c r="N8"/>
  <c r="N9"/>
  <c r="O9" s="1"/>
  <c r="Q9" s="1"/>
  <c r="N30"/>
  <c r="N31"/>
  <c r="N2"/>
  <c r="O2" l="1"/>
  <c r="Q2" s="1"/>
  <c r="N32"/>
  <c r="O31"/>
  <c r="Q31" s="1"/>
  <c r="O30"/>
  <c r="Q30" s="1"/>
  <c r="Q29"/>
  <c r="O8"/>
  <c r="Q8" s="1"/>
  <c r="O6"/>
  <c r="Q6" s="1"/>
  <c r="O4"/>
  <c r="Q4" s="1"/>
  <c r="O3"/>
  <c r="Q3" s="1"/>
  <c r="L32"/>
  <c r="O32" l="1"/>
  <c r="Q32"/>
</calcChain>
</file>

<file path=xl/sharedStrings.xml><?xml version="1.0" encoding="utf-8"?>
<sst xmlns="http://schemas.openxmlformats.org/spreadsheetml/2006/main" count="168" uniqueCount="82">
  <si>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</si>
  <si>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</si>
  <si>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</si>
  <si>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</si>
  <si>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</si>
  <si>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</si>
  <si>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</si>
  <si>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</si>
  <si>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</si>
  <si>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</si>
  <si>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</si>
  <si>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</si>
  <si>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</si>
  <si>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</si>
  <si>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</si>
  <si>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</si>
  <si>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</si>
  <si>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</si>
  <si>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</si>
  <si>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杭州百老汇影院</t>
    <phoneticPr fontId="1" type="noConversion"/>
  </si>
  <si>
    <t>33014101</t>
    <phoneticPr fontId="1" type="noConversion"/>
  </si>
  <si>
    <t>路过未来</t>
  </si>
  <si>
    <t>侏罗纪世界2（数字3D）</t>
  </si>
  <si>
    <t>侏罗纪世界2（中国巨幕立体）</t>
  </si>
  <si>
    <t>超人总动员2（数字3D）</t>
  </si>
  <si>
    <t>龙虾刑警</t>
  </si>
  <si>
    <t>生存家族（数字）</t>
  </si>
  <si>
    <t>我不是药神</t>
  </si>
  <si>
    <t>阿飞正传（数字）</t>
  </si>
  <si>
    <t>最后一球（数字）</t>
  </si>
  <si>
    <t>动物世界（数字3D）</t>
  </si>
  <si>
    <t>金蝉脱壳2：冥府（数字）</t>
  </si>
  <si>
    <t>暹罗决：九神战甲（数字）</t>
  </si>
  <si>
    <t>33014101</t>
  </si>
  <si>
    <t>051201022018</t>
  </si>
  <si>
    <t>051901022018</t>
  </si>
  <si>
    <t>001103142017</t>
  </si>
  <si>
    <t>051201112018</t>
  </si>
  <si>
    <t>001103782018</t>
  </si>
  <si>
    <t>012101122018</t>
  </si>
  <si>
    <t>001104962018</t>
  </si>
  <si>
    <t>002101142018</t>
  </si>
  <si>
    <t>091101172018</t>
  </si>
  <si>
    <t>001203772018</t>
  </si>
  <si>
    <t>051101152018</t>
  </si>
  <si>
    <t>014101072018</t>
  </si>
  <si>
    <t>我不是药神（中国巨幕）</t>
  </si>
  <si>
    <t>001804962018</t>
  </si>
  <si>
    <t>小悟空</t>
  </si>
  <si>
    <t>001b03982018</t>
  </si>
  <si>
    <t>新大头儿子和小头爸爸3俄罗斯奇遇记</t>
  </si>
  <si>
    <t>001b03562018</t>
  </si>
  <si>
    <t>邪不压正</t>
  </si>
  <si>
    <t>001104952018</t>
  </si>
  <si>
    <t>阿修罗（数字3D）</t>
  </si>
  <si>
    <t>001204972018</t>
  </si>
  <si>
    <t>淘气大侦探（数字）</t>
  </si>
  <si>
    <t>051101262018</t>
  </si>
  <si>
    <t>神奇马戏团之动物饼干</t>
  </si>
  <si>
    <t>001b05642018</t>
  </si>
  <si>
    <t>摩天营救（中国巨幕立体）</t>
  </si>
  <si>
    <t>051901202018</t>
  </si>
  <si>
    <t>摩天营救（数字3D）</t>
  </si>
  <si>
    <t>051201202018</t>
  </si>
  <si>
    <t>汪星卧底（数字）</t>
  </si>
  <si>
    <t>051101182018</t>
  </si>
  <si>
    <t>北方一片苍茫</t>
  </si>
  <si>
    <t>001108552017</t>
  </si>
  <si>
    <t>神奇马戏团之动物饼干（数字3D）</t>
  </si>
  <si>
    <t>001c05642018</t>
  </si>
  <si>
    <t>淘气大侦探（数字3D）</t>
  </si>
  <si>
    <t>051201262018</t>
  </si>
  <si>
    <t>风语咒（数字3D）</t>
  </si>
  <si>
    <t>001c05272018</t>
  </si>
  <si>
    <t>狄仁杰之四大天王（数字3D）</t>
  </si>
  <si>
    <t>001202172018</t>
  </si>
  <si>
    <t>西虹市首富</t>
  </si>
  <si>
    <t>001106062018</t>
  </si>
  <si>
    <t>西虹市首富（中国巨幕）</t>
  </si>
  <si>
    <t>001806062018</t>
  </si>
  <si>
    <t>狄仁杰之四大天王（中国巨幕立体）</t>
  </si>
  <si>
    <t>001902172018</t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</si>
</sst>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_ "/>
    <numFmt numFmtId="178" formatCode="m&quot;月&quot;d&quot;日&quot;;@"/>
  </numFmts>
  <fonts count="10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4" fillId="0" borderId="0" xfId="0" applyFont="1"/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0" fillId="0" borderId="2" xfId="0" applyFill="1" applyBorder="1"/>
    <xf numFmtId="49" fontId="5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/>
    <xf numFmtId="14" fontId="0" fillId="0" borderId="2" xfId="0" applyNumberFormat="1" applyFill="1" applyBorder="1"/>
    <xf numFmtId="176" fontId="0" fillId="0" borderId="2" xfId="0" applyNumberFormat="1" applyFill="1" applyBorder="1"/>
    <xf numFmtId="177" fontId="0" fillId="0" borderId="2" xfId="0" applyNumberFormat="1" applyFill="1" applyBorder="1"/>
    <xf numFmtId="176" fontId="5" fillId="0" borderId="1" xfId="0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 applyProtection="1">
      <alignment horizontal="center" wrapText="1"/>
    </xf>
    <xf numFmtId="49" fontId="8" fillId="2" borderId="1" xfId="0" applyNumberFormat="1" applyFont="1" applyFill="1" applyBorder="1" applyAlignment="1" applyProtection="1">
      <alignment horizontal="center" wrapText="1"/>
    </xf>
    <xf numFmtId="49" fontId="7" fillId="2" borderId="1" xfId="0" applyNumberFormat="1" applyFont="1" applyFill="1" applyBorder="1" applyAlignment="1" applyProtection="1">
      <alignment horizontal="center" wrapText="1"/>
    </xf>
    <xf numFmtId="14" fontId="8" fillId="2" borderId="1" xfId="0" applyNumberFormat="1" applyFont="1" applyFill="1" applyBorder="1" applyAlignment="1" applyProtection="1">
      <alignment horizontal="center" wrapText="1"/>
    </xf>
    <xf numFmtId="176" fontId="8" fillId="2" borderId="1" xfId="0" applyNumberFormat="1" applyFont="1" applyFill="1" applyBorder="1" applyAlignment="1" applyProtection="1">
      <alignment horizontal="center" wrapText="1"/>
    </xf>
    <xf numFmtId="177" fontId="8" fillId="2" borderId="1" xfId="0" applyNumberFormat="1" applyFont="1" applyFill="1" applyBorder="1" applyAlignment="1" applyProtection="1">
      <alignment horizontal="center" wrapText="1"/>
    </xf>
    <xf numFmtId="49" fontId="3" fillId="0" borderId="0" xfId="0" applyNumberFormat="1" applyFont="1"/>
    <xf numFmtId="178" fontId="9" fillId="0" borderId="2" xfId="0" applyNumberFormat="1" applyFont="1" applyFill="1" applyBorder="1" applyAlignment="1">
      <alignment horizontal="center" vertical="center" shrinkToFit="1"/>
    </xf>
    <xf numFmtId="58" fontId="9" fillId="0" borderId="2" xfId="0" applyNumberFormat="1" applyFont="1" applyFill="1" applyBorder="1" applyAlignment="1">
      <alignment horizontal="center" vertical="center" shrinkToFit="1"/>
    </xf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5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G8" sqref="G8:H8"/>
    </sheetView>
  </sheetViews>
  <sheetFormatPr defaultColWidth="16" defaultRowHeight="12.75"/>
  <cols>
    <col min="1" max="1" width="8.42578125" customWidth="1"/>
    <col min="2" max="2" width="40.28515625" style="2" bestFit="1" customWidth="1"/>
    <col min="3" max="3" width="13.85546875" style="2" bestFit="1" customWidth="1"/>
    <col min="4" max="4" width="13.85546875" style="2" customWidth="1"/>
    <col min="5" max="5" width="11.7109375" style="2" customWidth="1"/>
    <col min="6" max="6" width="16" style="2"/>
    <col min="7" max="8" width="13.7109375" style="1" customWidth="1"/>
    <col min="9" max="10" width="11.140625" style="2" customWidth="1"/>
    <col min="11" max="11" width="12.5703125" style="3" customWidth="1"/>
    <col min="12" max="12" width="16" style="3"/>
    <col min="13" max="13" width="11.28515625" style="3" customWidth="1"/>
    <col min="14" max="14" width="11.85546875" style="3" customWidth="1"/>
    <col min="15" max="15" width="16" style="3"/>
    <col min="16" max="16" width="13.140625" style="4" customWidth="1"/>
    <col min="17" max="17" width="16" style="3"/>
  </cols>
  <sheetData>
    <row r="1" spans="1:17" s="10" customFormat="1" ht="15.75">
      <c r="A1" s="24" t="s">
        <v>0</v>
      </c>
      <c r="B1" s="25" t="s">
        <v>7</v>
      </c>
      <c r="C1" s="26" t="s">
        <v>1</v>
      </c>
      <c r="D1" s="25" t="s">
        <v>17</v>
      </c>
      <c r="E1" s="25" t="s">
        <v>18</v>
      </c>
      <c r="F1" s="25" t="s">
        <v>10</v>
      </c>
      <c r="G1" s="27" t="s">
        <v>2</v>
      </c>
      <c r="H1" s="27" t="s">
        <v>3</v>
      </c>
      <c r="I1" s="25" t="s">
        <v>4</v>
      </c>
      <c r="J1" s="25" t="s">
        <v>5</v>
      </c>
      <c r="K1" s="28" t="s">
        <v>6</v>
      </c>
      <c r="L1" s="28" t="s">
        <v>11</v>
      </c>
      <c r="M1" s="28" t="s">
        <v>12</v>
      </c>
      <c r="N1" s="28" t="s">
        <v>13</v>
      </c>
      <c r="O1" s="28" t="s">
        <v>8</v>
      </c>
      <c r="P1" s="29" t="s">
        <v>14</v>
      </c>
      <c r="Q1" s="28" t="s">
        <v>9</v>
      </c>
    </row>
    <row r="2" spans="1:17" s="16" customFormat="1">
      <c r="A2" s="11">
        <v>1</v>
      </c>
      <c r="B2" s="12" t="s">
        <v>27</v>
      </c>
      <c r="C2" s="12" t="s">
        <v>40</v>
      </c>
      <c r="D2" s="13" t="s">
        <v>19</v>
      </c>
      <c r="E2" s="12" t="s">
        <v>20</v>
      </c>
      <c r="F2" s="13" t="s">
        <v>15</v>
      </c>
      <c r="G2" s="31">
        <v>43282</v>
      </c>
      <c r="H2" s="32">
        <v>43312</v>
      </c>
      <c r="I2" s="12">
        <v>413</v>
      </c>
      <c r="J2" s="12">
        <v>13229</v>
      </c>
      <c r="K2" s="23">
        <v>645903</v>
      </c>
      <c r="L2" s="23">
        <f t="shared" ref="L2:L31" si="0">K2*0.05</f>
        <v>32295.15</v>
      </c>
      <c r="M2" s="14">
        <v>0.03</v>
      </c>
      <c r="N2" s="23">
        <f t="shared" ref="N2:N31" si="1">K2*(1-0.96737864)</f>
        <v>21070.234288080028</v>
      </c>
      <c r="O2" s="23">
        <f>K2-L2-N2</f>
        <v>592537.61571191996</v>
      </c>
      <c r="P2" s="15">
        <v>0.48</v>
      </c>
      <c r="Q2" s="23">
        <f t="shared" ref="Q2:Q31" si="2">ROUND(O2*P2,2)</f>
        <v>284418.06</v>
      </c>
    </row>
    <row r="3" spans="1:17" s="16" customFormat="1">
      <c r="A3" s="11">
        <v>2</v>
      </c>
      <c r="B3" s="12" t="s">
        <v>30</v>
      </c>
      <c r="C3" s="12" t="s">
        <v>43</v>
      </c>
      <c r="D3" s="13" t="s">
        <v>19</v>
      </c>
      <c r="E3" s="12" t="s">
        <v>20</v>
      </c>
      <c r="F3" s="13" t="s">
        <v>15</v>
      </c>
      <c r="G3" s="31">
        <v>43282</v>
      </c>
      <c r="H3" s="32">
        <v>43300</v>
      </c>
      <c r="I3" s="12">
        <v>131</v>
      </c>
      <c r="J3" s="12">
        <v>1812</v>
      </c>
      <c r="K3" s="23">
        <v>119139</v>
      </c>
      <c r="L3" s="23">
        <f t="shared" si="0"/>
        <v>5956.9500000000007</v>
      </c>
      <c r="M3" s="14">
        <v>0.03</v>
      </c>
      <c r="N3" s="23">
        <f t="shared" si="1"/>
        <v>3886.4762090400054</v>
      </c>
      <c r="O3" s="23">
        <f t="shared" ref="O3:O31" si="3">K3-L3-N3</f>
        <v>109295.57379096</v>
      </c>
      <c r="P3" s="15">
        <v>0.48</v>
      </c>
      <c r="Q3" s="23">
        <f t="shared" si="2"/>
        <v>52461.88</v>
      </c>
    </row>
    <row r="4" spans="1:17" s="16" customFormat="1">
      <c r="A4" s="11">
        <v>3</v>
      </c>
      <c r="B4" s="12" t="s">
        <v>31</v>
      </c>
      <c r="C4" s="12" t="s">
        <v>44</v>
      </c>
      <c r="D4" s="13" t="s">
        <v>19</v>
      </c>
      <c r="E4" s="12" t="s">
        <v>20</v>
      </c>
      <c r="F4" s="13" t="s">
        <v>15</v>
      </c>
      <c r="G4" s="31">
        <v>43282</v>
      </c>
      <c r="H4" s="31">
        <v>43293</v>
      </c>
      <c r="I4" s="12">
        <v>49</v>
      </c>
      <c r="J4" s="12">
        <v>460</v>
      </c>
      <c r="K4" s="23">
        <v>20685</v>
      </c>
      <c r="L4" s="23">
        <f t="shared" si="0"/>
        <v>1034.25</v>
      </c>
      <c r="M4" s="14">
        <v>0.03</v>
      </c>
      <c r="N4" s="23">
        <f t="shared" si="1"/>
        <v>674.77283160000093</v>
      </c>
      <c r="O4" s="23">
        <f t="shared" si="3"/>
        <v>18975.977168400001</v>
      </c>
      <c r="P4" s="15">
        <v>0.48</v>
      </c>
      <c r="Q4" s="23">
        <f t="shared" si="2"/>
        <v>9108.4699999999993</v>
      </c>
    </row>
    <row r="5" spans="1:17" s="16" customFormat="1">
      <c r="A5" s="11">
        <v>4</v>
      </c>
      <c r="B5" s="12" t="s">
        <v>21</v>
      </c>
      <c r="C5" s="12" t="s">
        <v>36</v>
      </c>
      <c r="D5" s="13" t="s">
        <v>19</v>
      </c>
      <c r="E5" s="12" t="s">
        <v>20</v>
      </c>
      <c r="F5" s="13" t="s">
        <v>15</v>
      </c>
      <c r="G5" s="31">
        <v>43282</v>
      </c>
      <c r="H5" s="31">
        <v>43287</v>
      </c>
      <c r="I5" s="12">
        <v>8</v>
      </c>
      <c r="J5" s="12">
        <v>23</v>
      </c>
      <c r="K5" s="23">
        <v>1010</v>
      </c>
      <c r="L5" s="23">
        <f t="shared" si="0"/>
        <v>50.5</v>
      </c>
      <c r="M5" s="14">
        <v>0.03</v>
      </c>
      <c r="N5" s="23">
        <f t="shared" si="1"/>
        <v>32.947573600000041</v>
      </c>
      <c r="O5" s="23">
        <f t="shared" si="3"/>
        <v>926.55242639999994</v>
      </c>
      <c r="P5" s="15">
        <v>0.48</v>
      </c>
      <c r="Q5" s="23">
        <f t="shared" si="2"/>
        <v>444.75</v>
      </c>
    </row>
    <row r="6" spans="1:17" s="16" customFormat="1">
      <c r="A6" s="11">
        <v>5</v>
      </c>
      <c r="B6" s="12" t="s">
        <v>28</v>
      </c>
      <c r="C6" s="12" t="s">
        <v>41</v>
      </c>
      <c r="D6" s="13" t="s">
        <v>19</v>
      </c>
      <c r="E6" s="12" t="s">
        <v>20</v>
      </c>
      <c r="F6" s="13" t="s">
        <v>15</v>
      </c>
      <c r="G6" s="31">
        <v>43282</v>
      </c>
      <c r="H6" s="32">
        <v>43286</v>
      </c>
      <c r="I6" s="12">
        <v>8</v>
      </c>
      <c r="J6" s="12">
        <v>77</v>
      </c>
      <c r="K6" s="23">
        <v>3685</v>
      </c>
      <c r="L6" s="23">
        <f t="shared" si="0"/>
        <v>184.25</v>
      </c>
      <c r="M6" s="14">
        <v>0.03</v>
      </c>
      <c r="N6" s="23">
        <f t="shared" si="1"/>
        <v>120.20971160000016</v>
      </c>
      <c r="O6" s="23">
        <f t="shared" si="3"/>
        <v>3380.5402884</v>
      </c>
      <c r="P6" s="15">
        <v>0.48</v>
      </c>
      <c r="Q6" s="23">
        <f t="shared" si="2"/>
        <v>1622.66</v>
      </c>
    </row>
    <row r="7" spans="1:17" s="16" customFormat="1">
      <c r="A7" s="11">
        <v>6</v>
      </c>
      <c r="B7" s="12" t="s">
        <v>26</v>
      </c>
      <c r="C7" s="12" t="s">
        <v>39</v>
      </c>
      <c r="D7" s="13" t="s">
        <v>19</v>
      </c>
      <c r="E7" s="12" t="s">
        <v>20</v>
      </c>
      <c r="F7" s="13" t="s">
        <v>15</v>
      </c>
      <c r="G7" s="31">
        <v>43282</v>
      </c>
      <c r="H7" s="32">
        <v>43288</v>
      </c>
      <c r="I7" s="12">
        <v>7</v>
      </c>
      <c r="J7" s="12">
        <v>47</v>
      </c>
      <c r="K7" s="23">
        <v>2280</v>
      </c>
      <c r="L7" s="23">
        <f t="shared" si="0"/>
        <v>114</v>
      </c>
      <c r="M7" s="14">
        <v>0.03</v>
      </c>
      <c r="N7" s="23">
        <f t="shared" si="1"/>
        <v>74.376700800000094</v>
      </c>
      <c r="O7" s="23">
        <f t="shared" si="3"/>
        <v>2091.6232992</v>
      </c>
      <c r="P7" s="15">
        <v>0.48</v>
      </c>
      <c r="Q7" s="23">
        <f t="shared" si="2"/>
        <v>1003.98</v>
      </c>
    </row>
    <row r="8" spans="1:17" s="16" customFormat="1">
      <c r="A8" s="11">
        <v>7</v>
      </c>
      <c r="B8" s="12" t="s">
        <v>29</v>
      </c>
      <c r="C8" s="12" t="s">
        <v>42</v>
      </c>
      <c r="D8" s="13" t="s">
        <v>19</v>
      </c>
      <c r="E8" s="12" t="s">
        <v>20</v>
      </c>
      <c r="F8" s="13" t="s">
        <v>15</v>
      </c>
      <c r="G8" s="31">
        <v>43282</v>
      </c>
      <c r="H8" s="32">
        <v>43285</v>
      </c>
      <c r="I8" s="12">
        <v>5</v>
      </c>
      <c r="J8" s="12">
        <v>36</v>
      </c>
      <c r="K8" s="23">
        <v>1865</v>
      </c>
      <c r="L8" s="23">
        <f t="shared" si="0"/>
        <v>93.25</v>
      </c>
      <c r="M8" s="14">
        <v>0.03</v>
      </c>
      <c r="N8" s="23">
        <f t="shared" si="1"/>
        <v>60.838836400000083</v>
      </c>
      <c r="O8" s="23">
        <f t="shared" si="3"/>
        <v>1710.9111636</v>
      </c>
      <c r="P8" s="15">
        <v>0.48</v>
      </c>
      <c r="Q8" s="23">
        <f t="shared" si="2"/>
        <v>821.24</v>
      </c>
    </row>
    <row r="9" spans="1:17" s="16" customFormat="1">
      <c r="A9" s="11">
        <v>8</v>
      </c>
      <c r="B9" s="12" t="s">
        <v>24</v>
      </c>
      <c r="C9" s="12" t="s">
        <v>37</v>
      </c>
      <c r="D9" s="13" t="s">
        <v>19</v>
      </c>
      <c r="E9" s="12" t="s">
        <v>20</v>
      </c>
      <c r="F9" s="13" t="s">
        <v>15</v>
      </c>
      <c r="G9" s="31">
        <v>43282</v>
      </c>
      <c r="H9" s="32">
        <v>43293</v>
      </c>
      <c r="I9" s="12">
        <v>80</v>
      </c>
      <c r="J9" s="12">
        <v>1041</v>
      </c>
      <c r="K9" s="23">
        <v>69231</v>
      </c>
      <c r="L9" s="23">
        <f t="shared" si="0"/>
        <v>3461.55</v>
      </c>
      <c r="M9" s="14">
        <v>0.03</v>
      </c>
      <c r="N9" s="23">
        <f t="shared" si="1"/>
        <v>2258.4093741600032</v>
      </c>
      <c r="O9" s="23">
        <f t="shared" si="3"/>
        <v>63511.040625839996</v>
      </c>
      <c r="P9" s="15">
        <v>0.48</v>
      </c>
      <c r="Q9" s="23">
        <f t="shared" si="2"/>
        <v>30485.3</v>
      </c>
    </row>
    <row r="10" spans="1:17" s="16" customFormat="1">
      <c r="A10" s="11">
        <v>9</v>
      </c>
      <c r="B10" s="12" t="s">
        <v>22</v>
      </c>
      <c r="C10" s="12" t="s">
        <v>34</v>
      </c>
      <c r="D10" s="13" t="s">
        <v>19</v>
      </c>
      <c r="E10" s="12" t="s">
        <v>33</v>
      </c>
      <c r="F10" s="13" t="s">
        <v>15</v>
      </c>
      <c r="G10" s="31">
        <v>43282</v>
      </c>
      <c r="H10" s="32">
        <v>43293</v>
      </c>
      <c r="I10" s="12">
        <v>78</v>
      </c>
      <c r="J10" s="12">
        <v>866</v>
      </c>
      <c r="K10" s="23">
        <v>57925</v>
      </c>
      <c r="L10" s="23">
        <f t="shared" si="0"/>
        <v>2896.25</v>
      </c>
      <c r="M10" s="14">
        <v>0.03</v>
      </c>
      <c r="N10" s="23">
        <f t="shared" ref="N10:N29" si="4">K10*(1-0.96737864)</f>
        <v>1889.5922780000026</v>
      </c>
      <c r="O10" s="23">
        <f t="shared" ref="O10:O29" si="5">K10-L10-N10</f>
        <v>53139.157721999996</v>
      </c>
      <c r="P10" s="15">
        <v>0.48</v>
      </c>
      <c r="Q10" s="23">
        <f t="shared" si="2"/>
        <v>25506.799999999999</v>
      </c>
    </row>
    <row r="11" spans="1:17" s="16" customFormat="1">
      <c r="A11" s="11">
        <v>10</v>
      </c>
      <c r="B11" s="12" t="s">
        <v>32</v>
      </c>
      <c r="C11" s="12" t="s">
        <v>45</v>
      </c>
      <c r="D11" s="13" t="s">
        <v>19</v>
      </c>
      <c r="E11" s="12" t="s">
        <v>33</v>
      </c>
      <c r="F11" s="13" t="s">
        <v>15</v>
      </c>
      <c r="G11" s="31">
        <v>43282</v>
      </c>
      <c r="H11" s="32">
        <v>43285</v>
      </c>
      <c r="I11" s="12">
        <v>2</v>
      </c>
      <c r="J11" s="12">
        <v>5</v>
      </c>
      <c r="K11" s="23">
        <v>200</v>
      </c>
      <c r="L11" s="23">
        <f t="shared" si="0"/>
        <v>10</v>
      </c>
      <c r="M11" s="14">
        <v>0.03</v>
      </c>
      <c r="N11" s="23">
        <f t="shared" si="4"/>
        <v>6.5242720000000087</v>
      </c>
      <c r="O11" s="23">
        <f t="shared" si="5"/>
        <v>183.475728</v>
      </c>
      <c r="P11" s="15">
        <v>0.48</v>
      </c>
      <c r="Q11" s="23">
        <f t="shared" si="2"/>
        <v>88.07</v>
      </c>
    </row>
    <row r="12" spans="1:17" s="16" customFormat="1">
      <c r="A12" s="11">
        <v>11</v>
      </c>
      <c r="B12" s="12" t="s">
        <v>23</v>
      </c>
      <c r="C12" s="12" t="s">
        <v>35</v>
      </c>
      <c r="D12" s="13" t="s">
        <v>19</v>
      </c>
      <c r="E12" s="12" t="s">
        <v>33</v>
      </c>
      <c r="F12" s="13" t="s">
        <v>15</v>
      </c>
      <c r="G12" s="31">
        <v>43282</v>
      </c>
      <c r="H12" s="32">
        <v>43285</v>
      </c>
      <c r="I12" s="12">
        <v>18</v>
      </c>
      <c r="J12" s="12">
        <v>291</v>
      </c>
      <c r="K12" s="23">
        <v>24034</v>
      </c>
      <c r="L12" s="23">
        <f t="shared" si="0"/>
        <v>1201.7</v>
      </c>
      <c r="M12" s="14">
        <v>0.03</v>
      </c>
      <c r="N12" s="23">
        <f t="shared" si="4"/>
        <v>784.02176624000106</v>
      </c>
      <c r="O12" s="23">
        <f t="shared" si="5"/>
        <v>22048.278233759997</v>
      </c>
      <c r="P12" s="15">
        <v>0.48</v>
      </c>
      <c r="Q12" s="23">
        <f t="shared" si="2"/>
        <v>10583.17</v>
      </c>
    </row>
    <row r="13" spans="1:17" s="16" customFormat="1">
      <c r="A13" s="11">
        <v>12</v>
      </c>
      <c r="B13" s="12" t="s">
        <v>25</v>
      </c>
      <c r="C13" s="12" t="s">
        <v>38</v>
      </c>
      <c r="D13" s="13" t="s">
        <v>19</v>
      </c>
      <c r="E13" s="12" t="s">
        <v>33</v>
      </c>
      <c r="F13" s="13" t="s">
        <v>15</v>
      </c>
      <c r="G13" s="31">
        <v>43283</v>
      </c>
      <c r="H13" s="32">
        <v>43289</v>
      </c>
      <c r="I13" s="12">
        <v>5</v>
      </c>
      <c r="J13" s="12">
        <v>18</v>
      </c>
      <c r="K13" s="23">
        <v>725</v>
      </c>
      <c r="L13" s="23">
        <f t="shared" si="0"/>
        <v>36.25</v>
      </c>
      <c r="M13" s="14">
        <v>0.03</v>
      </c>
      <c r="N13" s="23">
        <f t="shared" si="4"/>
        <v>23.650486000000033</v>
      </c>
      <c r="O13" s="23">
        <f t="shared" si="5"/>
        <v>665.099514</v>
      </c>
      <c r="P13" s="15">
        <v>0.48</v>
      </c>
      <c r="Q13" s="23">
        <f t="shared" si="2"/>
        <v>319.25</v>
      </c>
    </row>
    <row r="14" spans="1:17" s="16" customFormat="1">
      <c r="A14" s="11">
        <v>13</v>
      </c>
      <c r="B14" s="12" t="s">
        <v>46</v>
      </c>
      <c r="C14" s="12" t="s">
        <v>47</v>
      </c>
      <c r="D14" s="13" t="s">
        <v>19</v>
      </c>
      <c r="E14" s="12" t="s">
        <v>33</v>
      </c>
      <c r="F14" s="13" t="s">
        <v>15</v>
      </c>
      <c r="G14" s="31">
        <v>43284</v>
      </c>
      <c r="H14" s="32">
        <v>43300</v>
      </c>
      <c r="I14" s="12">
        <v>87</v>
      </c>
      <c r="J14" s="12">
        <v>2821</v>
      </c>
      <c r="K14" s="23">
        <v>191575</v>
      </c>
      <c r="L14" s="23">
        <f t="shared" si="0"/>
        <v>9578.75</v>
      </c>
      <c r="M14" s="14">
        <v>0.03</v>
      </c>
      <c r="N14" s="23">
        <f t="shared" si="4"/>
        <v>6249.4370420000087</v>
      </c>
      <c r="O14" s="23">
        <f t="shared" si="5"/>
        <v>175746.81295799999</v>
      </c>
      <c r="P14" s="15">
        <v>0.48</v>
      </c>
      <c r="Q14" s="23">
        <f t="shared" si="2"/>
        <v>84358.47</v>
      </c>
    </row>
    <row r="15" spans="1:17" s="16" customFormat="1">
      <c r="A15" s="11">
        <v>14</v>
      </c>
      <c r="B15" s="12" t="s">
        <v>48</v>
      </c>
      <c r="C15" s="12" t="s">
        <v>49</v>
      </c>
      <c r="D15" s="13" t="s">
        <v>19</v>
      </c>
      <c r="E15" s="12" t="s">
        <v>33</v>
      </c>
      <c r="F15" s="13" t="s">
        <v>15</v>
      </c>
      <c r="G15" s="31">
        <v>43295</v>
      </c>
      <c r="H15" s="32">
        <v>43299</v>
      </c>
      <c r="I15" s="12">
        <v>5</v>
      </c>
      <c r="J15" s="12">
        <v>93</v>
      </c>
      <c r="K15" s="23">
        <v>3982</v>
      </c>
      <c r="L15" s="23">
        <f t="shared" si="0"/>
        <v>199.10000000000002</v>
      </c>
      <c r="M15" s="14">
        <v>0.03</v>
      </c>
      <c r="N15" s="23">
        <f t="shared" si="4"/>
        <v>129.89825552000016</v>
      </c>
      <c r="O15" s="23">
        <f t="shared" si="5"/>
        <v>3653.0017444800001</v>
      </c>
      <c r="P15" s="15">
        <v>0.48</v>
      </c>
      <c r="Q15" s="23">
        <f t="shared" si="2"/>
        <v>1753.44</v>
      </c>
    </row>
    <row r="16" spans="1:17" s="16" customFormat="1">
      <c r="A16" s="11">
        <v>15</v>
      </c>
      <c r="B16" s="12" t="s">
        <v>50</v>
      </c>
      <c r="C16" s="12" t="s">
        <v>51</v>
      </c>
      <c r="D16" s="13" t="s">
        <v>19</v>
      </c>
      <c r="E16" s="12" t="s">
        <v>33</v>
      </c>
      <c r="F16" s="13" t="s">
        <v>15</v>
      </c>
      <c r="G16" s="31">
        <v>43287</v>
      </c>
      <c r="H16" s="32">
        <v>43299</v>
      </c>
      <c r="I16" s="12">
        <v>39</v>
      </c>
      <c r="J16" s="12">
        <v>384</v>
      </c>
      <c r="K16" s="23">
        <v>16592</v>
      </c>
      <c r="L16" s="23">
        <f t="shared" si="0"/>
        <v>829.6</v>
      </c>
      <c r="M16" s="14">
        <v>0.03</v>
      </c>
      <c r="N16" s="23">
        <f t="shared" si="4"/>
        <v>541.25360512000077</v>
      </c>
      <c r="O16" s="23">
        <f t="shared" si="5"/>
        <v>15221.146394879999</v>
      </c>
      <c r="P16" s="15">
        <v>0.48</v>
      </c>
      <c r="Q16" s="23">
        <f t="shared" si="2"/>
        <v>7306.15</v>
      </c>
    </row>
    <row r="17" spans="1:17" s="16" customFormat="1">
      <c r="A17" s="11">
        <v>16</v>
      </c>
      <c r="B17" s="12" t="s">
        <v>52</v>
      </c>
      <c r="C17" s="12" t="s">
        <v>53</v>
      </c>
      <c r="D17" s="13" t="s">
        <v>19</v>
      </c>
      <c r="E17" s="12" t="s">
        <v>33</v>
      </c>
      <c r="F17" s="13" t="s">
        <v>15</v>
      </c>
      <c r="G17" s="31">
        <v>43294</v>
      </c>
      <c r="H17" s="32">
        <v>43312</v>
      </c>
      <c r="I17" s="12">
        <v>293</v>
      </c>
      <c r="J17" s="12">
        <v>6000</v>
      </c>
      <c r="K17" s="23">
        <v>293857.59999999998</v>
      </c>
      <c r="L17" s="23">
        <f t="shared" ref="L17:L23" si="6">K17*0.05</f>
        <v>14692.88</v>
      </c>
      <c r="M17" s="14">
        <v>0.03</v>
      </c>
      <c r="N17" s="23">
        <f t="shared" ref="N17:N23" si="7">K17*(1-0.96737864)</f>
        <v>9586.0345583360122</v>
      </c>
      <c r="O17" s="23">
        <f t="shared" ref="O17:O23" si="8">K17-L17-N17</f>
        <v>269578.68544166395</v>
      </c>
      <c r="P17" s="15">
        <v>0.48</v>
      </c>
      <c r="Q17" s="23">
        <f t="shared" ref="Q17:Q23" si="9">ROUND(O17*P17,2)</f>
        <v>129397.77</v>
      </c>
    </row>
    <row r="18" spans="1:17" s="16" customFormat="1">
      <c r="A18" s="11">
        <v>17</v>
      </c>
      <c r="B18" s="12" t="s">
        <v>54</v>
      </c>
      <c r="C18" s="12" t="s">
        <v>55</v>
      </c>
      <c r="D18" s="13" t="s">
        <v>19</v>
      </c>
      <c r="E18" s="12" t="s">
        <v>33</v>
      </c>
      <c r="F18" s="13" t="s">
        <v>15</v>
      </c>
      <c r="G18" s="31">
        <v>43294</v>
      </c>
      <c r="H18" s="32">
        <v>43296</v>
      </c>
      <c r="I18" s="12">
        <v>20</v>
      </c>
      <c r="J18" s="12">
        <v>173</v>
      </c>
      <c r="K18" s="23">
        <v>9759</v>
      </c>
      <c r="L18" s="23">
        <f t="shared" si="6"/>
        <v>487.95000000000005</v>
      </c>
      <c r="M18" s="14">
        <v>0.03</v>
      </c>
      <c r="N18" s="23">
        <f t="shared" si="7"/>
        <v>318.35185224000043</v>
      </c>
      <c r="O18" s="23">
        <f t="shared" si="8"/>
        <v>8952.6981477599984</v>
      </c>
      <c r="P18" s="15">
        <v>0.48</v>
      </c>
      <c r="Q18" s="23">
        <f t="shared" si="9"/>
        <v>4297.3</v>
      </c>
    </row>
    <row r="19" spans="1:17" s="16" customFormat="1">
      <c r="A19" s="11">
        <v>18</v>
      </c>
      <c r="B19" s="12" t="s">
        <v>56</v>
      </c>
      <c r="C19" s="12" t="s">
        <v>57</v>
      </c>
      <c r="D19" s="13" t="s">
        <v>19</v>
      </c>
      <c r="E19" s="12" t="s">
        <v>33</v>
      </c>
      <c r="F19" s="13" t="s">
        <v>15</v>
      </c>
      <c r="G19" s="31">
        <v>43301</v>
      </c>
      <c r="H19" s="32">
        <v>43307</v>
      </c>
      <c r="I19" s="12">
        <v>18</v>
      </c>
      <c r="J19" s="12">
        <v>240</v>
      </c>
      <c r="K19" s="23">
        <v>11615</v>
      </c>
      <c r="L19" s="23">
        <f t="shared" si="6"/>
        <v>580.75</v>
      </c>
      <c r="M19" s="14">
        <v>0.03</v>
      </c>
      <c r="N19" s="23">
        <f t="shared" si="7"/>
        <v>378.89709640000052</v>
      </c>
      <c r="O19" s="23">
        <f t="shared" si="8"/>
        <v>10655.3529036</v>
      </c>
      <c r="P19" s="15">
        <v>0.48</v>
      </c>
      <c r="Q19" s="23">
        <f t="shared" si="9"/>
        <v>5114.57</v>
      </c>
    </row>
    <row r="20" spans="1:17" s="16" customFormat="1">
      <c r="A20" s="11">
        <v>19</v>
      </c>
      <c r="B20" s="12" t="s">
        <v>58</v>
      </c>
      <c r="C20" s="12" t="s">
        <v>59</v>
      </c>
      <c r="D20" s="13" t="s">
        <v>19</v>
      </c>
      <c r="E20" s="12" t="s">
        <v>33</v>
      </c>
      <c r="F20" s="13" t="s">
        <v>15</v>
      </c>
      <c r="G20" s="31">
        <v>43302</v>
      </c>
      <c r="H20" s="31">
        <v>43303</v>
      </c>
      <c r="I20" s="12">
        <v>6</v>
      </c>
      <c r="J20" s="12">
        <v>122</v>
      </c>
      <c r="K20" s="23">
        <v>5853</v>
      </c>
      <c r="L20" s="23">
        <f t="shared" si="6"/>
        <v>292.65000000000003</v>
      </c>
      <c r="M20" s="14">
        <v>0.03</v>
      </c>
      <c r="N20" s="23">
        <f t="shared" si="7"/>
        <v>190.93282008000025</v>
      </c>
      <c r="O20" s="23">
        <f t="shared" si="8"/>
        <v>5369.4171799200003</v>
      </c>
      <c r="P20" s="15">
        <v>0.48</v>
      </c>
      <c r="Q20" s="23">
        <f t="shared" si="9"/>
        <v>2577.3200000000002</v>
      </c>
    </row>
    <row r="21" spans="1:17" s="16" customFormat="1">
      <c r="A21" s="11">
        <v>20</v>
      </c>
      <c r="B21" s="12" t="s">
        <v>60</v>
      </c>
      <c r="C21" s="12" t="s">
        <v>61</v>
      </c>
      <c r="D21" s="13" t="s">
        <v>19</v>
      </c>
      <c r="E21" s="12" t="s">
        <v>33</v>
      </c>
      <c r="F21" s="13" t="s">
        <v>15</v>
      </c>
      <c r="G21" s="31">
        <v>43301</v>
      </c>
      <c r="H21" s="32">
        <v>43307</v>
      </c>
      <c r="I21" s="12">
        <v>40</v>
      </c>
      <c r="J21" s="12">
        <v>928</v>
      </c>
      <c r="K21" s="23">
        <v>76411</v>
      </c>
      <c r="L21" s="23">
        <f t="shared" si="6"/>
        <v>3820.55</v>
      </c>
      <c r="M21" s="14">
        <v>0.03</v>
      </c>
      <c r="N21" s="23">
        <f t="shared" si="7"/>
        <v>2492.6307389600033</v>
      </c>
      <c r="O21" s="23">
        <f t="shared" si="8"/>
        <v>70097.81926104</v>
      </c>
      <c r="P21" s="15">
        <v>0.48</v>
      </c>
      <c r="Q21" s="23">
        <f t="shared" si="9"/>
        <v>33646.949999999997</v>
      </c>
    </row>
    <row r="22" spans="1:17" s="16" customFormat="1">
      <c r="A22" s="11">
        <v>21</v>
      </c>
      <c r="B22" s="12" t="s">
        <v>62</v>
      </c>
      <c r="C22" s="12" t="s">
        <v>63</v>
      </c>
      <c r="D22" s="13" t="s">
        <v>19</v>
      </c>
      <c r="E22" s="12" t="s">
        <v>33</v>
      </c>
      <c r="F22" s="13" t="s">
        <v>15</v>
      </c>
      <c r="G22" s="31">
        <v>43301</v>
      </c>
      <c r="H22" s="31">
        <v>43312</v>
      </c>
      <c r="I22" s="12">
        <v>123</v>
      </c>
      <c r="J22" s="12">
        <v>2555</v>
      </c>
      <c r="K22" s="23">
        <v>162924</v>
      </c>
      <c r="L22" s="23">
        <f t="shared" si="6"/>
        <v>8146.2000000000007</v>
      </c>
      <c r="M22" s="14">
        <v>0.03</v>
      </c>
      <c r="N22" s="23">
        <f t="shared" si="7"/>
        <v>5314.8024566400072</v>
      </c>
      <c r="O22" s="23">
        <f t="shared" si="8"/>
        <v>149462.99754335999</v>
      </c>
      <c r="P22" s="15">
        <v>0.48</v>
      </c>
      <c r="Q22" s="23">
        <f t="shared" si="9"/>
        <v>71742.240000000005</v>
      </c>
    </row>
    <row r="23" spans="1:17" s="16" customFormat="1">
      <c r="A23" s="11">
        <v>22</v>
      </c>
      <c r="B23" s="12" t="s">
        <v>64</v>
      </c>
      <c r="C23" s="12" t="s">
        <v>65</v>
      </c>
      <c r="D23" s="13" t="s">
        <v>19</v>
      </c>
      <c r="E23" s="12" t="s">
        <v>33</v>
      </c>
      <c r="F23" s="13" t="s">
        <v>15</v>
      </c>
      <c r="G23" s="31">
        <v>43301</v>
      </c>
      <c r="H23" s="31">
        <v>43312</v>
      </c>
      <c r="I23" s="12">
        <v>34</v>
      </c>
      <c r="J23" s="12">
        <v>420</v>
      </c>
      <c r="K23" s="23">
        <v>20640</v>
      </c>
      <c r="L23" s="23">
        <f t="shared" si="6"/>
        <v>1032</v>
      </c>
      <c r="M23" s="14">
        <v>0.03</v>
      </c>
      <c r="N23" s="23">
        <f t="shared" si="7"/>
        <v>673.30487040000094</v>
      </c>
      <c r="O23" s="23">
        <f t="shared" si="8"/>
        <v>18934.695129600001</v>
      </c>
      <c r="P23" s="15">
        <v>0.48</v>
      </c>
      <c r="Q23" s="23">
        <f t="shared" si="9"/>
        <v>9088.65</v>
      </c>
    </row>
    <row r="24" spans="1:17" s="16" customFormat="1">
      <c r="A24" s="11">
        <v>23</v>
      </c>
      <c r="B24" s="12" t="s">
        <v>66</v>
      </c>
      <c r="C24" s="12" t="s">
        <v>67</v>
      </c>
      <c r="D24" s="13" t="s">
        <v>19</v>
      </c>
      <c r="E24" s="12" t="s">
        <v>33</v>
      </c>
      <c r="F24" s="13" t="s">
        <v>15</v>
      </c>
      <c r="G24" s="31">
        <v>43302</v>
      </c>
      <c r="H24" s="32">
        <v>43311</v>
      </c>
      <c r="I24" s="12">
        <v>16</v>
      </c>
      <c r="J24" s="12">
        <v>59</v>
      </c>
      <c r="K24" s="23">
        <v>2760</v>
      </c>
      <c r="L24" s="23">
        <f t="shared" si="0"/>
        <v>138</v>
      </c>
      <c r="M24" s="14">
        <v>0.03</v>
      </c>
      <c r="N24" s="23">
        <f t="shared" si="4"/>
        <v>90.034953600000122</v>
      </c>
      <c r="O24" s="23">
        <f t="shared" si="5"/>
        <v>2531.9650463999997</v>
      </c>
      <c r="P24" s="15">
        <v>0.48</v>
      </c>
      <c r="Q24" s="23">
        <f t="shared" si="2"/>
        <v>1215.3399999999999</v>
      </c>
    </row>
    <row r="25" spans="1:17" s="16" customFormat="1">
      <c r="A25" s="11">
        <v>24</v>
      </c>
      <c r="B25" s="12" t="s">
        <v>68</v>
      </c>
      <c r="C25" s="12" t="s">
        <v>69</v>
      </c>
      <c r="D25" s="13" t="s">
        <v>19</v>
      </c>
      <c r="E25" s="12" t="s">
        <v>33</v>
      </c>
      <c r="F25" s="13" t="s">
        <v>15</v>
      </c>
      <c r="G25" s="31">
        <v>43302</v>
      </c>
      <c r="H25" s="32">
        <v>43312</v>
      </c>
      <c r="I25" s="12">
        <v>30</v>
      </c>
      <c r="J25" s="12">
        <v>239</v>
      </c>
      <c r="K25" s="23">
        <v>14810</v>
      </c>
      <c r="L25" s="23">
        <f t="shared" si="0"/>
        <v>740.5</v>
      </c>
      <c r="M25" s="14">
        <v>0.03</v>
      </c>
      <c r="N25" s="23">
        <f t="shared" si="4"/>
        <v>483.12234160000065</v>
      </c>
      <c r="O25" s="23">
        <f t="shared" si="5"/>
        <v>13586.377658399999</v>
      </c>
      <c r="P25" s="15">
        <v>0.48</v>
      </c>
      <c r="Q25" s="23">
        <f t="shared" si="2"/>
        <v>6521.46</v>
      </c>
    </row>
    <row r="26" spans="1:17" s="16" customFormat="1">
      <c r="A26" s="11">
        <v>25</v>
      </c>
      <c r="B26" s="12" t="s">
        <v>70</v>
      </c>
      <c r="C26" s="12" t="s">
        <v>71</v>
      </c>
      <c r="D26" s="13" t="s">
        <v>19</v>
      </c>
      <c r="E26" s="12" t="s">
        <v>33</v>
      </c>
      <c r="F26" s="13" t="s">
        <v>15</v>
      </c>
      <c r="G26" s="31">
        <v>43302</v>
      </c>
      <c r="H26" s="32">
        <v>43309</v>
      </c>
      <c r="I26" s="12">
        <v>3</v>
      </c>
      <c r="J26" s="12">
        <v>13</v>
      </c>
      <c r="K26" s="23">
        <v>700</v>
      </c>
      <c r="L26" s="23">
        <f t="shared" si="0"/>
        <v>35</v>
      </c>
      <c r="M26" s="14">
        <v>0.03</v>
      </c>
      <c r="N26" s="23">
        <f t="shared" si="4"/>
        <v>22.83495200000003</v>
      </c>
      <c r="O26" s="23">
        <f t="shared" si="5"/>
        <v>642.16504799999996</v>
      </c>
      <c r="P26" s="15">
        <v>0.48</v>
      </c>
      <c r="Q26" s="23">
        <f t="shared" si="2"/>
        <v>308.24</v>
      </c>
    </row>
    <row r="27" spans="1:17" s="16" customFormat="1">
      <c r="A27" s="11">
        <v>26</v>
      </c>
      <c r="B27" s="12" t="s">
        <v>72</v>
      </c>
      <c r="C27" s="12" t="s">
        <v>73</v>
      </c>
      <c r="D27" s="13" t="s">
        <v>19</v>
      </c>
      <c r="E27" s="12" t="s">
        <v>33</v>
      </c>
      <c r="F27" s="13" t="s">
        <v>15</v>
      </c>
      <c r="G27" s="31">
        <v>43303</v>
      </c>
      <c r="H27" s="32">
        <v>43310</v>
      </c>
      <c r="I27" s="12">
        <v>2</v>
      </c>
      <c r="J27" s="12">
        <v>28</v>
      </c>
      <c r="K27" s="23">
        <v>1820</v>
      </c>
      <c r="L27" s="23">
        <f t="shared" si="0"/>
        <v>91</v>
      </c>
      <c r="M27" s="14">
        <v>0.03</v>
      </c>
      <c r="N27" s="23">
        <f t="shared" si="4"/>
        <v>59.370875200000079</v>
      </c>
      <c r="O27" s="23">
        <f t="shared" si="5"/>
        <v>1669.6291248</v>
      </c>
      <c r="P27" s="15">
        <v>0.48</v>
      </c>
      <c r="Q27" s="23">
        <f t="shared" si="2"/>
        <v>801.42</v>
      </c>
    </row>
    <row r="28" spans="1:17" s="16" customFormat="1">
      <c r="A28" s="11">
        <v>27</v>
      </c>
      <c r="B28" s="12" t="s">
        <v>74</v>
      </c>
      <c r="C28" s="12" t="s">
        <v>75</v>
      </c>
      <c r="D28" s="13" t="s">
        <v>19</v>
      </c>
      <c r="E28" s="12" t="s">
        <v>33</v>
      </c>
      <c r="F28" s="13" t="s">
        <v>15</v>
      </c>
      <c r="G28" s="31">
        <v>43308</v>
      </c>
      <c r="H28" s="32">
        <v>43312</v>
      </c>
      <c r="I28" s="12">
        <v>67</v>
      </c>
      <c r="J28" s="12">
        <v>1556</v>
      </c>
      <c r="K28" s="23">
        <v>101200.4</v>
      </c>
      <c r="L28" s="23">
        <f t="shared" si="0"/>
        <v>5060.0200000000004</v>
      </c>
      <c r="M28" s="14">
        <v>0.03</v>
      </c>
      <c r="N28" s="23">
        <f t="shared" si="4"/>
        <v>3301.2946805440042</v>
      </c>
      <c r="O28" s="23">
        <f t="shared" si="5"/>
        <v>92839.08531945599</v>
      </c>
      <c r="P28" s="15">
        <v>0.48</v>
      </c>
      <c r="Q28" s="23">
        <f t="shared" si="2"/>
        <v>44562.76</v>
      </c>
    </row>
    <row r="29" spans="1:17" s="16" customFormat="1">
      <c r="A29" s="11">
        <v>28</v>
      </c>
      <c r="B29" s="12" t="s">
        <v>76</v>
      </c>
      <c r="C29" s="12" t="s">
        <v>77</v>
      </c>
      <c r="D29" s="13" t="s">
        <v>19</v>
      </c>
      <c r="E29" s="12" t="s">
        <v>33</v>
      </c>
      <c r="F29" s="13" t="s">
        <v>15</v>
      </c>
      <c r="G29" s="31">
        <v>43308</v>
      </c>
      <c r="H29" s="31">
        <v>43312</v>
      </c>
      <c r="I29" s="12">
        <v>125</v>
      </c>
      <c r="J29" s="12">
        <v>5873</v>
      </c>
      <c r="K29" s="23">
        <v>283943.8</v>
      </c>
      <c r="L29" s="23">
        <f t="shared" si="0"/>
        <v>14197.19</v>
      </c>
      <c r="M29" s="14">
        <v>0.03</v>
      </c>
      <c r="N29" s="23">
        <f t="shared" si="4"/>
        <v>9262.6329195680119</v>
      </c>
      <c r="O29" s="23">
        <f t="shared" si="5"/>
        <v>260483.97708043197</v>
      </c>
      <c r="P29" s="15">
        <v>0.48</v>
      </c>
      <c r="Q29" s="23">
        <f t="shared" si="2"/>
        <v>125032.31</v>
      </c>
    </row>
    <row r="30" spans="1:17" s="16" customFormat="1">
      <c r="A30" s="11">
        <v>29</v>
      </c>
      <c r="B30" s="12" t="s">
        <v>78</v>
      </c>
      <c r="C30" s="12" t="s">
        <v>79</v>
      </c>
      <c r="D30" s="13" t="s">
        <v>19</v>
      </c>
      <c r="E30" s="12" t="s">
        <v>20</v>
      </c>
      <c r="F30" s="13" t="s">
        <v>15</v>
      </c>
      <c r="G30" s="31">
        <v>43308</v>
      </c>
      <c r="H30" s="32">
        <v>43310</v>
      </c>
      <c r="I30" s="12">
        <v>18</v>
      </c>
      <c r="J30" s="12">
        <v>1210</v>
      </c>
      <c r="K30" s="23">
        <v>84245</v>
      </c>
      <c r="L30" s="23">
        <f t="shared" si="0"/>
        <v>4212.25</v>
      </c>
      <c r="M30" s="14">
        <v>0.03</v>
      </c>
      <c r="N30" s="23">
        <f t="shared" si="1"/>
        <v>2748.1864732000035</v>
      </c>
      <c r="O30" s="23">
        <f t="shared" si="3"/>
        <v>77284.56352679999</v>
      </c>
      <c r="P30" s="15">
        <v>0.48</v>
      </c>
      <c r="Q30" s="23">
        <f t="shared" si="2"/>
        <v>37096.589999999997</v>
      </c>
    </row>
    <row r="31" spans="1:17" s="16" customFormat="1">
      <c r="A31" s="11">
        <v>30</v>
      </c>
      <c r="B31" s="12" t="s">
        <v>80</v>
      </c>
      <c r="C31" s="12" t="s">
        <v>81</v>
      </c>
      <c r="D31" s="13" t="s">
        <v>19</v>
      </c>
      <c r="E31" s="12" t="s">
        <v>20</v>
      </c>
      <c r="F31" s="13" t="s">
        <v>15</v>
      </c>
      <c r="G31" s="31">
        <v>43311</v>
      </c>
      <c r="H31" s="32">
        <v>43312</v>
      </c>
      <c r="I31" s="12">
        <v>10</v>
      </c>
      <c r="J31" s="12">
        <v>171</v>
      </c>
      <c r="K31" s="23">
        <v>13600</v>
      </c>
      <c r="L31" s="23">
        <f t="shared" si="0"/>
        <v>680</v>
      </c>
      <c r="M31" s="14">
        <v>0.03</v>
      </c>
      <c r="N31" s="23">
        <f t="shared" si="1"/>
        <v>443.6504960000006</v>
      </c>
      <c r="O31" s="23">
        <f t="shared" si="3"/>
        <v>12476.349504</v>
      </c>
      <c r="P31" s="15">
        <v>0.48</v>
      </c>
      <c r="Q31" s="23">
        <f t="shared" si="2"/>
        <v>5988.65</v>
      </c>
    </row>
    <row r="32" spans="1:17" s="5" customFormat="1" ht="20.25" customHeight="1">
      <c r="A32" s="17"/>
      <c r="B32" s="18" t="s">
        <v>16</v>
      </c>
      <c r="C32" s="19"/>
      <c r="D32" s="19"/>
      <c r="E32" s="19"/>
      <c r="F32" s="19"/>
      <c r="G32" s="20"/>
      <c r="H32" s="20"/>
      <c r="I32" s="19"/>
      <c r="J32" s="19"/>
      <c r="K32" s="21">
        <f>SUM(K2:K31)</f>
        <v>2242969.7999999998</v>
      </c>
      <c r="L32" s="21">
        <f>SUM(L2:L31)</f>
        <v>112148.49</v>
      </c>
      <c r="M32" s="21"/>
      <c r="N32" s="21">
        <f>SUM(N2:N31)</f>
        <v>73168.725314928102</v>
      </c>
      <c r="O32" s="21">
        <f>SUM(O2:O31)</f>
        <v>2057652.5846850716</v>
      </c>
      <c r="P32" s="22"/>
      <c r="Q32" s="21">
        <f>SUM(Q2:Q31)</f>
        <v>987673.25999999978</v>
      </c>
    </row>
    <row r="33" spans="2:16" s="5" customFormat="1">
      <c r="B33" s="6"/>
      <c r="C33" s="6"/>
      <c r="D33" s="6"/>
      <c r="E33" s="6"/>
      <c r="F33" s="6"/>
      <c r="G33" s="7"/>
      <c r="H33" s="7"/>
      <c r="I33" s="6"/>
      <c r="J33" s="6"/>
      <c r="K33" s="8"/>
      <c r="L33" s="8"/>
      <c r="M33" s="8"/>
      <c r="N33" s="8"/>
      <c r="O33" s="8"/>
      <c r="P33" s="9"/>
    </row>
    <row r="35" spans="2:16">
      <c r="F35" s="30"/>
    </row>
  </sheetData>
  <protectedRanges>
    <protectedRange sqref="A32:IV65558 Q2:Q31 M2:M31 O2:O31" name="区域1"/>
    <protectedRange sqref="L2:L31" name="区域1_1"/>
  </protectedRanges>
  <phoneticPr fontId="1" type="noConversion"/>
  <pageMargins left="0" right="0.19685039370078741" top="0.98425196850393704" bottom="0.59055118110236227" header="0.51181102362204722" footer="0.51181102362204722"/>
  <pageSetup paperSize="9" scale="58" orientation="landscape" horizontalDpi="300" verticalDpi="300" r:id="rId1"/>
  <headerFooter alignWithMargins="0"/>
  <customProperties>
    <customPr name="BudgetSheetCodeNam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</cp:lastModifiedBy>
  <cp:lastPrinted>2018-08-01T03:08:37Z</cp:lastPrinted>
  <dcterms:created xsi:type="dcterms:W3CDTF">2015-11-10T02:18:22Z</dcterms:created>
  <dcterms:modified xsi:type="dcterms:W3CDTF">2018-08-01T03:37:03Z</dcterms:modified>
</cp:coreProperties>
</file>