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ustomProperty1.bin" ContentType="application/vnd.openxmlformats-officedocument.spreadsheetml.customProperty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21885" windowHeight="4695"/>
  </bookViews>
  <sheets>
    <sheet name="月结算表" sheetId="1" r:id="rId1"/>
  </sheets>
  <calcPr calcId="125725"/>
</workbook>
</file>

<file path=xl/calcChain.xml><?xml version="1.0" encoding="utf-8"?>
<calcChain xmlns="http://schemas.openxmlformats.org/spreadsheetml/2006/main">
  <c r="L10" i="1"/>
  <c r="N10"/>
  <c r="O10"/>
  <c r="Q10" s="1"/>
  <c r="I32"/>
  <c r="J32"/>
  <c r="M32"/>
  <c r="K32"/>
  <c r="L11"/>
  <c r="N11"/>
  <c r="O11"/>
  <c r="Q11" s="1"/>
  <c r="L12"/>
  <c r="N12"/>
  <c r="O12"/>
  <c r="Q12" s="1"/>
  <c r="L13"/>
  <c r="N13"/>
  <c r="O13"/>
  <c r="Q13" s="1"/>
  <c r="L14"/>
  <c r="N14"/>
  <c r="O14"/>
  <c r="Q14" s="1"/>
  <c r="L15"/>
  <c r="N15"/>
  <c r="O15"/>
  <c r="Q15" s="1"/>
  <c r="L16"/>
  <c r="N16"/>
  <c r="O16"/>
  <c r="Q16" s="1"/>
  <c r="L17"/>
  <c r="N17"/>
  <c r="O17"/>
  <c r="Q17" s="1"/>
  <c r="L18"/>
  <c r="N18"/>
  <c r="O18"/>
  <c r="Q18" s="1"/>
  <c r="L19"/>
  <c r="N19"/>
  <c r="O19"/>
  <c r="Q19" s="1"/>
  <c r="L20"/>
  <c r="N20"/>
  <c r="O20"/>
  <c r="Q20" s="1"/>
  <c r="L21"/>
  <c r="N21"/>
  <c r="O21"/>
  <c r="Q21" s="1"/>
  <c r="L22"/>
  <c r="N22"/>
  <c r="O22"/>
  <c r="Q22" s="1"/>
  <c r="L23"/>
  <c r="N23"/>
  <c r="O23"/>
  <c r="Q23" s="1"/>
  <c r="L24"/>
  <c r="N24"/>
  <c r="O24"/>
  <c r="Q24" s="1"/>
  <c r="L25"/>
  <c r="N25"/>
  <c r="O25"/>
  <c r="Q25" s="1"/>
  <c r="L26"/>
  <c r="N26"/>
  <c r="O26"/>
  <c r="Q26" s="1"/>
  <c r="L27"/>
  <c r="N27"/>
  <c r="O27"/>
  <c r="Q27" s="1"/>
  <c r="L28"/>
  <c r="N28"/>
  <c r="O28"/>
  <c r="Q28" s="1"/>
  <c r="L29"/>
  <c r="N29"/>
  <c r="O29"/>
  <c r="Q29" s="1"/>
  <c r="L30"/>
  <c r="N30"/>
  <c r="O30"/>
  <c r="Q30" s="1"/>
  <c r="L31"/>
  <c r="N31"/>
  <c r="O31"/>
  <c r="Q31" s="1"/>
  <c r="O9" l="1"/>
  <c r="Q9" s="1"/>
  <c r="N9"/>
  <c r="L9"/>
  <c r="O8"/>
  <c r="Q8" s="1"/>
  <c r="N8"/>
  <c r="L8"/>
  <c r="O7"/>
  <c r="Q7" s="1"/>
  <c r="N7"/>
  <c r="L7"/>
  <c r="O6"/>
  <c r="Q6" s="1"/>
  <c r="N6"/>
  <c r="L6"/>
  <c r="O5"/>
  <c r="Q5" s="1"/>
  <c r="N5"/>
  <c r="L5"/>
  <c r="O4"/>
  <c r="Q4" s="1"/>
  <c r="N4"/>
  <c r="L4"/>
  <c r="O3"/>
  <c r="Q3" s="1"/>
  <c r="N3"/>
  <c r="L3"/>
  <c r="O2"/>
  <c r="N2"/>
  <c r="L2"/>
  <c r="O32" l="1"/>
  <c r="N32"/>
  <c r="L32"/>
  <c r="Q2"/>
  <c r="Q32" s="1"/>
</calcChain>
</file>

<file path=xl/comments1.xml><?xml version="1.0" encoding="utf-8"?>
<comments xmlns="http://schemas.openxmlformats.org/spreadsheetml/2006/main">
  <authors>
    <author>leno</author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<sst xmlns="http://schemas.openxmlformats.org/spreadsheetml/2006/main" count="228" uniqueCount="83">
  <si>
    <t>序号</t>
  </si>
  <si>
    <t>影片编码</t>
  </si>
  <si>
    <t>开始日期</t>
    <phoneticPr fontId="1" type="noConversion"/>
  </si>
  <si>
    <t>结束日期</t>
    <phoneticPr fontId="1" type="noConversion"/>
  </si>
  <si>
    <t>总场次</t>
    <phoneticPr fontId="1" type="noConversion"/>
  </si>
  <si>
    <t>总人次</t>
    <phoneticPr fontId="1" type="noConversion"/>
  </si>
  <si>
    <t>总票房</t>
    <phoneticPr fontId="1" type="noConversion"/>
  </si>
  <si>
    <t>影片名称</t>
    <phoneticPr fontId="1" type="noConversion"/>
  </si>
  <si>
    <t>净票房</t>
    <phoneticPr fontId="1" type="noConversion"/>
  </si>
  <si>
    <t>分账片款</t>
    <phoneticPr fontId="1" type="noConversion"/>
  </si>
  <si>
    <t>设备归属</t>
    <phoneticPr fontId="1" type="noConversion"/>
  </si>
  <si>
    <t>电影专项基金</t>
    <phoneticPr fontId="1" type="noConversion"/>
  </si>
  <si>
    <t>增值税率</t>
    <phoneticPr fontId="1" type="noConversion"/>
  </si>
  <si>
    <t>税金</t>
    <phoneticPr fontId="1" type="noConversion"/>
  </si>
  <si>
    <t>分账比例</t>
    <phoneticPr fontId="1" type="noConversion"/>
  </si>
  <si>
    <t>中影设备</t>
    <phoneticPr fontId="1" type="noConversion"/>
  </si>
  <si>
    <t>合计</t>
    <phoneticPr fontId="1" type="noConversion"/>
  </si>
  <si>
    <t>影院名称</t>
    <phoneticPr fontId="1" type="noConversion"/>
  </si>
  <si>
    <t>影院编码</t>
    <phoneticPr fontId="1" type="noConversion"/>
  </si>
  <si>
    <r>
      <rPr>
        <sz val="10"/>
        <color theme="1"/>
        <rFont val="宋体"/>
        <family val="3"/>
        <charset val="134"/>
      </rPr>
      <t>武汉百方汇影院</t>
    </r>
    <r>
      <rPr>
        <sz val="10"/>
        <color theme="1"/>
        <rFont val="Arial"/>
        <family val="2"/>
      </rPr>
      <t xml:space="preserve"> </t>
    </r>
    <phoneticPr fontId="1" type="noConversion"/>
  </si>
  <si>
    <t>42019431</t>
    <phoneticPr fontId="1" type="noConversion"/>
  </si>
  <si>
    <t>侏罗纪世界2（数字3D）</t>
  </si>
  <si>
    <t>051201022018</t>
  </si>
  <si>
    <t>猛虫过江</t>
  </si>
  <si>
    <t>001104442018</t>
  </si>
  <si>
    <t>动物世界（数字3D）</t>
  </si>
  <si>
    <t>001203772018</t>
  </si>
  <si>
    <t>超人总动员2（数字3D）</t>
  </si>
  <si>
    <t>051201112018</t>
  </si>
  <si>
    <t>阿飞正传（数字）</t>
  </si>
  <si>
    <t>002101142018</t>
  </si>
  <si>
    <t>生存家族（数字）</t>
  </si>
  <si>
    <t>012101122018</t>
  </si>
  <si>
    <t>我不是药神</t>
  </si>
  <si>
    <t>001104962018</t>
  </si>
  <si>
    <t>金蝉脱壳2：冥府（数字）</t>
  </si>
  <si>
    <t>051101152018</t>
  </si>
  <si>
    <t>超人总动员2（数字）</t>
  </si>
  <si>
    <t>051101112018</t>
  </si>
  <si>
    <t>暹罗决：九神战甲（数字）</t>
  </si>
  <si>
    <t>014101072018</t>
  </si>
  <si>
    <t>最后一球（数字）</t>
  </si>
  <si>
    <t>091101172018</t>
  </si>
  <si>
    <t>邪不压正</t>
  </si>
  <si>
    <t>001104952018</t>
  </si>
  <si>
    <t>新大头儿子和小头爸爸3俄罗斯奇遇记</t>
  </si>
  <si>
    <t>001b03562018</t>
  </si>
  <si>
    <t>阿修罗（数字3D）</t>
  </si>
  <si>
    <t>001204972018</t>
  </si>
  <si>
    <t>001l05482017</t>
  </si>
  <si>
    <t>摩天营救（数字3D）</t>
  </si>
  <si>
    <t>051201202018</t>
  </si>
  <si>
    <t>风语咒（数字3D）</t>
  </si>
  <si>
    <t>001c05272018</t>
  </si>
  <si>
    <t>阿修罗</t>
  </si>
  <si>
    <t>001104972018</t>
  </si>
  <si>
    <t>狄仁杰之四大天王（数字3D）</t>
  </si>
  <si>
    <t>001202172018</t>
  </si>
  <si>
    <t>小悟空</t>
  </si>
  <si>
    <t>001b03982018</t>
  </si>
  <si>
    <t>神奇马戏团之动物饼干</t>
  </si>
  <si>
    <t>001b05642018</t>
  </si>
  <si>
    <t>兄弟班</t>
  </si>
  <si>
    <t>001104632017</t>
  </si>
  <si>
    <t>北方一片苍茫</t>
  </si>
  <si>
    <t>001108552017</t>
  </si>
  <si>
    <t>汪星卧底（数字）</t>
  </si>
  <si>
    <t>051101182018</t>
  </si>
  <si>
    <t>淘气大侦探（数字3D）</t>
  </si>
  <si>
    <t>051201262018</t>
  </si>
  <si>
    <t>昨日青空</t>
  </si>
  <si>
    <t>001b04542018</t>
  </si>
  <si>
    <t>西虹市首富</t>
  </si>
  <si>
    <t>001106062018</t>
  </si>
  <si>
    <t>淘气大侦探（数字）</t>
  </si>
  <si>
    <t>051101262018</t>
  </si>
  <si>
    <t>萌学园：寻找盘古</t>
  </si>
  <si>
    <t>001108392016</t>
  </si>
  <si>
    <t>神秘世界历险记4</t>
  </si>
  <si>
    <t>001b05332018</t>
  </si>
  <si>
    <t>2018-07-01</t>
    <phoneticPr fontId="1" type="noConversion"/>
  </si>
  <si>
    <t>2018-07-31</t>
    <phoneticPr fontId="1" type="noConversion"/>
  </si>
  <si>
    <r>
      <t>您一定不要错过</t>
    </r>
    <r>
      <rPr>
        <sz val="9"/>
        <color rgb="FF000000"/>
        <rFont val="Tahoma"/>
        <family val="2"/>
      </rPr>
      <t xml:space="preserve"> </t>
    </r>
    <r>
      <rPr>
        <sz val="9"/>
        <color rgb="FF000000"/>
        <rFont val="宋体"/>
        <family val="3"/>
        <charset val="134"/>
      </rPr>
      <t>内蒙古民族电影</t>
    </r>
    <r>
      <rPr>
        <sz val="9"/>
        <color rgb="FF000000"/>
        <rFont val="Tahoma"/>
        <family val="2"/>
      </rPr>
      <t>70</t>
    </r>
    <r>
      <rPr>
        <sz val="9"/>
        <color rgb="FF000000"/>
        <rFont val="宋体"/>
        <family val="3"/>
        <charset val="134"/>
      </rPr>
      <t>年</t>
    </r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</si>
</sst>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11">
    <font>
      <sz val="1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9"/>
      <color rgb="FF000000"/>
      <name val="Tahoma"/>
      <family val="2"/>
    </font>
    <font>
      <sz val="9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2">
    <xf numFmtId="0" fontId="0" fillId="0" borderId="0"/>
    <xf numFmtId="0" fontId="2" fillId="0" borderId="0"/>
  </cellStyleXfs>
  <cellXfs count="39">
    <xf numFmtId="0" fontId="0" fillId="0" borderId="0" xfId="0"/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176" fontId="0" fillId="0" borderId="0" xfId="0" applyNumberFormat="1" applyFill="1"/>
    <xf numFmtId="177" fontId="0" fillId="0" borderId="0" xfId="0" applyNumberFormat="1" applyFill="1"/>
    <xf numFmtId="0" fontId="5" fillId="0" borderId="0" xfId="0" applyFont="1"/>
    <xf numFmtId="0" fontId="6" fillId="0" borderId="0" xfId="0" applyFont="1" applyFill="1"/>
    <xf numFmtId="0" fontId="0" fillId="0" borderId="1" xfId="0" applyFill="1" applyBorder="1"/>
    <xf numFmtId="49" fontId="6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/>
    <xf numFmtId="14" fontId="0" fillId="0" borderId="1" xfId="0" applyNumberFormat="1" applyFill="1" applyBorder="1"/>
    <xf numFmtId="176" fontId="0" fillId="0" borderId="1" xfId="0" applyNumberFormat="1" applyFill="1" applyBorder="1"/>
    <xf numFmtId="177" fontId="6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right" vertical="center"/>
    </xf>
    <xf numFmtId="49" fontId="8" fillId="0" borderId="0" xfId="0" applyNumberFormat="1" applyFont="1"/>
    <xf numFmtId="0" fontId="3" fillId="2" borderId="2" xfId="0" applyFont="1" applyFill="1" applyBorder="1" applyAlignment="1" applyProtection="1">
      <alignment horizontal="center" wrapText="1"/>
    </xf>
    <xf numFmtId="49" fontId="4" fillId="2" borderId="2" xfId="0" applyNumberFormat="1" applyFont="1" applyFill="1" applyBorder="1" applyAlignment="1" applyProtection="1">
      <alignment horizontal="center" wrapText="1"/>
    </xf>
    <xf numFmtId="49" fontId="3" fillId="2" borderId="2" xfId="0" applyNumberFormat="1" applyFont="1" applyFill="1" applyBorder="1" applyAlignment="1" applyProtection="1">
      <alignment horizontal="center" wrapText="1"/>
    </xf>
    <xf numFmtId="14" fontId="4" fillId="2" borderId="2" xfId="0" applyNumberFormat="1" applyFont="1" applyFill="1" applyBorder="1" applyAlignment="1" applyProtection="1">
      <alignment horizontal="center" wrapText="1"/>
    </xf>
    <xf numFmtId="176" fontId="4" fillId="2" borderId="2" xfId="0" applyNumberFormat="1" applyFont="1" applyFill="1" applyBorder="1" applyAlignment="1" applyProtection="1">
      <alignment horizontal="center" wrapText="1"/>
    </xf>
    <xf numFmtId="177" fontId="4" fillId="2" borderId="2" xfId="0" applyNumberFormat="1" applyFont="1" applyFill="1" applyBorder="1" applyAlignment="1" applyProtection="1">
      <alignment horizontal="center" wrapText="1"/>
    </xf>
    <xf numFmtId="0" fontId="6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49" fontId="9" fillId="3" borderId="3" xfId="0" applyNumberFormat="1" applyFont="1" applyFill="1" applyBorder="1" applyAlignment="1">
      <alignment horizontal="left" vertical="center" wrapText="1"/>
    </xf>
    <xf numFmtId="1" fontId="9" fillId="3" borderId="3" xfId="0" applyNumberFormat="1" applyFont="1" applyFill="1" applyBorder="1" applyAlignment="1">
      <alignment horizontal="right" vertical="center" wrapText="1"/>
    </xf>
    <xf numFmtId="2" fontId="9" fillId="3" borderId="3" xfId="0" applyNumberFormat="1" applyFont="1" applyFill="1" applyBorder="1" applyAlignment="1">
      <alignment horizontal="right" vertical="center" wrapText="1"/>
    </xf>
    <xf numFmtId="0" fontId="6" fillId="4" borderId="1" xfId="0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right" vertical="center"/>
    </xf>
    <xf numFmtId="176" fontId="6" fillId="4" borderId="1" xfId="0" applyNumberFormat="1" applyFont="1" applyFill="1" applyBorder="1" applyAlignment="1">
      <alignment horizontal="center" vertical="center"/>
    </xf>
    <xf numFmtId="0" fontId="6" fillId="4" borderId="0" xfId="0" applyFont="1" applyFill="1"/>
    <xf numFmtId="49" fontId="10" fillId="3" borderId="3" xfId="0" applyNumberFormat="1" applyFont="1" applyFill="1" applyBorder="1" applyAlignment="1">
      <alignment horizontal="left" vertical="center" wrapText="1"/>
    </xf>
  </cellXfs>
  <cellStyles count="2">
    <cellStyle name="常规" xfId="0" builtinId="0"/>
    <cellStyle name="常规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5"/>
  <sheetViews>
    <sheetView tabSelected="1" workbookViewId="0">
      <selection activeCell="B16" sqref="B16"/>
    </sheetView>
  </sheetViews>
  <sheetFormatPr defaultColWidth="16" defaultRowHeight="12.75"/>
  <cols>
    <col min="1" max="1" width="8.42578125" customWidth="1"/>
    <col min="2" max="2" width="30.28515625" style="2" bestFit="1" customWidth="1"/>
    <col min="3" max="3" width="13.85546875" style="2" bestFit="1" customWidth="1"/>
    <col min="4" max="4" width="19" style="2" customWidth="1"/>
    <col min="5" max="5" width="11.7109375" style="2" customWidth="1"/>
    <col min="6" max="6" width="16" style="2"/>
    <col min="7" max="8" width="13.7109375" style="1" customWidth="1"/>
    <col min="9" max="10" width="11.140625" style="2" customWidth="1"/>
    <col min="11" max="11" width="12.5703125" style="3" customWidth="1"/>
    <col min="12" max="12" width="16" style="3"/>
    <col min="13" max="13" width="11.28515625" style="3" customWidth="1"/>
    <col min="14" max="14" width="11.85546875" style="3" customWidth="1"/>
    <col min="15" max="15" width="16" style="3"/>
    <col min="16" max="16" width="13.140625" style="4" customWidth="1"/>
    <col min="17" max="17" width="16" style="3"/>
  </cols>
  <sheetData>
    <row r="1" spans="1:17" s="10" customFormat="1" ht="15.75">
      <c r="A1" s="20" t="s">
        <v>0</v>
      </c>
      <c r="B1" s="21" t="s">
        <v>7</v>
      </c>
      <c r="C1" s="22" t="s">
        <v>1</v>
      </c>
      <c r="D1" s="21" t="s">
        <v>17</v>
      </c>
      <c r="E1" s="21" t="s">
        <v>18</v>
      </c>
      <c r="F1" s="21" t="s">
        <v>10</v>
      </c>
      <c r="G1" s="23" t="s">
        <v>2</v>
      </c>
      <c r="H1" s="23" t="s">
        <v>3</v>
      </c>
      <c r="I1" s="21" t="s">
        <v>4</v>
      </c>
      <c r="J1" s="21" t="s">
        <v>5</v>
      </c>
      <c r="K1" s="24" t="s">
        <v>6</v>
      </c>
      <c r="L1" s="24" t="s">
        <v>11</v>
      </c>
      <c r="M1" s="24" t="s">
        <v>12</v>
      </c>
      <c r="N1" s="24" t="s">
        <v>13</v>
      </c>
      <c r="O1" s="24" t="s">
        <v>8</v>
      </c>
      <c r="P1" s="25" t="s">
        <v>14</v>
      </c>
      <c r="Q1" s="24" t="s">
        <v>9</v>
      </c>
    </row>
    <row r="2" spans="1:17" s="11" customFormat="1">
      <c r="A2" s="26">
        <v>1</v>
      </c>
      <c r="B2" s="29" t="s">
        <v>33</v>
      </c>
      <c r="C2" s="29" t="s">
        <v>34</v>
      </c>
      <c r="D2" s="13" t="s">
        <v>19</v>
      </c>
      <c r="E2" s="13" t="s">
        <v>20</v>
      </c>
      <c r="F2" s="27" t="s">
        <v>15</v>
      </c>
      <c r="G2" s="13" t="s">
        <v>80</v>
      </c>
      <c r="H2" s="13" t="s">
        <v>81</v>
      </c>
      <c r="I2" s="30">
        <v>490</v>
      </c>
      <c r="J2" s="30">
        <v>19362</v>
      </c>
      <c r="K2" s="31">
        <v>639650</v>
      </c>
      <c r="L2" s="18">
        <f>K2*0.05</f>
        <v>31982.5</v>
      </c>
      <c r="M2" s="28">
        <v>0.03</v>
      </c>
      <c r="N2" s="18">
        <f>K2*(1-0.96737864)</f>
        <v>20866.252924000029</v>
      </c>
      <c r="O2" s="18">
        <f>K2*0.91737864</f>
        <v>586801.24707599997</v>
      </c>
      <c r="P2" s="17">
        <v>0.48</v>
      </c>
      <c r="Q2" s="18">
        <f>O2*P2</f>
        <v>281664.59859647998</v>
      </c>
    </row>
    <row r="3" spans="1:17" s="11" customFormat="1" ht="13.5" customHeight="1">
      <c r="A3" s="26">
        <v>2</v>
      </c>
      <c r="B3" s="29" t="s">
        <v>21</v>
      </c>
      <c r="C3" s="29" t="s">
        <v>22</v>
      </c>
      <c r="D3" s="13" t="s">
        <v>19</v>
      </c>
      <c r="E3" s="13" t="s">
        <v>20</v>
      </c>
      <c r="F3" s="27" t="s">
        <v>15</v>
      </c>
      <c r="G3" s="13" t="s">
        <v>80</v>
      </c>
      <c r="H3" s="13" t="s">
        <v>81</v>
      </c>
      <c r="I3" s="30">
        <v>69</v>
      </c>
      <c r="J3" s="30">
        <v>806</v>
      </c>
      <c r="K3" s="31">
        <v>25150</v>
      </c>
      <c r="L3" s="18">
        <f t="shared" ref="L3" si="0">K3*0.05</f>
        <v>1257.5</v>
      </c>
      <c r="M3" s="28">
        <v>0.03</v>
      </c>
      <c r="N3" s="18">
        <f t="shared" ref="N3:N9" si="1">K3*(1-0.96737864)</f>
        <v>820.4272040000011</v>
      </c>
      <c r="O3" s="18">
        <f t="shared" ref="O3:O9" si="2">K3*0.91737864</f>
        <v>23072.072796</v>
      </c>
      <c r="P3" s="17">
        <v>0.48</v>
      </c>
      <c r="Q3" s="18">
        <f>O3*P3</f>
        <v>11074.594942079999</v>
      </c>
    </row>
    <row r="4" spans="1:17" s="11" customFormat="1">
      <c r="A4" s="26">
        <v>3</v>
      </c>
      <c r="B4" s="29" t="s">
        <v>25</v>
      </c>
      <c r="C4" s="29" t="s">
        <v>26</v>
      </c>
      <c r="D4" s="13" t="s">
        <v>19</v>
      </c>
      <c r="E4" s="13" t="s">
        <v>20</v>
      </c>
      <c r="F4" s="27" t="s">
        <v>15</v>
      </c>
      <c r="G4" s="13" t="s">
        <v>80</v>
      </c>
      <c r="H4" s="13" t="s">
        <v>81</v>
      </c>
      <c r="I4" s="30">
        <v>151</v>
      </c>
      <c r="J4" s="30">
        <v>2054</v>
      </c>
      <c r="K4" s="31">
        <v>70475</v>
      </c>
      <c r="L4" s="18">
        <f t="shared" ref="L4:L9" si="3">K4*0.05</f>
        <v>3523.75</v>
      </c>
      <c r="M4" s="28">
        <v>0.03</v>
      </c>
      <c r="N4" s="18">
        <f t="shared" si="1"/>
        <v>2298.9903460000032</v>
      </c>
      <c r="O4" s="18">
        <f t="shared" si="2"/>
        <v>64652.259654000001</v>
      </c>
      <c r="P4" s="17">
        <v>0.48</v>
      </c>
      <c r="Q4" s="18">
        <f>O4*P4</f>
        <v>31033.08463392</v>
      </c>
    </row>
    <row r="5" spans="1:17" s="11" customFormat="1">
      <c r="A5" s="26">
        <v>4</v>
      </c>
      <c r="B5" s="29" t="s">
        <v>29</v>
      </c>
      <c r="C5" s="29" t="s">
        <v>30</v>
      </c>
      <c r="D5" s="13" t="s">
        <v>19</v>
      </c>
      <c r="E5" s="13" t="s">
        <v>20</v>
      </c>
      <c r="F5" s="27" t="s">
        <v>15</v>
      </c>
      <c r="G5" s="13" t="s">
        <v>80</v>
      </c>
      <c r="H5" s="13" t="s">
        <v>81</v>
      </c>
      <c r="I5" s="30">
        <v>28</v>
      </c>
      <c r="J5" s="30">
        <v>154</v>
      </c>
      <c r="K5" s="31">
        <v>4929</v>
      </c>
      <c r="L5" s="18">
        <f t="shared" si="3"/>
        <v>246.45000000000002</v>
      </c>
      <c r="M5" s="28">
        <v>0.03</v>
      </c>
      <c r="N5" s="18">
        <f>K5*(1-0.96737864)</f>
        <v>160.79068344000021</v>
      </c>
      <c r="O5" s="18">
        <f t="shared" si="2"/>
        <v>4521.7593165600001</v>
      </c>
      <c r="P5" s="17">
        <v>0.48</v>
      </c>
      <c r="Q5" s="18">
        <f>O5*P5</f>
        <v>2170.4444719488001</v>
      </c>
    </row>
    <row r="6" spans="1:17" s="11" customFormat="1">
      <c r="A6" s="26">
        <v>5</v>
      </c>
      <c r="B6" s="29" t="s">
        <v>27</v>
      </c>
      <c r="C6" s="29" t="s">
        <v>28</v>
      </c>
      <c r="D6" s="13" t="s">
        <v>19</v>
      </c>
      <c r="E6" s="13" t="s">
        <v>20</v>
      </c>
      <c r="F6" s="27" t="s">
        <v>15</v>
      </c>
      <c r="G6" s="13" t="s">
        <v>80</v>
      </c>
      <c r="H6" s="13" t="s">
        <v>81</v>
      </c>
      <c r="I6" s="30">
        <v>88</v>
      </c>
      <c r="J6" s="30">
        <v>1156</v>
      </c>
      <c r="K6" s="31">
        <v>36437</v>
      </c>
      <c r="L6" s="18">
        <f t="shared" si="3"/>
        <v>1821.8500000000001</v>
      </c>
      <c r="M6" s="28">
        <v>0.03</v>
      </c>
      <c r="N6" s="18">
        <f t="shared" si="1"/>
        <v>1188.6244943200015</v>
      </c>
      <c r="O6" s="18">
        <f t="shared" si="2"/>
        <v>33426.525505680002</v>
      </c>
      <c r="P6" s="17">
        <v>0.48</v>
      </c>
      <c r="Q6" s="18">
        <f>O6*P6</f>
        <v>16044.732242726401</v>
      </c>
    </row>
    <row r="7" spans="1:17" s="11" customFormat="1">
      <c r="A7" s="26">
        <v>6</v>
      </c>
      <c r="B7" s="29" t="s">
        <v>31</v>
      </c>
      <c r="C7" s="29" t="s">
        <v>32</v>
      </c>
      <c r="D7" s="13" t="s">
        <v>19</v>
      </c>
      <c r="E7" s="13" t="s">
        <v>20</v>
      </c>
      <c r="F7" s="27" t="s">
        <v>15</v>
      </c>
      <c r="G7" s="13" t="s">
        <v>80</v>
      </c>
      <c r="H7" s="13" t="s">
        <v>81</v>
      </c>
      <c r="I7" s="30">
        <v>20</v>
      </c>
      <c r="J7" s="30">
        <v>113</v>
      </c>
      <c r="K7" s="31">
        <v>2905</v>
      </c>
      <c r="L7" s="18">
        <f t="shared" si="3"/>
        <v>145.25</v>
      </c>
      <c r="M7" s="28">
        <v>0.03</v>
      </c>
      <c r="N7" s="18">
        <f>K7*(1-0.96737864)</f>
        <v>94.765050800000125</v>
      </c>
      <c r="O7" s="18">
        <f t="shared" si="2"/>
        <v>2664.9849491999998</v>
      </c>
      <c r="P7" s="17">
        <v>0.48</v>
      </c>
      <c r="Q7" s="18">
        <f t="shared" ref="Q7:Q9" si="4">O7*P7</f>
        <v>1279.1927756159998</v>
      </c>
    </row>
    <row r="8" spans="1:17" s="37" customFormat="1">
      <c r="A8" s="32">
        <v>7</v>
      </c>
      <c r="B8" s="29" t="s">
        <v>39</v>
      </c>
      <c r="C8" s="29" t="s">
        <v>40</v>
      </c>
      <c r="D8" s="33" t="s">
        <v>19</v>
      </c>
      <c r="E8" s="33" t="s">
        <v>20</v>
      </c>
      <c r="F8" s="34" t="s">
        <v>15</v>
      </c>
      <c r="G8" s="13" t="s">
        <v>80</v>
      </c>
      <c r="H8" s="13" t="s">
        <v>81</v>
      </c>
      <c r="I8" s="30">
        <v>5</v>
      </c>
      <c r="J8" s="30">
        <v>6</v>
      </c>
      <c r="K8" s="31">
        <v>220</v>
      </c>
      <c r="L8" s="35">
        <f t="shared" si="3"/>
        <v>11</v>
      </c>
      <c r="M8" s="36">
        <v>0.03</v>
      </c>
      <c r="N8" s="35">
        <f t="shared" si="1"/>
        <v>7.1766992000000096</v>
      </c>
      <c r="O8" s="35">
        <f t="shared" si="2"/>
        <v>201.8233008</v>
      </c>
      <c r="P8" s="17">
        <v>0.48</v>
      </c>
      <c r="Q8" s="35">
        <f>O8*P8</f>
        <v>96.875184383999994</v>
      </c>
    </row>
    <row r="9" spans="1:17" s="11" customFormat="1">
      <c r="A9" s="26">
        <v>8</v>
      </c>
      <c r="B9" s="29" t="s">
        <v>41</v>
      </c>
      <c r="C9" s="29" t="s">
        <v>42</v>
      </c>
      <c r="D9" s="13" t="s">
        <v>19</v>
      </c>
      <c r="E9" s="13" t="s">
        <v>20</v>
      </c>
      <c r="F9" s="27" t="s">
        <v>15</v>
      </c>
      <c r="G9" s="13" t="s">
        <v>80</v>
      </c>
      <c r="H9" s="13" t="s">
        <v>81</v>
      </c>
      <c r="I9" s="30">
        <v>5</v>
      </c>
      <c r="J9" s="30">
        <v>20</v>
      </c>
      <c r="K9" s="31">
        <v>499</v>
      </c>
      <c r="L9" s="18">
        <f t="shared" si="3"/>
        <v>24.950000000000003</v>
      </c>
      <c r="M9" s="28">
        <v>0.03</v>
      </c>
      <c r="N9" s="18">
        <f t="shared" si="1"/>
        <v>16.278058640000022</v>
      </c>
      <c r="O9" s="18">
        <f t="shared" si="2"/>
        <v>457.77194136000003</v>
      </c>
      <c r="P9" s="17">
        <v>0.48</v>
      </c>
      <c r="Q9" s="18">
        <f t="shared" si="4"/>
        <v>219.7305318528</v>
      </c>
    </row>
    <row r="10" spans="1:17" s="37" customFormat="1">
      <c r="A10" s="32">
        <v>9</v>
      </c>
      <c r="B10" s="29" t="s">
        <v>23</v>
      </c>
      <c r="C10" s="29" t="s">
        <v>24</v>
      </c>
      <c r="D10" s="33" t="s">
        <v>19</v>
      </c>
      <c r="E10" s="33" t="s">
        <v>20</v>
      </c>
      <c r="F10" s="34" t="s">
        <v>15</v>
      </c>
      <c r="G10" s="13" t="s">
        <v>80</v>
      </c>
      <c r="H10" s="13" t="s">
        <v>81</v>
      </c>
      <c r="I10" s="30">
        <v>7</v>
      </c>
      <c r="J10" s="30">
        <v>17</v>
      </c>
      <c r="K10" s="31">
        <v>437</v>
      </c>
      <c r="L10" s="35">
        <f t="shared" ref="L10" si="5">K10*0.05</f>
        <v>21.85</v>
      </c>
      <c r="M10" s="36">
        <v>0.03</v>
      </c>
      <c r="N10" s="35">
        <f t="shared" ref="N10" si="6">K10*(1-0.96737864)</f>
        <v>14.255534320000018</v>
      </c>
      <c r="O10" s="35">
        <f t="shared" ref="O10" si="7">K10*0.91737864</f>
        <v>400.89446568</v>
      </c>
      <c r="P10" s="17">
        <v>0.48</v>
      </c>
      <c r="Q10" s="35">
        <f t="shared" ref="Q10" si="8">O10*P10</f>
        <v>192.4293435264</v>
      </c>
    </row>
    <row r="11" spans="1:17" s="11" customFormat="1">
      <c r="A11" s="26">
        <v>10</v>
      </c>
      <c r="B11" s="29" t="s">
        <v>35</v>
      </c>
      <c r="C11" s="29" t="s">
        <v>36</v>
      </c>
      <c r="D11" s="13" t="s">
        <v>19</v>
      </c>
      <c r="E11" s="13" t="s">
        <v>20</v>
      </c>
      <c r="F11" s="27" t="s">
        <v>15</v>
      </c>
      <c r="G11" s="13" t="s">
        <v>80</v>
      </c>
      <c r="H11" s="13" t="s">
        <v>81</v>
      </c>
      <c r="I11" s="30">
        <v>48</v>
      </c>
      <c r="J11" s="30">
        <v>193</v>
      </c>
      <c r="K11" s="31">
        <v>5348</v>
      </c>
      <c r="L11" s="18">
        <f t="shared" ref="L11:L31" si="9">K11*0.05</f>
        <v>267.40000000000003</v>
      </c>
      <c r="M11" s="28">
        <v>0.03</v>
      </c>
      <c r="N11" s="18">
        <f t="shared" ref="N11:N31" si="10">K11*(1-0.96737864)</f>
        <v>174.45903328000023</v>
      </c>
      <c r="O11" s="18">
        <f t="shared" ref="O11:O31" si="11">K11*0.91737864</f>
        <v>4906.1409667200005</v>
      </c>
      <c r="P11" s="17">
        <v>0.48</v>
      </c>
      <c r="Q11" s="18">
        <f t="shared" ref="Q11:Q31" si="12">O11*P11</f>
        <v>2354.9476640256003</v>
      </c>
    </row>
    <row r="12" spans="1:17" s="11" customFormat="1">
      <c r="A12" s="26">
        <v>11</v>
      </c>
      <c r="B12" s="29" t="s">
        <v>43</v>
      </c>
      <c r="C12" s="29" t="s">
        <v>44</v>
      </c>
      <c r="D12" s="13" t="s">
        <v>19</v>
      </c>
      <c r="E12" s="13" t="s">
        <v>20</v>
      </c>
      <c r="F12" s="27" t="s">
        <v>15</v>
      </c>
      <c r="G12" s="13" t="s">
        <v>80</v>
      </c>
      <c r="H12" s="13" t="s">
        <v>81</v>
      </c>
      <c r="I12" s="30">
        <v>203</v>
      </c>
      <c r="J12" s="30">
        <v>5798</v>
      </c>
      <c r="K12" s="31">
        <v>195822</v>
      </c>
      <c r="L12" s="18">
        <f t="shared" si="9"/>
        <v>9791.1</v>
      </c>
      <c r="M12" s="28">
        <v>0.03</v>
      </c>
      <c r="N12" s="18">
        <f t="shared" si="10"/>
        <v>6387.9799579200089</v>
      </c>
      <c r="O12" s="18">
        <f t="shared" si="11"/>
        <v>179642.92004208002</v>
      </c>
      <c r="P12" s="17">
        <v>0.48</v>
      </c>
      <c r="Q12" s="18">
        <f t="shared" si="12"/>
        <v>86228.601620198402</v>
      </c>
    </row>
    <row r="13" spans="1:17" s="11" customFormat="1">
      <c r="A13" s="26">
        <v>12</v>
      </c>
      <c r="B13" s="29" t="s">
        <v>37</v>
      </c>
      <c r="C13" s="29" t="s">
        <v>38</v>
      </c>
      <c r="D13" s="13" t="s">
        <v>19</v>
      </c>
      <c r="E13" s="13" t="s">
        <v>20</v>
      </c>
      <c r="F13" s="27" t="s">
        <v>15</v>
      </c>
      <c r="G13" s="13" t="s">
        <v>80</v>
      </c>
      <c r="H13" s="13" t="s">
        <v>81</v>
      </c>
      <c r="I13" s="30">
        <v>19</v>
      </c>
      <c r="J13" s="30">
        <v>261</v>
      </c>
      <c r="K13" s="31">
        <v>7736</v>
      </c>
      <c r="L13" s="18">
        <f t="shared" si="9"/>
        <v>386.8</v>
      </c>
      <c r="M13" s="28">
        <v>0.03</v>
      </c>
      <c r="N13" s="18">
        <f t="shared" si="10"/>
        <v>252.35884096000035</v>
      </c>
      <c r="O13" s="18">
        <f t="shared" si="11"/>
        <v>7096.8411590400001</v>
      </c>
      <c r="P13" s="17">
        <v>0.48</v>
      </c>
      <c r="Q13" s="18">
        <f t="shared" si="12"/>
        <v>3406.4837563391998</v>
      </c>
    </row>
    <row r="14" spans="1:17" s="11" customFormat="1">
      <c r="A14" s="26">
        <v>13</v>
      </c>
      <c r="B14" s="29" t="s">
        <v>45</v>
      </c>
      <c r="C14" s="29" t="s">
        <v>46</v>
      </c>
      <c r="D14" s="13" t="s">
        <v>19</v>
      </c>
      <c r="E14" s="13" t="s">
        <v>20</v>
      </c>
      <c r="F14" s="27" t="s">
        <v>15</v>
      </c>
      <c r="G14" s="13" t="s">
        <v>80</v>
      </c>
      <c r="H14" s="13" t="s">
        <v>81</v>
      </c>
      <c r="I14" s="30">
        <v>44</v>
      </c>
      <c r="J14" s="30">
        <v>377</v>
      </c>
      <c r="K14" s="31">
        <v>12703</v>
      </c>
      <c r="L14" s="18">
        <f t="shared" si="9"/>
        <v>635.15000000000009</v>
      </c>
      <c r="M14" s="28">
        <v>0.03</v>
      </c>
      <c r="N14" s="18">
        <f t="shared" si="10"/>
        <v>414.38913608000058</v>
      </c>
      <c r="O14" s="18">
        <f t="shared" si="11"/>
        <v>11653.46086392</v>
      </c>
      <c r="P14" s="17">
        <v>0.48</v>
      </c>
      <c r="Q14" s="18">
        <f t="shared" si="12"/>
        <v>5593.6612146815996</v>
      </c>
    </row>
    <row r="15" spans="1:17" s="11" customFormat="1">
      <c r="A15" s="26">
        <v>14</v>
      </c>
      <c r="B15" s="29" t="s">
        <v>47</v>
      </c>
      <c r="C15" s="29" t="s">
        <v>48</v>
      </c>
      <c r="D15" s="13" t="s">
        <v>19</v>
      </c>
      <c r="E15" s="13" t="s">
        <v>20</v>
      </c>
      <c r="F15" s="27" t="s">
        <v>15</v>
      </c>
      <c r="G15" s="13" t="s">
        <v>80</v>
      </c>
      <c r="H15" s="13" t="s">
        <v>81</v>
      </c>
      <c r="I15" s="30">
        <v>17</v>
      </c>
      <c r="J15" s="30">
        <v>232</v>
      </c>
      <c r="K15" s="31">
        <v>7108</v>
      </c>
      <c r="L15" s="18">
        <f t="shared" si="9"/>
        <v>355.40000000000003</v>
      </c>
      <c r="M15" s="28">
        <v>0.03</v>
      </c>
      <c r="N15" s="18">
        <f t="shared" si="10"/>
        <v>231.8726268800003</v>
      </c>
      <c r="O15" s="18">
        <f t="shared" si="11"/>
        <v>6520.7273731200003</v>
      </c>
      <c r="P15" s="17">
        <v>0.48</v>
      </c>
      <c r="Q15" s="18">
        <f t="shared" si="12"/>
        <v>3129.9491390976</v>
      </c>
    </row>
    <row r="16" spans="1:17" s="11" customFormat="1">
      <c r="A16" s="26">
        <v>15</v>
      </c>
      <c r="B16" s="38" t="s">
        <v>82</v>
      </c>
      <c r="C16" s="29" t="s">
        <v>49</v>
      </c>
      <c r="D16" s="13" t="s">
        <v>19</v>
      </c>
      <c r="E16" s="13" t="s">
        <v>20</v>
      </c>
      <c r="F16" s="27" t="s">
        <v>15</v>
      </c>
      <c r="G16" s="13" t="s">
        <v>80</v>
      </c>
      <c r="H16" s="13" t="s">
        <v>81</v>
      </c>
      <c r="I16" s="30">
        <v>10</v>
      </c>
      <c r="J16" s="30">
        <v>210</v>
      </c>
      <c r="K16" s="31">
        <v>5500</v>
      </c>
      <c r="L16" s="18">
        <f t="shared" si="9"/>
        <v>275</v>
      </c>
      <c r="M16" s="28">
        <v>0.03</v>
      </c>
      <c r="N16" s="18">
        <f t="shared" si="10"/>
        <v>179.41748000000024</v>
      </c>
      <c r="O16" s="18">
        <f t="shared" si="11"/>
        <v>5045.5825199999999</v>
      </c>
      <c r="P16" s="17">
        <v>0.48</v>
      </c>
      <c r="Q16" s="18">
        <f t="shared" si="12"/>
        <v>2421.8796096000001</v>
      </c>
    </row>
    <row r="17" spans="1:17" s="11" customFormat="1">
      <c r="A17" s="26">
        <v>16</v>
      </c>
      <c r="B17" s="29" t="s">
        <v>50</v>
      </c>
      <c r="C17" s="29" t="s">
        <v>51</v>
      </c>
      <c r="D17" s="13" t="s">
        <v>19</v>
      </c>
      <c r="E17" s="13" t="s">
        <v>20</v>
      </c>
      <c r="F17" s="27" t="s">
        <v>15</v>
      </c>
      <c r="G17" s="13" t="s">
        <v>80</v>
      </c>
      <c r="H17" s="13" t="s">
        <v>81</v>
      </c>
      <c r="I17" s="30">
        <v>165</v>
      </c>
      <c r="J17" s="30">
        <v>4060</v>
      </c>
      <c r="K17" s="31">
        <v>140451</v>
      </c>
      <c r="L17" s="18">
        <f t="shared" si="9"/>
        <v>7022.55</v>
      </c>
      <c r="M17" s="28">
        <v>0.03</v>
      </c>
      <c r="N17" s="18">
        <f t="shared" si="10"/>
        <v>4581.7026333600061</v>
      </c>
      <c r="O17" s="18">
        <f t="shared" si="11"/>
        <v>128846.74736664</v>
      </c>
      <c r="P17" s="17">
        <v>0.48</v>
      </c>
      <c r="Q17" s="18">
        <f t="shared" si="12"/>
        <v>61846.438735987198</v>
      </c>
    </row>
    <row r="18" spans="1:17" s="11" customFormat="1">
      <c r="A18" s="26">
        <v>17</v>
      </c>
      <c r="B18" s="29" t="s">
        <v>52</v>
      </c>
      <c r="C18" s="29" t="s">
        <v>53</v>
      </c>
      <c r="D18" s="13" t="s">
        <v>19</v>
      </c>
      <c r="E18" s="13" t="s">
        <v>20</v>
      </c>
      <c r="F18" s="27" t="s">
        <v>15</v>
      </c>
      <c r="G18" s="13" t="s">
        <v>80</v>
      </c>
      <c r="H18" s="13" t="s">
        <v>81</v>
      </c>
      <c r="I18" s="30">
        <v>3</v>
      </c>
      <c r="J18" s="30">
        <v>242</v>
      </c>
      <c r="K18" s="31">
        <v>8675</v>
      </c>
      <c r="L18" s="18">
        <f t="shared" si="9"/>
        <v>433.75</v>
      </c>
      <c r="M18" s="28">
        <v>0.03</v>
      </c>
      <c r="N18" s="18">
        <f t="shared" si="10"/>
        <v>282.99029800000039</v>
      </c>
      <c r="O18" s="18">
        <f t="shared" si="11"/>
        <v>7958.2597020000003</v>
      </c>
      <c r="P18" s="17">
        <v>0.48</v>
      </c>
      <c r="Q18" s="18">
        <f t="shared" si="12"/>
        <v>3819.96465696</v>
      </c>
    </row>
    <row r="19" spans="1:17" s="11" customFormat="1">
      <c r="A19" s="26">
        <v>18</v>
      </c>
      <c r="B19" s="29" t="s">
        <v>54</v>
      </c>
      <c r="C19" s="29" t="s">
        <v>55</v>
      </c>
      <c r="D19" s="13" t="s">
        <v>19</v>
      </c>
      <c r="E19" s="13" t="s">
        <v>20</v>
      </c>
      <c r="F19" s="27" t="s">
        <v>15</v>
      </c>
      <c r="G19" s="13" t="s">
        <v>80</v>
      </c>
      <c r="H19" s="13" t="s">
        <v>81</v>
      </c>
      <c r="I19" s="30">
        <v>5</v>
      </c>
      <c r="J19" s="30">
        <v>33</v>
      </c>
      <c r="K19" s="31">
        <v>990</v>
      </c>
      <c r="L19" s="18">
        <f t="shared" si="9"/>
        <v>49.5</v>
      </c>
      <c r="M19" s="28">
        <v>0.03</v>
      </c>
      <c r="N19" s="18">
        <f t="shared" si="10"/>
        <v>32.295146400000043</v>
      </c>
      <c r="O19" s="18">
        <f t="shared" si="11"/>
        <v>908.20485359999998</v>
      </c>
      <c r="P19" s="17">
        <v>0.48</v>
      </c>
      <c r="Q19" s="18">
        <f t="shared" si="12"/>
        <v>435.93832972799999</v>
      </c>
    </row>
    <row r="20" spans="1:17" s="11" customFormat="1">
      <c r="A20" s="26">
        <v>19</v>
      </c>
      <c r="B20" s="29" t="s">
        <v>56</v>
      </c>
      <c r="C20" s="29" t="s">
        <v>57</v>
      </c>
      <c r="D20" s="13" t="s">
        <v>19</v>
      </c>
      <c r="E20" s="13" t="s">
        <v>20</v>
      </c>
      <c r="F20" s="27" t="s">
        <v>15</v>
      </c>
      <c r="G20" s="13" t="s">
        <v>80</v>
      </c>
      <c r="H20" s="13" t="s">
        <v>81</v>
      </c>
      <c r="I20" s="30">
        <v>84</v>
      </c>
      <c r="J20" s="30">
        <v>2406</v>
      </c>
      <c r="K20" s="31">
        <v>92931</v>
      </c>
      <c r="L20" s="18">
        <f t="shared" si="9"/>
        <v>4646.55</v>
      </c>
      <c r="M20" s="28">
        <v>0.03</v>
      </c>
      <c r="N20" s="18">
        <f t="shared" si="10"/>
        <v>3031.5356061600041</v>
      </c>
      <c r="O20" s="18">
        <f t="shared" si="11"/>
        <v>85252.914393840008</v>
      </c>
      <c r="P20" s="17">
        <v>0.48</v>
      </c>
      <c r="Q20" s="18">
        <f t="shared" si="12"/>
        <v>40921.398909043201</v>
      </c>
    </row>
    <row r="21" spans="1:17" s="11" customFormat="1">
      <c r="A21" s="26">
        <v>20</v>
      </c>
      <c r="B21" s="29" t="s">
        <v>58</v>
      </c>
      <c r="C21" s="29" t="s">
        <v>59</v>
      </c>
      <c r="D21" s="13" t="s">
        <v>19</v>
      </c>
      <c r="E21" s="13" t="s">
        <v>20</v>
      </c>
      <c r="F21" s="27" t="s">
        <v>15</v>
      </c>
      <c r="G21" s="13" t="s">
        <v>80</v>
      </c>
      <c r="H21" s="13" t="s">
        <v>81</v>
      </c>
      <c r="I21" s="30">
        <v>1</v>
      </c>
      <c r="J21" s="30">
        <v>4</v>
      </c>
      <c r="K21" s="31">
        <v>80</v>
      </c>
      <c r="L21" s="18">
        <f t="shared" si="9"/>
        <v>4</v>
      </c>
      <c r="M21" s="28">
        <v>0.03</v>
      </c>
      <c r="N21" s="18">
        <f t="shared" si="10"/>
        <v>2.6097088000000035</v>
      </c>
      <c r="O21" s="18">
        <f t="shared" si="11"/>
        <v>73.390291200000007</v>
      </c>
      <c r="P21" s="17">
        <v>0.48</v>
      </c>
      <c r="Q21" s="18">
        <f t="shared" si="12"/>
        <v>35.227339776000001</v>
      </c>
    </row>
    <row r="22" spans="1:17" s="11" customFormat="1">
      <c r="A22" s="26">
        <v>21</v>
      </c>
      <c r="B22" s="29" t="s">
        <v>60</v>
      </c>
      <c r="C22" s="29" t="s">
        <v>61</v>
      </c>
      <c r="D22" s="13" t="s">
        <v>19</v>
      </c>
      <c r="E22" s="13" t="s">
        <v>20</v>
      </c>
      <c r="F22" s="27" t="s">
        <v>15</v>
      </c>
      <c r="G22" s="13" t="s">
        <v>80</v>
      </c>
      <c r="H22" s="13" t="s">
        <v>81</v>
      </c>
      <c r="I22" s="30">
        <v>32</v>
      </c>
      <c r="J22" s="30">
        <v>394</v>
      </c>
      <c r="K22" s="31">
        <v>12030</v>
      </c>
      <c r="L22" s="18">
        <f t="shared" si="9"/>
        <v>601.5</v>
      </c>
      <c r="M22" s="28">
        <v>0.03</v>
      </c>
      <c r="N22" s="18">
        <f t="shared" si="10"/>
        <v>392.43496080000051</v>
      </c>
      <c r="O22" s="18">
        <f t="shared" si="11"/>
        <v>11036.065039200001</v>
      </c>
      <c r="P22" s="17">
        <v>0.48</v>
      </c>
      <c r="Q22" s="18">
        <f t="shared" si="12"/>
        <v>5297.3112188160003</v>
      </c>
    </row>
    <row r="23" spans="1:17" s="11" customFormat="1">
      <c r="A23" s="26">
        <v>22</v>
      </c>
      <c r="B23" s="29" t="s">
        <v>62</v>
      </c>
      <c r="C23" s="29" t="s">
        <v>63</v>
      </c>
      <c r="D23" s="13" t="s">
        <v>19</v>
      </c>
      <c r="E23" s="13" t="s">
        <v>20</v>
      </c>
      <c r="F23" s="27" t="s">
        <v>15</v>
      </c>
      <c r="G23" s="13" t="s">
        <v>80</v>
      </c>
      <c r="H23" s="13" t="s">
        <v>81</v>
      </c>
      <c r="I23" s="30">
        <v>12</v>
      </c>
      <c r="J23" s="30">
        <v>29</v>
      </c>
      <c r="K23" s="31">
        <v>781</v>
      </c>
      <c r="L23" s="18">
        <f t="shared" si="9"/>
        <v>39.050000000000004</v>
      </c>
      <c r="M23" s="28">
        <v>0.03</v>
      </c>
      <c r="N23" s="18">
        <f t="shared" si="10"/>
        <v>25.477282160000033</v>
      </c>
      <c r="O23" s="18">
        <f t="shared" si="11"/>
        <v>716.47271783999997</v>
      </c>
      <c r="P23" s="17">
        <v>0.48</v>
      </c>
      <c r="Q23" s="18">
        <f t="shared" si="12"/>
        <v>343.90690456319999</v>
      </c>
    </row>
    <row r="24" spans="1:17" s="11" customFormat="1">
      <c r="A24" s="26">
        <v>23</v>
      </c>
      <c r="B24" s="29" t="s">
        <v>64</v>
      </c>
      <c r="C24" s="29" t="s">
        <v>65</v>
      </c>
      <c r="D24" s="13" t="s">
        <v>19</v>
      </c>
      <c r="E24" s="13" t="s">
        <v>20</v>
      </c>
      <c r="F24" s="27" t="s">
        <v>15</v>
      </c>
      <c r="G24" s="13" t="s">
        <v>80</v>
      </c>
      <c r="H24" s="13" t="s">
        <v>81</v>
      </c>
      <c r="I24" s="30">
        <v>8</v>
      </c>
      <c r="J24" s="30">
        <v>5</v>
      </c>
      <c r="K24" s="31">
        <v>113</v>
      </c>
      <c r="L24" s="18">
        <f t="shared" si="9"/>
        <v>5.65</v>
      </c>
      <c r="M24" s="28">
        <v>0.03</v>
      </c>
      <c r="N24" s="18">
        <f t="shared" si="10"/>
        <v>3.6862136800000052</v>
      </c>
      <c r="O24" s="18">
        <f t="shared" si="11"/>
        <v>103.66378632</v>
      </c>
      <c r="P24" s="17">
        <v>0.48</v>
      </c>
      <c r="Q24" s="18">
        <f t="shared" si="12"/>
        <v>49.758617433600001</v>
      </c>
    </row>
    <row r="25" spans="1:17" s="11" customFormat="1">
      <c r="A25" s="26">
        <v>24</v>
      </c>
      <c r="B25" s="29" t="s">
        <v>66</v>
      </c>
      <c r="C25" s="29" t="s">
        <v>67</v>
      </c>
      <c r="D25" s="13" t="s">
        <v>19</v>
      </c>
      <c r="E25" s="13" t="s">
        <v>20</v>
      </c>
      <c r="F25" s="27" t="s">
        <v>15</v>
      </c>
      <c r="G25" s="13" t="s">
        <v>80</v>
      </c>
      <c r="H25" s="13" t="s">
        <v>81</v>
      </c>
      <c r="I25" s="30">
        <v>23</v>
      </c>
      <c r="J25" s="30">
        <v>276</v>
      </c>
      <c r="K25" s="31">
        <v>6972</v>
      </c>
      <c r="L25" s="18">
        <f t="shared" si="9"/>
        <v>348.6</v>
      </c>
      <c r="M25" s="28">
        <v>0.03</v>
      </c>
      <c r="N25" s="18">
        <f t="shared" si="10"/>
        <v>227.43612192000032</v>
      </c>
      <c r="O25" s="18">
        <f t="shared" si="11"/>
        <v>6395.9638780800005</v>
      </c>
      <c r="P25" s="17">
        <v>0.48</v>
      </c>
      <c r="Q25" s="18">
        <f t="shared" si="12"/>
        <v>3070.0626614784001</v>
      </c>
    </row>
    <row r="26" spans="1:17" s="11" customFormat="1">
      <c r="A26" s="26">
        <v>25</v>
      </c>
      <c r="B26" s="29" t="s">
        <v>68</v>
      </c>
      <c r="C26" s="29" t="s">
        <v>69</v>
      </c>
      <c r="D26" s="13" t="s">
        <v>19</v>
      </c>
      <c r="E26" s="13" t="s">
        <v>20</v>
      </c>
      <c r="F26" s="27" t="s">
        <v>15</v>
      </c>
      <c r="G26" s="13" t="s">
        <v>80</v>
      </c>
      <c r="H26" s="13" t="s">
        <v>81</v>
      </c>
      <c r="I26" s="30">
        <v>6</v>
      </c>
      <c r="J26" s="30">
        <v>65</v>
      </c>
      <c r="K26" s="31">
        <v>1695</v>
      </c>
      <c r="L26" s="18">
        <f t="shared" si="9"/>
        <v>84.75</v>
      </c>
      <c r="M26" s="28">
        <v>0.03</v>
      </c>
      <c r="N26" s="18">
        <f t="shared" si="10"/>
        <v>55.293205200000074</v>
      </c>
      <c r="O26" s="18">
        <f t="shared" si="11"/>
        <v>1554.9567948000001</v>
      </c>
      <c r="P26" s="17">
        <v>0.48</v>
      </c>
      <c r="Q26" s="18">
        <f t="shared" si="12"/>
        <v>746.37926150400006</v>
      </c>
    </row>
    <row r="27" spans="1:17" s="11" customFormat="1">
      <c r="A27" s="26">
        <v>26</v>
      </c>
      <c r="B27" s="29" t="s">
        <v>70</v>
      </c>
      <c r="C27" s="29" t="s">
        <v>71</v>
      </c>
      <c r="D27" s="13" t="s">
        <v>19</v>
      </c>
      <c r="E27" s="13" t="s">
        <v>20</v>
      </c>
      <c r="F27" s="27" t="s">
        <v>15</v>
      </c>
      <c r="G27" s="13" t="s">
        <v>80</v>
      </c>
      <c r="H27" s="13" t="s">
        <v>81</v>
      </c>
      <c r="I27" s="30">
        <v>1</v>
      </c>
      <c r="J27" s="30">
        <v>105</v>
      </c>
      <c r="K27" s="31">
        <v>3408</v>
      </c>
      <c r="L27" s="18">
        <f t="shared" si="9"/>
        <v>170.4</v>
      </c>
      <c r="M27" s="28">
        <v>0.03</v>
      </c>
      <c r="N27" s="18">
        <f t="shared" si="10"/>
        <v>111.17359488000015</v>
      </c>
      <c r="O27" s="18">
        <f t="shared" si="11"/>
        <v>3126.4264051200003</v>
      </c>
      <c r="P27" s="17">
        <v>0.48</v>
      </c>
      <c r="Q27" s="18">
        <f t="shared" si="12"/>
        <v>1500.6846744576001</v>
      </c>
    </row>
    <row r="28" spans="1:17" s="11" customFormat="1">
      <c r="A28" s="26">
        <v>27</v>
      </c>
      <c r="B28" s="29" t="s">
        <v>72</v>
      </c>
      <c r="C28" s="29" t="s">
        <v>73</v>
      </c>
      <c r="D28" s="13" t="s">
        <v>19</v>
      </c>
      <c r="E28" s="13" t="s">
        <v>20</v>
      </c>
      <c r="F28" s="27" t="s">
        <v>15</v>
      </c>
      <c r="G28" s="13" t="s">
        <v>80</v>
      </c>
      <c r="H28" s="13" t="s">
        <v>81</v>
      </c>
      <c r="I28" s="30">
        <v>125</v>
      </c>
      <c r="J28" s="30">
        <v>8359</v>
      </c>
      <c r="K28" s="31">
        <v>271093</v>
      </c>
      <c r="L28" s="18">
        <f t="shared" si="9"/>
        <v>13554.650000000001</v>
      </c>
      <c r="M28" s="28">
        <v>0.03</v>
      </c>
      <c r="N28" s="18">
        <f t="shared" si="10"/>
        <v>8843.4223464800125</v>
      </c>
      <c r="O28" s="18">
        <f t="shared" si="11"/>
        <v>248694.92765352002</v>
      </c>
      <c r="P28" s="17">
        <v>0.48</v>
      </c>
      <c r="Q28" s="18">
        <f t="shared" si="12"/>
        <v>119373.5652736896</v>
      </c>
    </row>
    <row r="29" spans="1:17" s="11" customFormat="1">
      <c r="A29" s="26">
        <v>28</v>
      </c>
      <c r="B29" s="29" t="s">
        <v>74</v>
      </c>
      <c r="C29" s="29" t="s">
        <v>75</v>
      </c>
      <c r="D29" s="13" t="s">
        <v>19</v>
      </c>
      <c r="E29" s="13" t="s">
        <v>20</v>
      </c>
      <c r="F29" s="27" t="s">
        <v>15</v>
      </c>
      <c r="G29" s="13" t="s">
        <v>80</v>
      </c>
      <c r="H29" s="13" t="s">
        <v>81</v>
      </c>
      <c r="I29" s="30">
        <v>20</v>
      </c>
      <c r="J29" s="30">
        <v>90</v>
      </c>
      <c r="K29" s="31">
        <v>2435</v>
      </c>
      <c r="L29" s="18">
        <f t="shared" si="9"/>
        <v>121.75</v>
      </c>
      <c r="M29" s="28">
        <v>0.03</v>
      </c>
      <c r="N29" s="18">
        <f t="shared" si="10"/>
        <v>79.4330116000001</v>
      </c>
      <c r="O29" s="18">
        <f t="shared" si="11"/>
        <v>2233.8169883999999</v>
      </c>
      <c r="P29" s="17">
        <v>0.48</v>
      </c>
      <c r="Q29" s="18">
        <f t="shared" si="12"/>
        <v>1072.232154432</v>
      </c>
    </row>
    <row r="30" spans="1:17" s="11" customFormat="1">
      <c r="A30" s="26">
        <v>29</v>
      </c>
      <c r="B30" s="29" t="s">
        <v>76</v>
      </c>
      <c r="C30" s="29" t="s">
        <v>77</v>
      </c>
      <c r="D30" s="13" t="s">
        <v>19</v>
      </c>
      <c r="E30" s="13" t="s">
        <v>20</v>
      </c>
      <c r="F30" s="27" t="s">
        <v>15</v>
      </c>
      <c r="G30" s="13" t="s">
        <v>80</v>
      </c>
      <c r="H30" s="13" t="s">
        <v>81</v>
      </c>
      <c r="I30" s="30">
        <v>3</v>
      </c>
      <c r="J30" s="30">
        <v>42</v>
      </c>
      <c r="K30" s="31">
        <v>1040</v>
      </c>
      <c r="L30" s="18">
        <f t="shared" si="9"/>
        <v>52</v>
      </c>
      <c r="M30" s="28">
        <v>0.03</v>
      </c>
      <c r="N30" s="18">
        <f t="shared" si="10"/>
        <v>33.926214400000049</v>
      </c>
      <c r="O30" s="18">
        <f t="shared" si="11"/>
        <v>954.07378560000006</v>
      </c>
      <c r="P30" s="17">
        <v>0.48</v>
      </c>
      <c r="Q30" s="18">
        <f t="shared" si="12"/>
        <v>457.95541708799999</v>
      </c>
    </row>
    <row r="31" spans="1:17" s="11" customFormat="1">
      <c r="A31" s="26">
        <v>30</v>
      </c>
      <c r="B31" s="29" t="s">
        <v>78</v>
      </c>
      <c r="C31" s="29" t="s">
        <v>79</v>
      </c>
      <c r="D31" s="13" t="s">
        <v>19</v>
      </c>
      <c r="E31" s="13" t="s">
        <v>20</v>
      </c>
      <c r="F31" s="27" t="s">
        <v>15</v>
      </c>
      <c r="G31" s="13" t="s">
        <v>80</v>
      </c>
      <c r="H31" s="13" t="s">
        <v>81</v>
      </c>
      <c r="I31" s="30">
        <v>1</v>
      </c>
      <c r="J31" s="30">
        <v>30</v>
      </c>
      <c r="K31" s="31">
        <v>750</v>
      </c>
      <c r="L31" s="18">
        <f t="shared" si="9"/>
        <v>37.5</v>
      </c>
      <c r="M31" s="28">
        <v>0.03</v>
      </c>
      <c r="N31" s="18">
        <f t="shared" si="10"/>
        <v>24.466020000000032</v>
      </c>
      <c r="O31" s="18">
        <f t="shared" si="11"/>
        <v>688.03398000000004</v>
      </c>
      <c r="P31" s="17">
        <v>0.48</v>
      </c>
      <c r="Q31" s="18">
        <f t="shared" si="12"/>
        <v>330.25631040000002</v>
      </c>
    </row>
    <row r="32" spans="1:17" s="5" customFormat="1" ht="25.5" customHeight="1">
      <c r="A32" s="12"/>
      <c r="B32" s="13" t="s">
        <v>16</v>
      </c>
      <c r="C32" s="14"/>
      <c r="D32" s="14"/>
      <c r="E32" s="14"/>
      <c r="F32" s="14"/>
      <c r="G32" s="15"/>
      <c r="H32" s="15"/>
      <c r="I32" s="16">
        <f t="shared" ref="I32:O32" si="13">SUM(I2:I31)</f>
        <v>1693</v>
      </c>
      <c r="J32" s="16">
        <f t="shared" si="13"/>
        <v>46899</v>
      </c>
      <c r="K32" s="16">
        <f t="shared" si="13"/>
        <v>1558363</v>
      </c>
      <c r="L32" s="16">
        <f t="shared" si="13"/>
        <v>77918.150000000009</v>
      </c>
      <c r="M32" s="16">
        <f t="shared" si="13"/>
        <v>0.90000000000000058</v>
      </c>
      <c r="N32" s="16">
        <f t="shared" si="13"/>
        <v>50835.920433680069</v>
      </c>
      <c r="O32" s="16">
        <f t="shared" si="13"/>
        <v>1429608.9295663203</v>
      </c>
      <c r="P32" s="16"/>
      <c r="Q32" s="16">
        <f>SUM(Q2:Q31)</f>
        <v>686212.28619183344</v>
      </c>
    </row>
    <row r="33" spans="2:16" s="5" customFormat="1">
      <c r="B33" s="6"/>
      <c r="C33" s="6"/>
      <c r="D33" s="6"/>
      <c r="E33" s="6"/>
      <c r="F33" s="6"/>
      <c r="G33" s="7"/>
      <c r="H33" s="7"/>
      <c r="I33" s="6"/>
      <c r="J33" s="6"/>
      <c r="K33" s="8"/>
      <c r="L33" s="8"/>
      <c r="M33" s="8"/>
      <c r="N33" s="8"/>
      <c r="O33" s="8"/>
      <c r="P33" s="9"/>
    </row>
    <row r="35" spans="2:16">
      <c r="F35" s="19"/>
    </row>
  </sheetData>
  <protectedRanges>
    <protectedRange sqref="B32:Q1048576 B2:O2 B10:H10 I11:O31 B11:F31 R2:XFD1048576 A2:A1048576 B3:F9 G3:H31 I3:O9 K10:Q10 Q11:Q31 Q2:Q9 P2:P31" name="区域1"/>
  </protectedRanges>
  <phoneticPr fontId="1" type="noConversion"/>
  <pageMargins left="0.75" right="0.75" top="1" bottom="1" header="0.5" footer="0.5"/>
  <pageSetup orientation="portrait" horizontalDpi="300" verticalDpi="300" r:id="rId1"/>
  <headerFooter alignWithMargins="0"/>
  <customProperties>
    <customPr name="BudgetSheetCodeName" r:id="rId2"/>
  </customPropertie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zhenglin</cp:lastModifiedBy>
  <dcterms:created xsi:type="dcterms:W3CDTF">2015-11-10T02:18:22Z</dcterms:created>
  <dcterms:modified xsi:type="dcterms:W3CDTF">2018-08-01T03:04:03Z</dcterms:modified>
</cp:coreProperties>
</file>