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7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<sst xmlns="http://schemas.openxmlformats.org/spreadsheetml/2006/main" count="67">
  <si>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</si>
  <si>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</si>
  <si>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</si>
  <si>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</si>
  <si>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</si>
  <si>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</si>
  <si>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</si>
  <si>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</si>
  <si>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</si>
  <si>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</si>
  <si>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</si>
  <si>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</si>
  <si>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</si>
  <si>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</si>
  <si>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</si>
  <si>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</si>
  <si>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</si>
  <si>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侏罗纪世界2（3D）</t>
  </si>
  <si>
    <t>051201022018</t>
  </si>
  <si>
    <t>淮安左岸电影院有限公司</t>
  </si>
  <si>
    <t>32092511</t>
  </si>
  <si>
    <t>中影设备</t>
  </si>
  <si>
    <t>2018-07-01</t>
  </si>
  <si>
    <t>2018-07-31</t>
  </si>
  <si>
    <t>动物世界（3D）</t>
  </si>
  <si>
    <t>001203772018</t>
  </si>
  <si>
    <t>生存家族（2D）</t>
  </si>
  <si>
    <t>012101122018</t>
  </si>
  <si>
    <t>最后一球（2D）</t>
  </si>
  <si>
    <t>091101172018</t>
  </si>
  <si>
    <t>金蝉脱壳2：冥府（2D）</t>
  </si>
  <si>
    <t>051101152018</t>
  </si>
  <si>
    <t>暹罗决：九神战甲（2D）</t>
  </si>
  <si>
    <t>014101072018</t>
  </si>
  <si>
    <t>我不是药神（2D）</t>
  </si>
  <si>
    <t>001104962018</t>
  </si>
  <si>
    <t>超人总动员2（3D）</t>
  </si>
  <si>
    <t>051201112018</t>
  </si>
  <si>
    <t>新大头儿子和小头爸爸3俄罗斯奇遇记（2D）</t>
  </si>
  <si>
    <t>001b03562018</t>
  </si>
  <si>
    <t>阿修罗（3D）</t>
  </si>
  <si>
    <t>001204972018</t>
  </si>
  <si>
    <t>邪不压正（2D）</t>
  </si>
  <si>
    <t>001104952018</t>
  </si>
  <si>
    <t>小悟空（3D）</t>
  </si>
  <si>
    <t>001c03982018</t>
  </si>
  <si>
    <t>超人总动员2（2D）</t>
  </si>
  <si>
    <t>051101112018</t>
  </si>
  <si>
    <t>摩天营救（3D）</t>
  </si>
  <si>
    <t>051201202018</t>
  </si>
  <si>
    <t>兄弟班（2D）</t>
  </si>
  <si>
    <t>001104632017</t>
  </si>
  <si>
    <t>淘气大侦探（2D）</t>
  </si>
  <si>
    <t>051101262018</t>
  </si>
  <si>
    <t>汪星卧底（2D）</t>
  </si>
  <si>
    <t>051101182018</t>
  </si>
  <si>
    <t>神奇马戏团之动物饼干（3D）</t>
  </si>
  <si>
    <t>001c05642018</t>
  </si>
  <si>
    <t>风语咒（3D）</t>
  </si>
  <si>
    <t>001c05272018</t>
  </si>
  <si>
    <t>狄仁杰之四大天王（3D）</t>
  </si>
  <si>
    <t>001202172018</t>
  </si>
  <si>
    <t>西虹市首富（2D）</t>
  </si>
  <si>
    <t>001106062018</t>
  </si>
  <si>
    <t>神秘世界历险记4（3D）</t>
  </si>
  <si>
    <t>001c05332018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</si>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</sst>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30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9"/>
      <name val="宋体"/>
      <charset val="0"/>
    </font>
    <font>
      <sz val="10"/>
      <name val="Arial"/>
      <charset val="0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7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/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/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8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right" vertical="center"/>
    </xf>
    <xf numFmtId="176" fontId="2" fillId="0" borderId="5" xfId="0" applyNumberFormat="1" applyFont="1" applyFill="1" applyBorder="1" applyAlignment="1">
      <alignment horizontal="right" vertical="center"/>
    </xf>
    <xf numFmtId="176" fontId="0" fillId="0" borderId="2" xfId="0" applyNumberFormat="1" applyFill="1" applyBorder="1"/>
    <xf numFmtId="176" fontId="0" fillId="0" borderId="6" xfId="0" applyNumberFormat="1" applyFill="1" applyBorder="1" applyAlignment="1">
      <alignment horizontal="right"/>
    </xf>
    <xf numFmtId="177" fontId="0" fillId="0" borderId="2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workbookViewId="0">
      <selection activeCell="P23" sqref="P23"/>
    </sheetView>
  </sheetViews>
  <sheetFormatPr defaultColWidth="16" defaultRowHeight="12.75"/>
  <cols>
    <col min="1" max="1" width="8.42857142857143" customWidth="1"/>
    <col min="2" max="2" width="34.1428571428571" style="4" customWidth="1"/>
    <col min="3" max="3" width="15.7142857142857" style="4" customWidth="1"/>
    <col min="4" max="4" width="24.1428571428571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s="1" customFormat="1" ht="14.25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  <c r="Q1" s="24" t="s">
        <v>16</v>
      </c>
    </row>
    <row r="2" s="2" customFormat="1" spans="1:17">
      <c r="A2" s="12">
        <v>1</v>
      </c>
      <c r="B2" s="13" t="s">
        <v>17</v>
      </c>
      <c r="C2" s="14" t="s">
        <v>18</v>
      </c>
      <c r="D2" s="15" t="s">
        <v>19</v>
      </c>
      <c r="E2" s="16" t="s">
        <v>20</v>
      </c>
      <c r="F2" s="15" t="s">
        <v>21</v>
      </c>
      <c r="G2" s="16" t="s">
        <v>22</v>
      </c>
      <c r="H2" s="16" t="s">
        <v>23</v>
      </c>
      <c r="I2" s="26">
        <v>62</v>
      </c>
      <c r="J2" s="26">
        <v>1146</v>
      </c>
      <c r="K2" s="27">
        <v>28714</v>
      </c>
      <c r="L2" s="28">
        <f t="shared" ref="L2:L7" si="0">K2*0.05</f>
        <v>1435.7</v>
      </c>
      <c r="M2" s="29">
        <v>0.03</v>
      </c>
      <c r="N2" s="28">
        <f>K2*(1-0.96737864)</f>
        <v>936.689731040001</v>
      </c>
      <c r="O2" s="28">
        <f>K2*0.91737864</f>
        <v>26341.61026896</v>
      </c>
      <c r="P2" s="30">
        <v>0.48</v>
      </c>
      <c r="Q2" s="28">
        <f>ROUND(O2*P2,2)</f>
        <v>12643.97</v>
      </c>
    </row>
    <row r="3" s="2" customFormat="1" spans="1:17">
      <c r="A3" s="12">
        <v>2</v>
      </c>
      <c r="B3" s="13" t="s">
        <v>24</v>
      </c>
      <c r="C3" s="14" t="s">
        <v>25</v>
      </c>
      <c r="D3" s="15" t="s">
        <v>19</v>
      </c>
      <c r="E3" s="16" t="s">
        <v>20</v>
      </c>
      <c r="F3" s="15" t="s">
        <v>21</v>
      </c>
      <c r="G3" s="16" t="s">
        <v>22</v>
      </c>
      <c r="H3" s="16" t="s">
        <v>23</v>
      </c>
      <c r="I3" s="26">
        <v>103</v>
      </c>
      <c r="J3" s="26">
        <v>1248</v>
      </c>
      <c r="K3" s="27">
        <v>37440</v>
      </c>
      <c r="L3" s="28">
        <f t="shared" si="0"/>
        <v>1872</v>
      </c>
      <c r="M3" s="29">
        <v>0.03</v>
      </c>
      <c r="N3" s="28">
        <f>K3*(1-0.96737864)</f>
        <v>1221.3437184</v>
      </c>
      <c r="O3" s="28">
        <f>K3*0.91737864</f>
        <v>34346.6562816</v>
      </c>
      <c r="P3" s="30">
        <v>0.48</v>
      </c>
      <c r="Q3" s="28">
        <f>ROUND(O3*P3,2)</f>
        <v>16486.4</v>
      </c>
    </row>
    <row r="4" s="2" customFormat="1" ht="13.5" customHeight="1" spans="1:17">
      <c r="A4" s="12">
        <v>3</v>
      </c>
      <c r="B4" s="13" t="s">
        <v>26</v>
      </c>
      <c r="C4" s="14" t="s">
        <v>27</v>
      </c>
      <c r="D4" s="15" t="s">
        <v>19</v>
      </c>
      <c r="E4" s="16" t="s">
        <v>20</v>
      </c>
      <c r="F4" s="15" t="s">
        <v>21</v>
      </c>
      <c r="G4" s="16" t="s">
        <v>22</v>
      </c>
      <c r="H4" s="16" t="s">
        <v>23</v>
      </c>
      <c r="I4" s="26">
        <v>6</v>
      </c>
      <c r="J4" s="26">
        <v>26</v>
      </c>
      <c r="K4" s="27">
        <v>520</v>
      </c>
      <c r="L4" s="28">
        <f t="shared" si="0"/>
        <v>26</v>
      </c>
      <c r="M4" s="29">
        <v>0.03</v>
      </c>
      <c r="N4" s="28">
        <f t="shared" ref="N4:N11" si="1">K4*(1-0.96737864)</f>
        <v>16.9631072</v>
      </c>
      <c r="O4" s="28">
        <f t="shared" ref="O4:O11" si="2">K4*0.91737864</f>
        <v>477.0368928</v>
      </c>
      <c r="P4" s="30">
        <v>0.48</v>
      </c>
      <c r="Q4" s="28">
        <f t="shared" ref="Q4:Q11" si="3">ROUND(O4*P4,2)</f>
        <v>228.98</v>
      </c>
    </row>
    <row r="5" s="2" customFormat="1" spans="1:17">
      <c r="A5" s="12">
        <v>4</v>
      </c>
      <c r="B5" s="13" t="s">
        <v>28</v>
      </c>
      <c r="C5" s="14" t="s">
        <v>29</v>
      </c>
      <c r="D5" s="15" t="s">
        <v>19</v>
      </c>
      <c r="E5" s="16" t="s">
        <v>20</v>
      </c>
      <c r="F5" s="15" t="s">
        <v>21</v>
      </c>
      <c r="G5" s="16" t="s">
        <v>22</v>
      </c>
      <c r="H5" s="16" t="s">
        <v>23</v>
      </c>
      <c r="I5" s="26">
        <v>10</v>
      </c>
      <c r="J5" s="26">
        <v>31</v>
      </c>
      <c r="K5" s="27">
        <v>620</v>
      </c>
      <c r="L5" s="28">
        <f t="shared" si="0"/>
        <v>31</v>
      </c>
      <c r="M5" s="29">
        <v>0.03</v>
      </c>
      <c r="N5" s="28">
        <f t="shared" si="1"/>
        <v>20.2252432</v>
      </c>
      <c r="O5" s="28">
        <f t="shared" si="2"/>
        <v>568.7747568</v>
      </c>
      <c r="P5" s="30">
        <v>0.48</v>
      </c>
      <c r="Q5" s="28">
        <f t="shared" si="3"/>
        <v>273.01</v>
      </c>
    </row>
    <row r="6" s="2" customFormat="1" spans="1:17">
      <c r="A6" s="12">
        <v>5</v>
      </c>
      <c r="B6" s="13" t="s">
        <v>30</v>
      </c>
      <c r="C6" s="14" t="s">
        <v>31</v>
      </c>
      <c r="D6" s="15" t="s">
        <v>19</v>
      </c>
      <c r="E6" s="16" t="s">
        <v>20</v>
      </c>
      <c r="F6" s="15" t="s">
        <v>21</v>
      </c>
      <c r="G6" s="16" t="s">
        <v>22</v>
      </c>
      <c r="H6" s="16" t="s">
        <v>23</v>
      </c>
      <c r="I6" s="26">
        <v>33</v>
      </c>
      <c r="J6" s="26">
        <v>202</v>
      </c>
      <c r="K6" s="27">
        <v>4155</v>
      </c>
      <c r="L6" s="28">
        <f t="shared" si="0"/>
        <v>207.75</v>
      </c>
      <c r="M6" s="29">
        <v>0.03</v>
      </c>
      <c r="N6" s="28">
        <f t="shared" si="1"/>
        <v>135.5417508</v>
      </c>
      <c r="O6" s="31">
        <f t="shared" si="2"/>
        <v>3811.7082492</v>
      </c>
      <c r="P6" s="30">
        <v>0.48</v>
      </c>
      <c r="Q6" s="28">
        <f t="shared" si="3"/>
        <v>1829.62</v>
      </c>
    </row>
    <row r="7" s="2" customFormat="1" spans="1:17">
      <c r="A7" s="12">
        <v>6</v>
      </c>
      <c r="B7" s="13" t="s">
        <v>32</v>
      </c>
      <c r="C7" s="14" t="s">
        <v>33</v>
      </c>
      <c r="D7" s="15" t="s">
        <v>19</v>
      </c>
      <c r="E7" s="16" t="s">
        <v>20</v>
      </c>
      <c r="F7" s="15" t="s">
        <v>21</v>
      </c>
      <c r="G7" s="16" t="s">
        <v>22</v>
      </c>
      <c r="H7" s="16" t="s">
        <v>23</v>
      </c>
      <c r="I7" s="26">
        <v>4</v>
      </c>
      <c r="J7" s="26">
        <v>15</v>
      </c>
      <c r="K7" s="27">
        <v>300</v>
      </c>
      <c r="L7" s="28">
        <f t="shared" si="0"/>
        <v>15</v>
      </c>
      <c r="M7" s="29">
        <v>0.03</v>
      </c>
      <c r="N7" s="28">
        <f t="shared" si="1"/>
        <v>9.78640800000001</v>
      </c>
      <c r="O7" s="31">
        <f t="shared" si="2"/>
        <v>275.213592</v>
      </c>
      <c r="P7" s="30">
        <v>0.48</v>
      </c>
      <c r="Q7" s="28">
        <f t="shared" si="3"/>
        <v>132.1</v>
      </c>
    </row>
    <row r="8" s="2" customFormat="1" spans="1:17">
      <c r="A8" s="12">
        <v>7</v>
      </c>
      <c r="B8" s="13" t="s">
        <v>34</v>
      </c>
      <c r="C8" s="14" t="s">
        <v>35</v>
      </c>
      <c r="D8" s="15" t="s">
        <v>19</v>
      </c>
      <c r="E8" s="16" t="s">
        <v>20</v>
      </c>
      <c r="F8" s="15" t="s">
        <v>21</v>
      </c>
      <c r="G8" s="16" t="s">
        <v>22</v>
      </c>
      <c r="H8" s="16" t="s">
        <v>23</v>
      </c>
      <c r="I8" s="26">
        <v>486</v>
      </c>
      <c r="J8" s="26">
        <v>14792</v>
      </c>
      <c r="K8" s="27">
        <v>387218</v>
      </c>
      <c r="L8" s="28">
        <f t="shared" ref="L8:L26" si="4">K8*0.05</f>
        <v>19360.9</v>
      </c>
      <c r="M8" s="29">
        <v>0.03</v>
      </c>
      <c r="N8" s="28">
        <f t="shared" si="1"/>
        <v>12631.57777648</v>
      </c>
      <c r="O8" s="31">
        <f t="shared" si="2"/>
        <v>355225.52222352</v>
      </c>
      <c r="P8" s="30">
        <v>0.48</v>
      </c>
      <c r="Q8" s="28">
        <f t="shared" si="3"/>
        <v>170508.25</v>
      </c>
    </row>
    <row r="9" s="2" customFormat="1" spans="1:17">
      <c r="A9" s="12">
        <v>8</v>
      </c>
      <c r="B9" s="13" t="s">
        <v>36</v>
      </c>
      <c r="C9" s="14" t="s">
        <v>37</v>
      </c>
      <c r="D9" s="15" t="s">
        <v>19</v>
      </c>
      <c r="E9" s="16" t="s">
        <v>20</v>
      </c>
      <c r="F9" s="15" t="s">
        <v>21</v>
      </c>
      <c r="G9" s="16" t="s">
        <v>22</v>
      </c>
      <c r="H9" s="16" t="s">
        <v>23</v>
      </c>
      <c r="I9" s="26">
        <v>61</v>
      </c>
      <c r="J9" s="26">
        <v>761</v>
      </c>
      <c r="K9" s="27">
        <v>19055</v>
      </c>
      <c r="L9" s="28">
        <f t="shared" si="4"/>
        <v>952.75</v>
      </c>
      <c r="M9" s="29">
        <v>0.03</v>
      </c>
      <c r="N9" s="28">
        <f t="shared" si="1"/>
        <v>621.600014800001</v>
      </c>
      <c r="O9" s="31">
        <f t="shared" si="2"/>
        <v>17480.6499852</v>
      </c>
      <c r="P9" s="30">
        <v>0.48</v>
      </c>
      <c r="Q9" s="28">
        <f t="shared" si="3"/>
        <v>8390.71</v>
      </c>
    </row>
    <row r="10" s="2" customFormat="1" spans="1:17">
      <c r="A10" s="12">
        <v>9</v>
      </c>
      <c r="B10" s="13" t="s">
        <v>38</v>
      </c>
      <c r="C10" s="14" t="s">
        <v>39</v>
      </c>
      <c r="D10" s="15" t="s">
        <v>19</v>
      </c>
      <c r="E10" s="16" t="s">
        <v>20</v>
      </c>
      <c r="F10" s="15" t="s">
        <v>21</v>
      </c>
      <c r="G10" s="16" t="s">
        <v>22</v>
      </c>
      <c r="H10" s="16" t="s">
        <v>23</v>
      </c>
      <c r="I10" s="26">
        <v>68</v>
      </c>
      <c r="J10" s="26">
        <v>1186</v>
      </c>
      <c r="K10" s="27">
        <v>35600</v>
      </c>
      <c r="L10" s="28">
        <f t="shared" si="4"/>
        <v>1780</v>
      </c>
      <c r="M10" s="29">
        <v>0.03</v>
      </c>
      <c r="N10" s="28">
        <f t="shared" si="1"/>
        <v>1161.320416</v>
      </c>
      <c r="O10" s="31">
        <f t="shared" si="2"/>
        <v>32658.679584</v>
      </c>
      <c r="P10" s="30">
        <v>0.48</v>
      </c>
      <c r="Q10" s="28">
        <f t="shared" si="3"/>
        <v>15676.17</v>
      </c>
    </row>
    <row r="11" s="2" customFormat="1" spans="1:17">
      <c r="A11" s="12">
        <v>10</v>
      </c>
      <c r="B11" s="13" t="s">
        <v>40</v>
      </c>
      <c r="C11" s="14" t="s">
        <v>41</v>
      </c>
      <c r="D11" s="15" t="s">
        <v>19</v>
      </c>
      <c r="E11" s="16" t="s">
        <v>20</v>
      </c>
      <c r="F11" s="15" t="s">
        <v>21</v>
      </c>
      <c r="G11" s="16" t="s">
        <v>22</v>
      </c>
      <c r="H11" s="16" t="s">
        <v>23</v>
      </c>
      <c r="I11" s="26">
        <v>16</v>
      </c>
      <c r="J11" s="26">
        <v>238</v>
      </c>
      <c r="K11" s="27">
        <v>7140</v>
      </c>
      <c r="L11" s="28">
        <f t="shared" si="4"/>
        <v>357</v>
      </c>
      <c r="M11" s="32">
        <v>0.03</v>
      </c>
      <c r="N11" s="33">
        <f t="shared" si="1"/>
        <v>232.9165104</v>
      </c>
      <c r="O11" s="34">
        <f t="shared" si="2"/>
        <v>6550.0834896</v>
      </c>
      <c r="P11" s="30">
        <v>0.48</v>
      </c>
      <c r="Q11" s="28">
        <f t="shared" si="3"/>
        <v>3144.04</v>
      </c>
    </row>
    <row r="12" s="2" customFormat="1" spans="1:17">
      <c r="A12" s="12">
        <v>11</v>
      </c>
      <c r="B12" s="13" t="s">
        <v>42</v>
      </c>
      <c r="C12" s="14" t="s">
        <v>43</v>
      </c>
      <c r="D12" s="15" t="s">
        <v>19</v>
      </c>
      <c r="E12" s="16" t="s">
        <v>20</v>
      </c>
      <c r="F12" s="15" t="s">
        <v>21</v>
      </c>
      <c r="G12" s="16" t="s">
        <v>22</v>
      </c>
      <c r="H12" s="16" t="s">
        <v>23</v>
      </c>
      <c r="I12" s="26">
        <v>134</v>
      </c>
      <c r="J12" s="26">
        <v>2935</v>
      </c>
      <c r="K12" s="27">
        <v>75925</v>
      </c>
      <c r="L12" s="28">
        <f t="shared" si="4"/>
        <v>3796.25</v>
      </c>
      <c r="M12" s="32">
        <v>0.03</v>
      </c>
      <c r="N12" s="33">
        <f t="shared" ref="N12:N26" si="5">K12*(1-0.96737864)</f>
        <v>2476.776758</v>
      </c>
      <c r="O12" s="34">
        <f t="shared" ref="O12:O26" si="6">K12*0.91737864</f>
        <v>69651.973242</v>
      </c>
      <c r="P12" s="30">
        <v>0.48</v>
      </c>
      <c r="Q12" s="28">
        <f t="shared" ref="Q12:Q26" si="7">ROUND(O12*P12,2)</f>
        <v>33432.95</v>
      </c>
    </row>
    <row r="13" s="2" customFormat="1" spans="1:17">
      <c r="A13" s="12">
        <v>12</v>
      </c>
      <c r="B13" s="13" t="s">
        <v>44</v>
      </c>
      <c r="C13" s="14" t="s">
        <v>45</v>
      </c>
      <c r="D13" s="15" t="s">
        <v>19</v>
      </c>
      <c r="E13" s="16" t="s">
        <v>20</v>
      </c>
      <c r="F13" s="15" t="s">
        <v>21</v>
      </c>
      <c r="G13" s="16" t="s">
        <v>22</v>
      </c>
      <c r="H13" s="16" t="s">
        <v>23</v>
      </c>
      <c r="I13" s="26">
        <v>14</v>
      </c>
      <c r="J13" s="26">
        <v>104</v>
      </c>
      <c r="K13" s="27">
        <v>2610</v>
      </c>
      <c r="L13" s="28">
        <f t="shared" si="4"/>
        <v>130.5</v>
      </c>
      <c r="M13" s="32">
        <v>0.03</v>
      </c>
      <c r="N13" s="33">
        <f t="shared" si="5"/>
        <v>85.1417496000001</v>
      </c>
      <c r="O13" s="34">
        <f t="shared" si="6"/>
        <v>2394.3582504</v>
      </c>
      <c r="P13" s="30">
        <v>0.48</v>
      </c>
      <c r="Q13" s="28">
        <f t="shared" si="7"/>
        <v>1149.29</v>
      </c>
    </row>
    <row r="14" s="2" customFormat="1" spans="1:17">
      <c r="A14" s="12">
        <v>13</v>
      </c>
      <c r="B14" s="13" t="s">
        <v>46</v>
      </c>
      <c r="C14" s="14" t="s">
        <v>47</v>
      </c>
      <c r="D14" s="15" t="s">
        <v>19</v>
      </c>
      <c r="E14" s="16" t="s">
        <v>20</v>
      </c>
      <c r="F14" s="15" t="s">
        <v>21</v>
      </c>
      <c r="G14" s="16" t="s">
        <v>22</v>
      </c>
      <c r="H14" s="16" t="s">
        <v>23</v>
      </c>
      <c r="I14" s="26">
        <v>2</v>
      </c>
      <c r="J14" s="26">
        <v>2</v>
      </c>
      <c r="K14" s="27">
        <v>40</v>
      </c>
      <c r="L14" s="28">
        <f t="shared" si="4"/>
        <v>2</v>
      </c>
      <c r="M14" s="32">
        <v>0.03</v>
      </c>
      <c r="N14" s="33">
        <f t="shared" si="5"/>
        <v>1.3048544</v>
      </c>
      <c r="O14" s="34">
        <f t="shared" si="6"/>
        <v>36.6951456</v>
      </c>
      <c r="P14" s="30">
        <v>0.48</v>
      </c>
      <c r="Q14" s="28">
        <f t="shared" si="7"/>
        <v>17.61</v>
      </c>
    </row>
    <row r="15" s="2" customFormat="1" spans="1:17">
      <c r="A15" s="12">
        <v>14</v>
      </c>
      <c r="B15" s="13" t="s">
        <v>48</v>
      </c>
      <c r="C15" s="14" t="s">
        <v>49</v>
      </c>
      <c r="D15" s="15" t="s">
        <v>19</v>
      </c>
      <c r="E15" s="16" t="s">
        <v>20</v>
      </c>
      <c r="F15" s="15" t="s">
        <v>21</v>
      </c>
      <c r="G15" s="16" t="s">
        <v>22</v>
      </c>
      <c r="H15" s="16" t="s">
        <v>23</v>
      </c>
      <c r="I15" s="26">
        <v>130</v>
      </c>
      <c r="J15" s="26">
        <v>3274</v>
      </c>
      <c r="K15" s="27">
        <v>85349</v>
      </c>
      <c r="L15" s="28">
        <f t="shared" si="4"/>
        <v>4267.45</v>
      </c>
      <c r="M15" s="32">
        <v>0.03</v>
      </c>
      <c r="N15" s="33">
        <f t="shared" si="5"/>
        <v>2784.20045464</v>
      </c>
      <c r="O15" s="34">
        <f t="shared" si="6"/>
        <v>78297.34954536</v>
      </c>
      <c r="P15" s="30">
        <v>0.48</v>
      </c>
      <c r="Q15" s="28">
        <f t="shared" si="7"/>
        <v>37582.73</v>
      </c>
    </row>
    <row r="16" s="2" customFormat="1" spans="1:17">
      <c r="A16" s="12">
        <v>15</v>
      </c>
      <c r="B16" s="13" t="s">
        <v>50</v>
      </c>
      <c r="C16" s="14" t="s">
        <v>51</v>
      </c>
      <c r="D16" s="15" t="s">
        <v>19</v>
      </c>
      <c r="E16" s="16" t="s">
        <v>20</v>
      </c>
      <c r="F16" s="15" t="s">
        <v>21</v>
      </c>
      <c r="G16" s="16" t="s">
        <v>22</v>
      </c>
      <c r="H16" s="16" t="s">
        <v>23</v>
      </c>
      <c r="I16" s="26">
        <v>3</v>
      </c>
      <c r="J16" s="26">
        <v>0</v>
      </c>
      <c r="K16" s="27">
        <v>0</v>
      </c>
      <c r="L16" s="28">
        <f t="shared" si="4"/>
        <v>0</v>
      </c>
      <c r="M16" s="32">
        <v>0.03</v>
      </c>
      <c r="N16" s="33">
        <f t="shared" si="5"/>
        <v>0</v>
      </c>
      <c r="O16" s="34">
        <f t="shared" si="6"/>
        <v>0</v>
      </c>
      <c r="P16" s="30">
        <v>0.48</v>
      </c>
      <c r="Q16" s="28">
        <f t="shared" si="7"/>
        <v>0</v>
      </c>
    </row>
    <row r="17" s="2" customFormat="1" spans="1:17">
      <c r="A17" s="12">
        <v>16</v>
      </c>
      <c r="B17" s="13" t="s">
        <v>52</v>
      </c>
      <c r="C17" s="14" t="s">
        <v>53</v>
      </c>
      <c r="D17" s="15" t="s">
        <v>19</v>
      </c>
      <c r="E17" s="16" t="s">
        <v>20</v>
      </c>
      <c r="F17" s="15" t="s">
        <v>21</v>
      </c>
      <c r="G17" s="16" t="s">
        <v>22</v>
      </c>
      <c r="H17" s="16" t="s">
        <v>23</v>
      </c>
      <c r="I17" s="26">
        <v>17</v>
      </c>
      <c r="J17" s="26">
        <v>112</v>
      </c>
      <c r="K17" s="27">
        <v>2285</v>
      </c>
      <c r="L17" s="28">
        <f t="shared" si="4"/>
        <v>114.25</v>
      </c>
      <c r="M17" s="32">
        <v>0.03</v>
      </c>
      <c r="N17" s="33">
        <f t="shared" si="5"/>
        <v>74.5398076000001</v>
      </c>
      <c r="O17" s="34">
        <f t="shared" si="6"/>
        <v>2096.2101924</v>
      </c>
      <c r="P17" s="30">
        <v>0.48</v>
      </c>
      <c r="Q17" s="28">
        <f t="shared" si="7"/>
        <v>1006.18</v>
      </c>
    </row>
    <row r="18" s="2" customFormat="1" spans="1:17">
      <c r="A18" s="12">
        <v>17</v>
      </c>
      <c r="B18" s="13" t="s">
        <v>54</v>
      </c>
      <c r="C18" s="14" t="s">
        <v>55</v>
      </c>
      <c r="D18" s="15" t="s">
        <v>19</v>
      </c>
      <c r="E18" s="16" t="s">
        <v>20</v>
      </c>
      <c r="F18" s="15" t="s">
        <v>21</v>
      </c>
      <c r="G18" s="16" t="s">
        <v>22</v>
      </c>
      <c r="H18" s="16" t="s">
        <v>23</v>
      </c>
      <c r="I18" s="26">
        <v>6</v>
      </c>
      <c r="J18" s="26">
        <v>45</v>
      </c>
      <c r="K18" s="27">
        <v>900</v>
      </c>
      <c r="L18" s="28">
        <f t="shared" si="4"/>
        <v>45</v>
      </c>
      <c r="M18" s="32">
        <v>0.03</v>
      </c>
      <c r="N18" s="33">
        <f t="shared" si="5"/>
        <v>29.359224</v>
      </c>
      <c r="O18" s="34">
        <f t="shared" si="6"/>
        <v>825.640776</v>
      </c>
      <c r="P18" s="30">
        <v>0.48</v>
      </c>
      <c r="Q18" s="28">
        <f t="shared" si="7"/>
        <v>396.31</v>
      </c>
    </row>
    <row r="19" s="2" customFormat="1" spans="1:17">
      <c r="A19" s="12">
        <v>18</v>
      </c>
      <c r="B19" s="13" t="s">
        <v>56</v>
      </c>
      <c r="C19" s="14" t="s">
        <v>57</v>
      </c>
      <c r="D19" s="15" t="s">
        <v>19</v>
      </c>
      <c r="E19" s="16" t="s">
        <v>20</v>
      </c>
      <c r="F19" s="15" t="s">
        <v>21</v>
      </c>
      <c r="G19" s="16" t="s">
        <v>22</v>
      </c>
      <c r="H19" s="16" t="s">
        <v>23</v>
      </c>
      <c r="I19" s="26">
        <v>34</v>
      </c>
      <c r="J19" s="26">
        <v>311</v>
      </c>
      <c r="K19" s="27">
        <v>9711</v>
      </c>
      <c r="L19" s="28">
        <f t="shared" si="4"/>
        <v>485.55</v>
      </c>
      <c r="M19" s="32">
        <v>0.03</v>
      </c>
      <c r="N19" s="33">
        <f t="shared" si="5"/>
        <v>316.78602696</v>
      </c>
      <c r="O19" s="34">
        <f t="shared" si="6"/>
        <v>8908.66397304</v>
      </c>
      <c r="P19" s="30">
        <v>0.48</v>
      </c>
      <c r="Q19" s="28">
        <f t="shared" si="7"/>
        <v>4276.16</v>
      </c>
    </row>
    <row r="20" s="2" customFormat="1" spans="1:17">
      <c r="A20" s="12">
        <v>19</v>
      </c>
      <c r="B20" s="13" t="s">
        <v>58</v>
      </c>
      <c r="C20" s="14" t="s">
        <v>59</v>
      </c>
      <c r="D20" s="15" t="s">
        <v>19</v>
      </c>
      <c r="E20" s="16" t="s">
        <v>20</v>
      </c>
      <c r="F20" s="15" t="s">
        <v>21</v>
      </c>
      <c r="G20" s="16" t="s">
        <v>22</v>
      </c>
      <c r="H20" s="16" t="s">
        <v>23</v>
      </c>
      <c r="I20" s="26">
        <v>4</v>
      </c>
      <c r="J20" s="26">
        <v>100</v>
      </c>
      <c r="K20" s="27">
        <v>3010</v>
      </c>
      <c r="L20" s="28">
        <f t="shared" si="4"/>
        <v>150.5</v>
      </c>
      <c r="M20" s="32">
        <v>0.03</v>
      </c>
      <c r="N20" s="33">
        <f t="shared" si="5"/>
        <v>98.1902936000001</v>
      </c>
      <c r="O20" s="34">
        <f t="shared" si="6"/>
        <v>2761.3097064</v>
      </c>
      <c r="P20" s="30">
        <v>0.48</v>
      </c>
      <c r="Q20" s="28">
        <f t="shared" si="7"/>
        <v>1325.43</v>
      </c>
    </row>
    <row r="21" s="2" customFormat="1" spans="1:17">
      <c r="A21" s="12">
        <v>20</v>
      </c>
      <c r="B21" s="13" t="s">
        <v>60</v>
      </c>
      <c r="C21" s="14" t="s">
        <v>61</v>
      </c>
      <c r="D21" s="15" t="s">
        <v>19</v>
      </c>
      <c r="E21" s="16" t="s">
        <v>20</v>
      </c>
      <c r="F21" s="15" t="s">
        <v>21</v>
      </c>
      <c r="G21" s="16" t="s">
        <v>22</v>
      </c>
      <c r="H21" s="16" t="s">
        <v>23</v>
      </c>
      <c r="I21" s="26">
        <v>73</v>
      </c>
      <c r="J21" s="26">
        <v>2224</v>
      </c>
      <c r="K21" s="27">
        <v>77850</v>
      </c>
      <c r="L21" s="28">
        <f t="shared" si="4"/>
        <v>3892.5</v>
      </c>
      <c r="M21" s="32">
        <v>0.03</v>
      </c>
      <c r="N21" s="33">
        <f t="shared" si="5"/>
        <v>2539.572876</v>
      </c>
      <c r="O21" s="34">
        <f t="shared" si="6"/>
        <v>71417.927124</v>
      </c>
      <c r="P21" s="30">
        <v>0.48</v>
      </c>
      <c r="Q21" s="28">
        <f t="shared" si="7"/>
        <v>34280.61</v>
      </c>
    </row>
    <row r="22" s="2" customFormat="1" spans="1:17">
      <c r="A22" s="12">
        <v>21</v>
      </c>
      <c r="B22" s="13" t="s">
        <v>62</v>
      </c>
      <c r="C22" s="14" t="s">
        <v>63</v>
      </c>
      <c r="D22" s="15" t="s">
        <v>19</v>
      </c>
      <c r="E22" s="16" t="s">
        <v>20</v>
      </c>
      <c r="F22" s="15" t="s">
        <v>21</v>
      </c>
      <c r="G22" s="16" t="s">
        <v>22</v>
      </c>
      <c r="H22" s="16" t="s">
        <v>23</v>
      </c>
      <c r="I22" s="26">
        <v>117</v>
      </c>
      <c r="J22" s="26">
        <v>8886</v>
      </c>
      <c r="K22" s="27">
        <v>272819</v>
      </c>
      <c r="L22" s="28">
        <f t="shared" si="4"/>
        <v>13640.95</v>
      </c>
      <c r="M22" s="32">
        <v>0.03</v>
      </c>
      <c r="N22" s="33">
        <f t="shared" si="5"/>
        <v>8899.72681384001</v>
      </c>
      <c r="O22" s="34">
        <f t="shared" si="6"/>
        <v>250278.32318616</v>
      </c>
      <c r="P22" s="30">
        <v>0.48</v>
      </c>
      <c r="Q22" s="28">
        <f t="shared" si="7"/>
        <v>120133.6</v>
      </c>
    </row>
    <row r="23" s="2" customFormat="1" spans="1:17">
      <c r="A23" s="12">
        <v>22</v>
      </c>
      <c r="B23" s="13" t="s">
        <v>64</v>
      </c>
      <c r="C23" s="14" t="s">
        <v>65</v>
      </c>
      <c r="D23" s="15" t="s">
        <v>19</v>
      </c>
      <c r="E23" s="16" t="s">
        <v>20</v>
      </c>
      <c r="F23" s="15" t="s">
        <v>21</v>
      </c>
      <c r="G23" s="16" t="s">
        <v>22</v>
      </c>
      <c r="H23" s="16" t="s">
        <v>23</v>
      </c>
      <c r="I23" s="26">
        <v>4</v>
      </c>
      <c r="J23" s="26">
        <v>229</v>
      </c>
      <c r="K23" s="27">
        <v>5745</v>
      </c>
      <c r="L23" s="28">
        <f t="shared" si="4"/>
        <v>287.25</v>
      </c>
      <c r="M23" s="32">
        <v>0.03</v>
      </c>
      <c r="N23" s="33">
        <f t="shared" si="5"/>
        <v>187.4097132</v>
      </c>
      <c r="O23" s="34">
        <f t="shared" si="6"/>
        <v>5270.3402868</v>
      </c>
      <c r="P23" s="30">
        <v>0.48</v>
      </c>
      <c r="Q23" s="28">
        <f t="shared" si="7"/>
        <v>2529.76</v>
      </c>
    </row>
    <row r="24" s="3" customFormat="1" ht="25.5" customHeight="1" spans="1:17">
      <c r="A24" s="17"/>
      <c r="B24" s="18" t="s">
        <v>66</v>
      </c>
      <c r="C24" s="19"/>
      <c r="D24" s="19"/>
      <c r="E24" s="19"/>
      <c r="F24" s="19"/>
      <c r="G24" s="20"/>
      <c r="H24" s="20"/>
      <c r="I24" s="19"/>
      <c r="J24" s="19"/>
      <c r="K24" s="35">
        <f>SUM(K2:K23)</f>
        <v>1057006</v>
      </c>
      <c r="L24" s="35"/>
      <c r="M24" s="35"/>
      <c r="N24" s="35">
        <f>SUM(N2:N23)</f>
        <v>34480.97324816</v>
      </c>
      <c r="O24" s="36">
        <f>SUM(O2:O23)</f>
        <v>969674.72675184</v>
      </c>
      <c r="P24" s="37"/>
      <c r="Q24" s="35">
        <f>SUM(Q2:Q23)</f>
        <v>465443.88</v>
      </c>
    </row>
    <row r="25" s="3" customFormat="1" spans="2:16">
      <c r="B25" s="21"/>
      <c r="C25" s="21"/>
      <c r="D25" s="21"/>
      <c r="E25" s="21"/>
      <c r="F25" s="21"/>
      <c r="G25" s="22"/>
      <c r="H25" s="22"/>
      <c r="I25" s="21"/>
      <c r="J25" s="21"/>
      <c r="K25" s="38"/>
      <c r="L25" s="38"/>
      <c r="M25" s="38"/>
      <c r="N25" s="38"/>
      <c r="O25" s="38"/>
      <c r="P25" s="39"/>
    </row>
    <row r="27" spans="6:6">
      <c r="F27" s="23"/>
    </row>
  </sheetData>
  <protectedRanges>
    <protectedRange sqref="A12:A19 B12:B19 A20:C23 A24:IV65550 C12:C19 A2:E2 I20:L23 I12:L19 N12:O19 Q12:IV19 N20:O23 Q20:IV23 Q4:IV11 A7 C7 D4:D6 D8:D23 D7 E4:E6 E7 I4:O6 I7:L7 N7:O7 I8:O11 M7 E8:E23 M12:M23 M3 C3:E3 B3 A4:C5 A6 C6 B6 B7 A8 C8 B8 A9 C9 A10:C11 B9 H2:IV2 G2 G3:G23 H3:H23 P3:P23" name="区域1" securityDescriptor=""/>
  </protectedRanges>
  <pageMargins left="0.0777777777777778" right="0.0388888888888889" top="1" bottom="1" header="0.5" footer="0.5"/>
  <pageSetup paperSize="1" scale="54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财务</cp:lastModifiedBy>
  <dcterms:created xsi:type="dcterms:W3CDTF">2015-11-10T02:18:00Z</dcterms:created>
  <dcterms:modified xsi:type="dcterms:W3CDTF">2018-08-01T04:20:07Z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