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xn\Desktop\结算平台数据统计-每月5号前提交\月结算表\分账款\2018年\"/>
    </mc:Choice>
  </mc:AlternateContent>
  <xr:revisionPtr revIDLastSave="0" documentId="12_ncr:500000_{DC066D19-F68F-4AB7-BBA4-A7C1D37419E0}" xr6:coauthVersionLast="34" xr6:coauthVersionMax="34" xr10:uidLastSave="{00000000-0000-0000-0000-000000000000}"/>
  <bookViews>
    <workbookView xWindow="0" yWindow="0" windowWidth="28800" windowHeight="11145" xr2:uid="{00000000-000D-0000-FFFF-FFFF00000000}"/>
  </bookViews>
  <sheets>
    <sheet name="月结算表" sheetId="1" r:id="rId1"/>
  </sheets>
  <calcPr calcId="179021"/>
</workbook>
</file>

<file path=xl/calcChain.xml><?xml version="1.0" encoding="utf-8"?>
<calcChain xmlns="http://schemas.openxmlformats.org/spreadsheetml/2006/main">
  <c r="L23" i="1" l="1"/>
  <c r="N23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O22" i="1" l="1"/>
  <c r="Q22" i="1" s="1"/>
  <c r="O21" i="1"/>
  <c r="Q21" i="1" s="1"/>
  <c r="O20" i="1"/>
  <c r="Q20" i="1" s="1"/>
  <c r="O16" i="1"/>
  <c r="Q16" i="1" s="1"/>
  <c r="O14" i="1"/>
  <c r="Q14" i="1" s="1"/>
  <c r="O12" i="1"/>
  <c r="Q12" i="1" s="1"/>
  <c r="O10" i="1"/>
  <c r="Q10" i="1" s="1"/>
  <c r="O8" i="1"/>
  <c r="Q8" i="1" s="1"/>
  <c r="O23" i="1"/>
  <c r="Q23" i="1" s="1"/>
  <c r="O19" i="1"/>
  <c r="Q19" i="1" s="1"/>
  <c r="O18" i="1"/>
  <c r="Q18" i="1" s="1"/>
  <c r="O17" i="1"/>
  <c r="Q17" i="1" s="1"/>
  <c r="O15" i="1"/>
  <c r="Q15" i="1" s="1"/>
  <c r="O13" i="1"/>
  <c r="Q13" i="1" s="1"/>
  <c r="O11" i="1"/>
  <c r="Q11" i="1" s="1"/>
  <c r="O9" i="1"/>
  <c r="Q9" i="1" s="1"/>
  <c r="N4" i="1" l="1"/>
  <c r="N5" i="1"/>
  <c r="N6" i="1"/>
  <c r="N7" i="1"/>
  <c r="N3" i="1"/>
  <c r="K24" i="1" l="1"/>
  <c r="L7" i="1"/>
  <c r="O7" i="1" s="1"/>
  <c r="Q7" i="1" s="1"/>
  <c r="L6" i="1"/>
  <c r="O6" i="1" s="1"/>
  <c r="Q6" i="1" s="1"/>
  <c r="L5" i="1"/>
  <c r="O5" i="1" s="1"/>
  <c r="Q5" i="1" s="1"/>
  <c r="L4" i="1"/>
  <c r="O4" i="1" s="1"/>
  <c r="Q4" i="1" s="1"/>
  <c r="L3" i="1"/>
  <c r="O3" i="1" s="1"/>
  <c r="Q3" i="1" s="1"/>
  <c r="N24" i="1" l="1"/>
  <c r="Q24" i="1"/>
  <c r="O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</author>
  </authors>
  <commentList>
    <comment ref="A2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<sst xmlns="http://schemas.openxmlformats.org/spreadsheetml/2006/main" count="166" uniqueCount="69">
  <si>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</si>
  <si>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</si>
  <si>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</si>
  <si>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</si>
  <si>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</si>
  <si>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</si>
  <si>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</si>
  <si>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</si>
  <si>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</si>
  <si>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</si>
  <si>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</si>
  <si>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</si>
  <si>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</si>
  <si>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</si>
  <si>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</si>
  <si>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</si>
  <si>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</si>
  <si>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</si>
  <si>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</si>
  <si>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深圳百丽宫南福电影院</t>
    <phoneticPr fontId="1" type="noConversion"/>
  </si>
  <si>
    <t>44012311</t>
    <phoneticPr fontId="1" type="noConversion"/>
  </si>
  <si>
    <t>44012311</t>
  </si>
  <si>
    <t>2018年07月结算报表</t>
    <phoneticPr fontId="1" type="noConversion"/>
  </si>
  <si>
    <t>2018-07-01</t>
  </si>
  <si>
    <t>2018-07-01</t>
    <phoneticPr fontId="1" type="noConversion"/>
  </si>
  <si>
    <t>2018-07-31</t>
  </si>
  <si>
    <t>2018-07-31</t>
    <phoneticPr fontId="1" type="noConversion"/>
  </si>
  <si>
    <t>阿修罗（数字3D）</t>
  </si>
  <si>
    <t>北方一片苍茫</t>
  </si>
  <si>
    <t>超人总动员2（数字3D）</t>
  </si>
  <si>
    <t>狄仁杰之四大天王（数字3D）</t>
  </si>
  <si>
    <t>动物世界（数字3D）</t>
  </si>
  <si>
    <t>风语咒（数字3D）</t>
  </si>
  <si>
    <t>摩天营救（数字3D）</t>
  </si>
  <si>
    <t>神奇马戏团之动物饼干（数字3D）</t>
  </si>
  <si>
    <t>淘气大侦探（数字3D）</t>
  </si>
  <si>
    <t>我不是药神</t>
  </si>
  <si>
    <t>西虹市首富</t>
  </si>
  <si>
    <t>邪不压正</t>
  </si>
  <si>
    <t>新大头儿子和小头爸爸3俄罗斯奇遇记</t>
  </si>
  <si>
    <t>侏罗纪世界2（数字3D）</t>
  </si>
  <si>
    <t>最后一球</t>
    <phoneticPr fontId="1" type="noConversion"/>
  </si>
  <si>
    <t>暹罗决：九神战甲</t>
    <phoneticPr fontId="1" type="noConversion"/>
  </si>
  <si>
    <t>淘气大侦探</t>
    <phoneticPr fontId="1" type="noConversion"/>
  </si>
  <si>
    <t>生存家族</t>
    <phoneticPr fontId="1" type="noConversion"/>
  </si>
  <si>
    <t>阿飞正传</t>
    <phoneticPr fontId="1" type="noConversion"/>
  </si>
  <si>
    <r>
      <rPr>
        <sz val="9"/>
        <color theme="1" tint="4.9989318521683403E-2"/>
        <rFont val="宋体"/>
        <family val="3"/>
        <charset val="134"/>
      </rPr>
      <t>超人总动员</t>
    </r>
    <r>
      <rPr>
        <sz val="9"/>
        <color theme="1" tint="4.9989318521683403E-2"/>
        <rFont val="Tahoma"/>
        <family val="2"/>
      </rPr>
      <t>2</t>
    </r>
    <phoneticPr fontId="1" type="noConversion"/>
  </si>
  <si>
    <r>
      <rPr>
        <sz val="9"/>
        <color theme="1" tint="4.9989318521683403E-2"/>
        <rFont val="宋体"/>
        <family val="3"/>
        <charset val="134"/>
      </rPr>
      <t>金蝉脱壳</t>
    </r>
    <r>
      <rPr>
        <sz val="9"/>
        <color theme="1" tint="4.9989318521683403E-2"/>
        <rFont val="Tahoma"/>
        <family val="2"/>
      </rPr>
      <t>2</t>
    </r>
    <r>
      <rPr>
        <sz val="9"/>
        <color theme="1" tint="4.9989318521683403E-2"/>
        <rFont val="宋体"/>
        <family val="3"/>
        <charset val="134"/>
      </rPr>
      <t>：冥府</t>
    </r>
    <phoneticPr fontId="1" type="noConversion"/>
  </si>
  <si>
    <t>002101142018</t>
  </si>
  <si>
    <t>001204972018</t>
  </si>
  <si>
    <t>001108552017</t>
  </si>
  <si>
    <t>051101112018</t>
    <phoneticPr fontId="1" type="noConversion"/>
  </si>
  <si>
    <t>051201112018</t>
  </si>
  <si>
    <t>001202172018</t>
  </si>
  <si>
    <t>001203772018</t>
  </si>
  <si>
    <t>001c05272018</t>
  </si>
  <si>
    <t>051101152018</t>
  </si>
  <si>
    <t>051201202018</t>
  </si>
  <si>
    <t>001c05642018</t>
  </si>
  <si>
    <t>012101122018</t>
  </si>
  <si>
    <t>051101262018</t>
  </si>
  <si>
    <t>051201262018</t>
  </si>
  <si>
    <t>001104962018</t>
  </si>
  <si>
    <t>001106062018</t>
  </si>
  <si>
    <t>014101072018</t>
  </si>
  <si>
    <t>001104952018</t>
  </si>
  <si>
    <t>001b03562018</t>
  </si>
  <si>
    <t>051201022018</t>
  </si>
  <si>
    <t>091101172018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</si>
</sst>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16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b/>
      <sz val="16"/>
      <name val="宋体"/>
      <family val="3"/>
      <charset val="134"/>
      <scheme val="major"/>
    </font>
    <font>
      <sz val="9"/>
      <color rgb="FF000000"/>
      <name val="Tahoma"/>
      <family val="2"/>
    </font>
    <font>
      <sz val="10"/>
      <color theme="1" tint="4.9989318521683403E-2"/>
      <name val="Arial"/>
      <family val="2"/>
    </font>
    <font>
      <sz val="9"/>
      <color theme="1" tint="4.9989318521683403E-2"/>
      <name val="宋体"/>
      <family val="3"/>
      <charset val="134"/>
    </font>
    <font>
      <sz val="9"/>
      <color theme="1" tint="4.9989318521683403E-2"/>
      <name val="Tahoma"/>
      <family val="2"/>
    </font>
    <font>
      <sz val="10"/>
      <color theme="1" tint="4.9989318521683403E-2"/>
      <name val="微软雅黑"/>
      <family val="2"/>
      <charset val="134"/>
    </font>
    <font>
      <sz val="10"/>
      <color theme="1" tint="4.9989318521683403E-2"/>
      <name val="宋体"/>
      <family val="3"/>
      <charset val="134"/>
    </font>
    <font>
      <sz val="9"/>
      <color theme="1" tint="4.9989318521683403E-2"/>
      <name val="Tahoma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9" fillId="3" borderId="2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right" vertical="center"/>
    </xf>
    <xf numFmtId="0" fontId="6" fillId="2" borderId="6" xfId="0" applyFont="1" applyFill="1" applyBorder="1" applyAlignment="1" applyProtection="1">
      <alignment horizontal="center" wrapText="1"/>
    </xf>
    <xf numFmtId="49" fontId="7" fillId="2" borderId="6" xfId="0" applyNumberFormat="1" applyFont="1" applyFill="1" applyBorder="1" applyAlignment="1" applyProtection="1">
      <alignment horizontal="center" wrapText="1"/>
    </xf>
    <xf numFmtId="49" fontId="6" fillId="2" borderId="6" xfId="0" applyNumberFormat="1" applyFont="1" applyFill="1" applyBorder="1" applyAlignment="1" applyProtection="1">
      <alignment horizontal="center" wrapText="1"/>
    </xf>
    <xf numFmtId="14" fontId="7" fillId="2" borderId="6" xfId="0" applyNumberFormat="1" applyFont="1" applyFill="1" applyBorder="1" applyAlignment="1" applyProtection="1">
      <alignment horizontal="center" wrapText="1"/>
    </xf>
    <xf numFmtId="176" fontId="7" fillId="2" borderId="6" xfId="0" applyNumberFormat="1" applyFont="1" applyFill="1" applyBorder="1" applyAlignment="1" applyProtection="1">
      <alignment horizontal="center" wrapText="1"/>
    </xf>
    <xf numFmtId="0" fontId="10" fillId="0" borderId="2" xfId="0" applyFont="1" applyFill="1" applyBorder="1" applyAlignment="1">
      <alignment horizontal="center" vertical="center"/>
    </xf>
    <xf numFmtId="22" fontId="11" fillId="3" borderId="2" xfId="0" applyNumberFormat="1" applyFont="1" applyFill="1" applyBorder="1" applyAlignment="1">
      <alignment horizontal="left" vertical="center" wrapText="1"/>
    </xf>
    <xf numFmtId="49" fontId="12" fillId="3" borderId="2" xfId="0" applyNumberFormat="1" applyFont="1" applyFill="1" applyBorder="1" applyAlignment="1">
      <alignment horizontal="left" vertical="center" wrapText="1"/>
    </xf>
    <xf numFmtId="49" fontId="13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right" vertical="center" wrapText="1"/>
    </xf>
    <xf numFmtId="2" fontId="12" fillId="3" borderId="2" xfId="0" applyNumberFormat="1" applyFont="1" applyFill="1" applyBorder="1" applyAlignment="1">
      <alignment horizontal="right" vertical="center" wrapText="1"/>
    </xf>
    <xf numFmtId="176" fontId="10" fillId="0" borderId="2" xfId="0" applyNumberFormat="1" applyFont="1" applyFill="1" applyBorder="1" applyAlignment="1">
      <alignment horizontal="right" vertical="center"/>
    </xf>
    <xf numFmtId="176" fontId="10" fillId="0" borderId="2" xfId="0" applyNumberFormat="1" applyFont="1" applyFill="1" applyBorder="1" applyAlignment="1">
      <alignment horizontal="center" vertical="center"/>
    </xf>
    <xf numFmtId="22" fontId="12" fillId="3" borderId="2" xfId="0" applyNumberFormat="1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22" fontId="15" fillId="3" borderId="2" xfId="0" applyNumberFormat="1" applyFont="1" applyFill="1" applyBorder="1" applyAlignment="1">
      <alignment horizontal="left" vertical="center" wrapText="1"/>
    </xf>
    <xf numFmtId="1" fontId="12" fillId="0" borderId="2" xfId="0" applyNumberFormat="1" applyFont="1" applyFill="1" applyBorder="1" applyAlignment="1">
      <alignment horizontal="right" vertical="center" wrapText="1"/>
    </xf>
    <xf numFmtId="2" fontId="12" fillId="0" borderId="2" xfId="0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tabSelected="1" zoomScaleNormal="100" workbookViewId="0">
      <selection sqref="A1:Q1"/>
    </sheetView>
  </sheetViews>
  <sheetFormatPr defaultColWidth="16" defaultRowHeight="12.75" x14ac:dyDescent="0.2"/>
  <cols>
    <col min="1" max="1" width="8.42578125" customWidth="1"/>
    <col min="2" max="2" width="30.28515625" style="2" bestFit="1" customWidth="1"/>
    <col min="3" max="3" width="13.85546875" style="2" bestFit="1" customWidth="1"/>
    <col min="4" max="4" width="20.1406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ht="31.5" customHeight="1" x14ac:dyDescent="0.2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s="10" customFormat="1" ht="15.75" x14ac:dyDescent="0.25">
      <c r="A2" s="26" t="s">
        <v>0</v>
      </c>
      <c r="B2" s="27" t="s">
        <v>7</v>
      </c>
      <c r="C2" s="28" t="s">
        <v>1</v>
      </c>
      <c r="D2" s="27" t="s">
        <v>17</v>
      </c>
      <c r="E2" s="27" t="s">
        <v>18</v>
      </c>
      <c r="F2" s="27" t="s">
        <v>10</v>
      </c>
      <c r="G2" s="29" t="s">
        <v>2</v>
      </c>
      <c r="H2" s="29" t="s">
        <v>3</v>
      </c>
      <c r="I2" s="27" t="s">
        <v>4</v>
      </c>
      <c r="J2" s="27" t="s">
        <v>5</v>
      </c>
      <c r="K2" s="30" t="s">
        <v>6</v>
      </c>
      <c r="L2" s="30" t="s">
        <v>11</v>
      </c>
      <c r="M2" s="30" t="s">
        <v>12</v>
      </c>
      <c r="N2" s="21" t="s">
        <v>13</v>
      </c>
      <c r="O2" s="21" t="s">
        <v>8</v>
      </c>
      <c r="P2" s="22" t="s">
        <v>14</v>
      </c>
      <c r="Q2" s="21" t="s">
        <v>9</v>
      </c>
    </row>
    <row r="3" spans="1:17" s="12" customFormat="1" ht="16.5" x14ac:dyDescent="0.2">
      <c r="A3" s="31">
        <v>1</v>
      </c>
      <c r="B3" s="32" t="s">
        <v>45</v>
      </c>
      <c r="C3" s="33" t="s">
        <v>48</v>
      </c>
      <c r="D3" s="34" t="s">
        <v>19</v>
      </c>
      <c r="E3" s="35" t="s">
        <v>20</v>
      </c>
      <c r="F3" s="36" t="s">
        <v>15</v>
      </c>
      <c r="G3" s="35" t="s">
        <v>24</v>
      </c>
      <c r="H3" s="35" t="s">
        <v>26</v>
      </c>
      <c r="I3" s="37">
        <v>39</v>
      </c>
      <c r="J3" s="37">
        <v>160</v>
      </c>
      <c r="K3" s="38">
        <v>5295</v>
      </c>
      <c r="L3" s="39">
        <f>K3*0.05</f>
        <v>264.75</v>
      </c>
      <c r="M3" s="40">
        <v>0.03</v>
      </c>
      <c r="N3" s="25">
        <f>K3/1.03*0.03*1.12</f>
        <v>172.73009708737862</v>
      </c>
      <c r="O3" s="19">
        <f>K3-L3-N3</f>
        <v>4857.5199029126215</v>
      </c>
      <c r="P3" s="11">
        <v>0.48</v>
      </c>
      <c r="Q3" s="19">
        <f>ROUND(O3*P3,2)</f>
        <v>2331.61</v>
      </c>
    </row>
    <row r="4" spans="1:17" s="12" customFormat="1" ht="13.5" customHeight="1" x14ac:dyDescent="0.2">
      <c r="A4" s="31">
        <v>2</v>
      </c>
      <c r="B4" s="41" t="s">
        <v>27</v>
      </c>
      <c r="C4" s="42" t="s">
        <v>49</v>
      </c>
      <c r="D4" s="34" t="s">
        <v>19</v>
      </c>
      <c r="E4" s="35" t="s">
        <v>20</v>
      </c>
      <c r="F4" s="36" t="s">
        <v>15</v>
      </c>
      <c r="G4" s="35" t="s">
        <v>24</v>
      </c>
      <c r="H4" s="35" t="s">
        <v>26</v>
      </c>
      <c r="I4" s="37">
        <v>8</v>
      </c>
      <c r="J4" s="37">
        <v>31</v>
      </c>
      <c r="K4" s="38">
        <v>1240</v>
      </c>
      <c r="L4" s="39">
        <f>K4*0.05</f>
        <v>62</v>
      </c>
      <c r="M4" s="40">
        <v>0.03</v>
      </c>
      <c r="N4" s="25">
        <f t="shared" ref="N4:N8" si="0">K4/1.03*0.03*1.12</f>
        <v>40.45048543689321</v>
      </c>
      <c r="O4" s="19">
        <f t="shared" ref="O4:O8" si="1">K4-L4-N4</f>
        <v>1137.5495145631069</v>
      </c>
      <c r="P4" s="11">
        <v>0.48</v>
      </c>
      <c r="Q4" s="19">
        <f t="shared" ref="Q4:Q8" si="2">ROUND(O4*P4,2)</f>
        <v>546.02</v>
      </c>
    </row>
    <row r="5" spans="1:17" s="12" customFormat="1" ht="16.5" x14ac:dyDescent="0.2">
      <c r="A5" s="31">
        <v>3</v>
      </c>
      <c r="B5" s="41" t="s">
        <v>28</v>
      </c>
      <c r="C5" s="42" t="s">
        <v>50</v>
      </c>
      <c r="D5" s="34" t="s">
        <v>19</v>
      </c>
      <c r="E5" s="35" t="s">
        <v>21</v>
      </c>
      <c r="F5" s="36" t="s">
        <v>15</v>
      </c>
      <c r="G5" s="35" t="s">
        <v>23</v>
      </c>
      <c r="H5" s="35" t="s">
        <v>25</v>
      </c>
      <c r="I5" s="37">
        <v>8</v>
      </c>
      <c r="J5" s="37">
        <v>20</v>
      </c>
      <c r="K5" s="38">
        <v>615</v>
      </c>
      <c r="L5" s="39">
        <f t="shared" ref="L5:L9" si="3">K5*0.05</f>
        <v>30.75</v>
      </c>
      <c r="M5" s="40">
        <v>0.03</v>
      </c>
      <c r="N5" s="25">
        <f t="shared" si="0"/>
        <v>20.0621359223301</v>
      </c>
      <c r="O5" s="19">
        <f t="shared" si="1"/>
        <v>564.18786407766993</v>
      </c>
      <c r="P5" s="11">
        <v>0.48</v>
      </c>
      <c r="Q5" s="19">
        <f t="shared" si="2"/>
        <v>270.81</v>
      </c>
    </row>
    <row r="6" spans="1:17" s="12" customFormat="1" ht="16.5" x14ac:dyDescent="0.2">
      <c r="A6" s="31">
        <v>4</v>
      </c>
      <c r="B6" s="43" t="s">
        <v>46</v>
      </c>
      <c r="C6" s="24" t="s">
        <v>51</v>
      </c>
      <c r="D6" s="34" t="s">
        <v>19</v>
      </c>
      <c r="E6" s="35" t="s">
        <v>21</v>
      </c>
      <c r="F6" s="36" t="s">
        <v>15</v>
      </c>
      <c r="G6" s="35" t="s">
        <v>23</v>
      </c>
      <c r="H6" s="35" t="s">
        <v>25</v>
      </c>
      <c r="I6" s="37">
        <v>2</v>
      </c>
      <c r="J6" s="37">
        <v>17</v>
      </c>
      <c r="K6" s="38">
        <v>565</v>
      </c>
      <c r="L6" s="39">
        <f t="shared" si="3"/>
        <v>28.25</v>
      </c>
      <c r="M6" s="40">
        <v>0.03</v>
      </c>
      <c r="N6" s="25">
        <f t="shared" si="0"/>
        <v>18.431067961165052</v>
      </c>
      <c r="O6" s="19">
        <f t="shared" si="1"/>
        <v>518.31893203883499</v>
      </c>
      <c r="P6" s="11">
        <v>0.48</v>
      </c>
      <c r="Q6" s="19">
        <f t="shared" si="2"/>
        <v>248.79</v>
      </c>
    </row>
    <row r="7" spans="1:17" s="12" customFormat="1" ht="16.5" x14ac:dyDescent="0.2">
      <c r="A7" s="31">
        <v>5</v>
      </c>
      <c r="B7" s="41" t="s">
        <v>29</v>
      </c>
      <c r="C7" s="24" t="s">
        <v>52</v>
      </c>
      <c r="D7" s="34" t="s">
        <v>19</v>
      </c>
      <c r="E7" s="35" t="s">
        <v>21</v>
      </c>
      <c r="F7" s="36" t="s">
        <v>15</v>
      </c>
      <c r="G7" s="35" t="s">
        <v>23</v>
      </c>
      <c r="H7" s="35" t="s">
        <v>25</v>
      </c>
      <c r="I7" s="44">
        <v>47</v>
      </c>
      <c r="J7" s="44">
        <v>590</v>
      </c>
      <c r="K7" s="45">
        <v>26800</v>
      </c>
      <c r="L7" s="39">
        <f t="shared" si="3"/>
        <v>1340</v>
      </c>
      <c r="M7" s="40">
        <v>0.03</v>
      </c>
      <c r="N7" s="25">
        <f t="shared" si="0"/>
        <v>874.252427184466</v>
      </c>
      <c r="O7" s="19">
        <f t="shared" si="1"/>
        <v>24585.747572815533</v>
      </c>
      <c r="P7" s="11">
        <v>0.48</v>
      </c>
      <c r="Q7" s="19">
        <f t="shared" si="2"/>
        <v>11801.16</v>
      </c>
    </row>
    <row r="8" spans="1:17" s="12" customFormat="1" ht="16.5" x14ac:dyDescent="0.2">
      <c r="A8" s="31">
        <v>6</v>
      </c>
      <c r="B8" s="41" t="s">
        <v>30</v>
      </c>
      <c r="C8" s="24" t="s">
        <v>53</v>
      </c>
      <c r="D8" s="34" t="s">
        <v>19</v>
      </c>
      <c r="E8" s="35" t="s">
        <v>21</v>
      </c>
      <c r="F8" s="36" t="s">
        <v>15</v>
      </c>
      <c r="G8" s="35" t="s">
        <v>23</v>
      </c>
      <c r="H8" s="35" t="s">
        <v>25</v>
      </c>
      <c r="I8" s="44">
        <v>51</v>
      </c>
      <c r="J8" s="44">
        <v>2336</v>
      </c>
      <c r="K8" s="45">
        <v>104935</v>
      </c>
      <c r="L8" s="39">
        <f t="shared" si="3"/>
        <v>5246.75</v>
      </c>
      <c r="M8" s="40">
        <v>0.03</v>
      </c>
      <c r="N8" s="25">
        <f t="shared" si="0"/>
        <v>3423.1223300970878</v>
      </c>
      <c r="O8" s="19">
        <f t="shared" si="1"/>
        <v>96265.127669902911</v>
      </c>
      <c r="P8" s="11">
        <v>0.48</v>
      </c>
      <c r="Q8" s="19">
        <f t="shared" si="2"/>
        <v>46207.26</v>
      </c>
    </row>
    <row r="9" spans="1:17" s="12" customFormat="1" ht="16.5" x14ac:dyDescent="0.2">
      <c r="A9" s="31">
        <v>7</v>
      </c>
      <c r="B9" s="41" t="s">
        <v>31</v>
      </c>
      <c r="C9" s="24" t="s">
        <v>54</v>
      </c>
      <c r="D9" s="34" t="s">
        <v>19</v>
      </c>
      <c r="E9" s="35" t="s">
        <v>21</v>
      </c>
      <c r="F9" s="36" t="s">
        <v>15</v>
      </c>
      <c r="G9" s="35" t="s">
        <v>23</v>
      </c>
      <c r="H9" s="35" t="s">
        <v>25</v>
      </c>
      <c r="I9" s="44">
        <v>54</v>
      </c>
      <c r="J9" s="44">
        <v>1029</v>
      </c>
      <c r="K9" s="45">
        <v>47055</v>
      </c>
      <c r="L9" s="39">
        <f t="shared" si="3"/>
        <v>2352.75</v>
      </c>
      <c r="M9" s="40">
        <v>0.03</v>
      </c>
      <c r="N9" s="25">
        <f t="shared" ref="N9:N22" si="4">K9/1.03*0.03*1.12</f>
        <v>1534.998058252427</v>
      </c>
      <c r="O9" s="19">
        <f t="shared" ref="O9:O22" si="5">K9-L9-N9</f>
        <v>43167.251941747571</v>
      </c>
      <c r="P9" s="11">
        <v>0.48</v>
      </c>
      <c r="Q9" s="19">
        <f t="shared" ref="Q9:Q22" si="6">ROUND(O9*P9,2)</f>
        <v>20720.28</v>
      </c>
    </row>
    <row r="10" spans="1:17" s="12" customFormat="1" ht="16.5" x14ac:dyDescent="0.2">
      <c r="A10" s="31">
        <v>8</v>
      </c>
      <c r="B10" s="41" t="s">
        <v>32</v>
      </c>
      <c r="C10" s="24" t="s">
        <v>55</v>
      </c>
      <c r="D10" s="34" t="s">
        <v>19</v>
      </c>
      <c r="E10" s="35" t="s">
        <v>21</v>
      </c>
      <c r="F10" s="36" t="s">
        <v>15</v>
      </c>
      <c r="G10" s="35" t="s">
        <v>23</v>
      </c>
      <c r="H10" s="35" t="s">
        <v>25</v>
      </c>
      <c r="I10" s="37">
        <v>1</v>
      </c>
      <c r="J10" s="37">
        <v>27</v>
      </c>
      <c r="K10" s="38">
        <v>1215</v>
      </c>
      <c r="L10" s="39">
        <f t="shared" ref="L10:L22" si="7">K10*0.05</f>
        <v>60.75</v>
      </c>
      <c r="M10" s="40">
        <v>0.03</v>
      </c>
      <c r="N10" s="25">
        <f t="shared" si="4"/>
        <v>39.634951456310688</v>
      </c>
      <c r="O10" s="19">
        <f t="shared" si="5"/>
        <v>1114.6150485436892</v>
      </c>
      <c r="P10" s="11">
        <v>0.48</v>
      </c>
      <c r="Q10" s="19">
        <f t="shared" si="6"/>
        <v>535.02</v>
      </c>
    </row>
    <row r="11" spans="1:17" s="12" customFormat="1" ht="16.5" x14ac:dyDescent="0.2">
      <c r="A11" s="31">
        <v>9</v>
      </c>
      <c r="B11" s="43" t="s">
        <v>47</v>
      </c>
      <c r="C11" s="24" t="s">
        <v>56</v>
      </c>
      <c r="D11" s="34" t="s">
        <v>19</v>
      </c>
      <c r="E11" s="35" t="s">
        <v>21</v>
      </c>
      <c r="F11" s="36" t="s">
        <v>15</v>
      </c>
      <c r="G11" s="35" t="s">
        <v>23</v>
      </c>
      <c r="H11" s="35" t="s">
        <v>25</v>
      </c>
      <c r="I11" s="37">
        <v>33</v>
      </c>
      <c r="J11" s="37">
        <v>250</v>
      </c>
      <c r="K11" s="38">
        <v>8610</v>
      </c>
      <c r="L11" s="39">
        <f t="shared" si="7"/>
        <v>430.5</v>
      </c>
      <c r="M11" s="40">
        <v>0.03</v>
      </c>
      <c r="N11" s="25">
        <f t="shared" si="4"/>
        <v>280.8699029126214</v>
      </c>
      <c r="O11" s="19">
        <f t="shared" si="5"/>
        <v>7898.630097087379</v>
      </c>
      <c r="P11" s="11">
        <v>0.48</v>
      </c>
      <c r="Q11" s="19">
        <f t="shared" si="6"/>
        <v>3791.34</v>
      </c>
    </row>
    <row r="12" spans="1:17" s="12" customFormat="1" ht="16.5" x14ac:dyDescent="0.2">
      <c r="A12" s="31">
        <v>10</v>
      </c>
      <c r="B12" s="41" t="s">
        <v>33</v>
      </c>
      <c r="C12" s="24" t="s">
        <v>57</v>
      </c>
      <c r="D12" s="34" t="s">
        <v>19</v>
      </c>
      <c r="E12" s="35" t="s">
        <v>21</v>
      </c>
      <c r="F12" s="36" t="s">
        <v>15</v>
      </c>
      <c r="G12" s="35" t="s">
        <v>23</v>
      </c>
      <c r="H12" s="35" t="s">
        <v>25</v>
      </c>
      <c r="I12" s="37">
        <v>95</v>
      </c>
      <c r="J12" s="37">
        <v>3552</v>
      </c>
      <c r="K12" s="38">
        <v>164985</v>
      </c>
      <c r="L12" s="39">
        <f t="shared" si="7"/>
        <v>8249.25</v>
      </c>
      <c r="M12" s="40">
        <v>0.03</v>
      </c>
      <c r="N12" s="25">
        <f t="shared" si="4"/>
        <v>5382.0349514563113</v>
      </c>
      <c r="O12" s="19">
        <f t="shared" si="5"/>
        <v>151353.7150485437</v>
      </c>
      <c r="P12" s="11">
        <v>0.48</v>
      </c>
      <c r="Q12" s="19">
        <f t="shared" si="6"/>
        <v>72649.78</v>
      </c>
    </row>
    <row r="13" spans="1:17" s="12" customFormat="1" ht="16.5" x14ac:dyDescent="0.2">
      <c r="A13" s="31">
        <v>11</v>
      </c>
      <c r="B13" s="41" t="s">
        <v>34</v>
      </c>
      <c r="C13" s="24" t="s">
        <v>58</v>
      </c>
      <c r="D13" s="34" t="s">
        <v>19</v>
      </c>
      <c r="E13" s="35" t="s">
        <v>21</v>
      </c>
      <c r="F13" s="36" t="s">
        <v>15</v>
      </c>
      <c r="G13" s="35" t="s">
        <v>23</v>
      </c>
      <c r="H13" s="35" t="s">
        <v>25</v>
      </c>
      <c r="I13" s="37">
        <v>9</v>
      </c>
      <c r="J13" s="37">
        <v>61</v>
      </c>
      <c r="K13" s="38">
        <v>2520</v>
      </c>
      <c r="L13" s="39">
        <f t="shared" si="7"/>
        <v>126</v>
      </c>
      <c r="M13" s="40">
        <v>0.03</v>
      </c>
      <c r="N13" s="25">
        <f t="shared" si="4"/>
        <v>82.205825242718447</v>
      </c>
      <c r="O13" s="19">
        <f t="shared" si="5"/>
        <v>2311.7941747572813</v>
      </c>
      <c r="P13" s="11">
        <v>0.48</v>
      </c>
      <c r="Q13" s="19">
        <f t="shared" si="6"/>
        <v>1109.6600000000001</v>
      </c>
    </row>
    <row r="14" spans="1:17" s="12" customFormat="1" ht="16.5" x14ac:dyDescent="0.2">
      <c r="A14" s="31">
        <v>12</v>
      </c>
      <c r="B14" s="32" t="s">
        <v>44</v>
      </c>
      <c r="C14" s="24" t="s">
        <v>59</v>
      </c>
      <c r="D14" s="34" t="s">
        <v>19</v>
      </c>
      <c r="E14" s="35" t="s">
        <v>21</v>
      </c>
      <c r="F14" s="36" t="s">
        <v>15</v>
      </c>
      <c r="G14" s="35" t="s">
        <v>23</v>
      </c>
      <c r="H14" s="35" t="s">
        <v>25</v>
      </c>
      <c r="I14" s="37">
        <v>1</v>
      </c>
      <c r="J14" s="37">
        <v>8</v>
      </c>
      <c r="K14" s="38">
        <v>275</v>
      </c>
      <c r="L14" s="39">
        <f t="shared" si="7"/>
        <v>13.75</v>
      </c>
      <c r="M14" s="40">
        <v>0.03</v>
      </c>
      <c r="N14" s="25">
        <f t="shared" si="4"/>
        <v>8.9708737864077666</v>
      </c>
      <c r="O14" s="19">
        <f t="shared" si="5"/>
        <v>252.27912621359224</v>
      </c>
      <c r="P14" s="11">
        <v>0.48</v>
      </c>
      <c r="Q14" s="19">
        <f t="shared" si="6"/>
        <v>121.09</v>
      </c>
    </row>
    <row r="15" spans="1:17" s="12" customFormat="1" ht="16.5" x14ac:dyDescent="0.2">
      <c r="A15" s="31">
        <v>13</v>
      </c>
      <c r="B15" s="32" t="s">
        <v>43</v>
      </c>
      <c r="C15" s="24" t="s">
        <v>60</v>
      </c>
      <c r="D15" s="34" t="s">
        <v>19</v>
      </c>
      <c r="E15" s="35" t="s">
        <v>21</v>
      </c>
      <c r="F15" s="36" t="s">
        <v>15</v>
      </c>
      <c r="G15" s="35" t="s">
        <v>23</v>
      </c>
      <c r="H15" s="35" t="s">
        <v>25</v>
      </c>
      <c r="I15" s="37">
        <v>3</v>
      </c>
      <c r="J15" s="37">
        <v>4</v>
      </c>
      <c r="K15" s="38">
        <v>135</v>
      </c>
      <c r="L15" s="39">
        <f t="shared" si="7"/>
        <v>6.75</v>
      </c>
      <c r="M15" s="40">
        <v>0.03</v>
      </c>
      <c r="N15" s="25">
        <f t="shared" si="4"/>
        <v>4.4038834951456307</v>
      </c>
      <c r="O15" s="19">
        <f t="shared" si="5"/>
        <v>123.84611650485436</v>
      </c>
      <c r="P15" s="11">
        <v>0.48</v>
      </c>
      <c r="Q15" s="19">
        <f t="shared" si="6"/>
        <v>59.45</v>
      </c>
    </row>
    <row r="16" spans="1:17" s="12" customFormat="1" ht="16.5" x14ac:dyDescent="0.2">
      <c r="A16" s="31">
        <v>14</v>
      </c>
      <c r="B16" s="41" t="s">
        <v>35</v>
      </c>
      <c r="C16" s="24" t="s">
        <v>61</v>
      </c>
      <c r="D16" s="34" t="s">
        <v>19</v>
      </c>
      <c r="E16" s="35" t="s">
        <v>21</v>
      </c>
      <c r="F16" s="36" t="s">
        <v>15</v>
      </c>
      <c r="G16" s="35" t="s">
        <v>23</v>
      </c>
      <c r="H16" s="35" t="s">
        <v>25</v>
      </c>
      <c r="I16" s="37">
        <v>5</v>
      </c>
      <c r="J16" s="37">
        <v>32</v>
      </c>
      <c r="K16" s="38">
        <v>1300</v>
      </c>
      <c r="L16" s="39">
        <f t="shared" si="7"/>
        <v>65</v>
      </c>
      <c r="M16" s="40">
        <v>0.03</v>
      </c>
      <c r="N16" s="25">
        <f t="shared" si="4"/>
        <v>42.407766990291258</v>
      </c>
      <c r="O16" s="19">
        <f t="shared" si="5"/>
        <v>1192.5922330097087</v>
      </c>
      <c r="P16" s="11">
        <v>0.48</v>
      </c>
      <c r="Q16" s="19">
        <f t="shared" si="6"/>
        <v>572.44000000000005</v>
      </c>
    </row>
    <row r="17" spans="1:17" s="12" customFormat="1" ht="16.5" x14ac:dyDescent="0.2">
      <c r="A17" s="31">
        <v>15</v>
      </c>
      <c r="B17" s="41" t="s">
        <v>36</v>
      </c>
      <c r="C17" s="24" t="s">
        <v>62</v>
      </c>
      <c r="D17" s="34" t="s">
        <v>19</v>
      </c>
      <c r="E17" s="35" t="s">
        <v>21</v>
      </c>
      <c r="F17" s="36" t="s">
        <v>15</v>
      </c>
      <c r="G17" s="35" t="s">
        <v>23</v>
      </c>
      <c r="H17" s="35" t="s">
        <v>25</v>
      </c>
      <c r="I17" s="37">
        <v>358</v>
      </c>
      <c r="J17" s="37">
        <v>21003</v>
      </c>
      <c r="K17" s="38">
        <v>831988</v>
      </c>
      <c r="L17" s="39">
        <f t="shared" si="7"/>
        <v>41599.4</v>
      </c>
      <c r="M17" s="40">
        <v>0.03</v>
      </c>
      <c r="N17" s="25">
        <f t="shared" si="4"/>
        <v>27140.579417475732</v>
      </c>
      <c r="O17" s="19">
        <f t="shared" si="5"/>
        <v>763248.02058252424</v>
      </c>
      <c r="P17" s="11">
        <v>0.48</v>
      </c>
      <c r="Q17" s="19">
        <f t="shared" si="6"/>
        <v>366359.05</v>
      </c>
    </row>
    <row r="18" spans="1:17" s="12" customFormat="1" ht="16.5" x14ac:dyDescent="0.2">
      <c r="A18" s="31">
        <v>17</v>
      </c>
      <c r="B18" s="41" t="s">
        <v>37</v>
      </c>
      <c r="C18" s="24" t="s">
        <v>63</v>
      </c>
      <c r="D18" s="34" t="s">
        <v>19</v>
      </c>
      <c r="E18" s="35" t="s">
        <v>21</v>
      </c>
      <c r="F18" s="36" t="s">
        <v>15</v>
      </c>
      <c r="G18" s="35" t="s">
        <v>23</v>
      </c>
      <c r="H18" s="35" t="s">
        <v>25</v>
      </c>
      <c r="I18" s="37">
        <v>82</v>
      </c>
      <c r="J18" s="37">
        <v>7321</v>
      </c>
      <c r="K18" s="38">
        <v>297440</v>
      </c>
      <c r="L18" s="39">
        <f t="shared" si="7"/>
        <v>14872</v>
      </c>
      <c r="M18" s="40">
        <v>0.03</v>
      </c>
      <c r="N18" s="25">
        <f t="shared" si="4"/>
        <v>9702.897087378642</v>
      </c>
      <c r="O18" s="19">
        <f t="shared" si="5"/>
        <v>272865.10291262134</v>
      </c>
      <c r="P18" s="11">
        <v>0.48</v>
      </c>
      <c r="Q18" s="19">
        <f t="shared" si="6"/>
        <v>130975.25</v>
      </c>
    </row>
    <row r="19" spans="1:17" s="12" customFormat="1" ht="16.5" x14ac:dyDescent="0.2">
      <c r="A19" s="31">
        <v>19</v>
      </c>
      <c r="B19" s="32" t="s">
        <v>42</v>
      </c>
      <c r="C19" s="24" t="s">
        <v>64</v>
      </c>
      <c r="D19" s="34" t="s">
        <v>19</v>
      </c>
      <c r="E19" s="35" t="s">
        <v>21</v>
      </c>
      <c r="F19" s="36" t="s">
        <v>15</v>
      </c>
      <c r="G19" s="35" t="s">
        <v>23</v>
      </c>
      <c r="H19" s="35" t="s">
        <v>25</v>
      </c>
      <c r="I19" s="37">
        <v>2</v>
      </c>
      <c r="J19" s="37">
        <v>9</v>
      </c>
      <c r="K19" s="38">
        <v>280</v>
      </c>
      <c r="L19" s="39">
        <f t="shared" si="7"/>
        <v>14</v>
      </c>
      <c r="M19" s="40">
        <v>0.03</v>
      </c>
      <c r="N19" s="25">
        <f t="shared" si="4"/>
        <v>9.1339805825242735</v>
      </c>
      <c r="O19" s="19">
        <f t="shared" si="5"/>
        <v>256.86601941747574</v>
      </c>
      <c r="P19" s="11">
        <v>0.48</v>
      </c>
      <c r="Q19" s="19">
        <f t="shared" si="6"/>
        <v>123.3</v>
      </c>
    </row>
    <row r="20" spans="1:17" s="12" customFormat="1" ht="16.5" x14ac:dyDescent="0.2">
      <c r="A20" s="31">
        <v>20</v>
      </c>
      <c r="B20" s="41" t="s">
        <v>38</v>
      </c>
      <c r="C20" s="24" t="s">
        <v>65</v>
      </c>
      <c r="D20" s="34" t="s">
        <v>19</v>
      </c>
      <c r="E20" s="35" t="s">
        <v>21</v>
      </c>
      <c r="F20" s="36" t="s">
        <v>15</v>
      </c>
      <c r="G20" s="35" t="s">
        <v>23</v>
      </c>
      <c r="H20" s="35" t="s">
        <v>25</v>
      </c>
      <c r="I20" s="37">
        <v>167</v>
      </c>
      <c r="J20" s="37">
        <v>7079</v>
      </c>
      <c r="K20" s="38">
        <v>292125</v>
      </c>
      <c r="L20" s="39">
        <f t="shared" si="7"/>
        <v>14606.25</v>
      </c>
      <c r="M20" s="40">
        <v>0.03</v>
      </c>
      <c r="N20" s="25">
        <f t="shared" si="4"/>
        <v>9529.5145631067953</v>
      </c>
      <c r="O20" s="19">
        <f t="shared" si="5"/>
        <v>267989.23543689318</v>
      </c>
      <c r="P20" s="11">
        <v>0.48</v>
      </c>
      <c r="Q20" s="19">
        <f t="shared" si="6"/>
        <v>128634.83</v>
      </c>
    </row>
    <row r="21" spans="1:17" s="12" customFormat="1" ht="16.5" x14ac:dyDescent="0.2">
      <c r="A21" s="31">
        <v>22</v>
      </c>
      <c r="B21" s="41" t="s">
        <v>39</v>
      </c>
      <c r="C21" s="24" t="s">
        <v>66</v>
      </c>
      <c r="D21" s="34" t="s">
        <v>19</v>
      </c>
      <c r="E21" s="35" t="s">
        <v>21</v>
      </c>
      <c r="F21" s="36" t="s">
        <v>15</v>
      </c>
      <c r="G21" s="35" t="s">
        <v>23</v>
      </c>
      <c r="H21" s="35" t="s">
        <v>25</v>
      </c>
      <c r="I21" s="37">
        <v>20</v>
      </c>
      <c r="J21" s="37">
        <v>248</v>
      </c>
      <c r="K21" s="38">
        <v>8995</v>
      </c>
      <c r="L21" s="39">
        <f t="shared" si="7"/>
        <v>449.75</v>
      </c>
      <c r="M21" s="40">
        <v>0.03</v>
      </c>
      <c r="N21" s="25">
        <f t="shared" si="4"/>
        <v>293.42912621359221</v>
      </c>
      <c r="O21" s="19">
        <f t="shared" si="5"/>
        <v>8251.8208737864079</v>
      </c>
      <c r="P21" s="11">
        <v>0.48</v>
      </c>
      <c r="Q21" s="19">
        <f t="shared" si="6"/>
        <v>3960.87</v>
      </c>
    </row>
    <row r="22" spans="1:17" s="12" customFormat="1" ht="16.5" x14ac:dyDescent="0.2">
      <c r="A22" s="31">
        <v>24</v>
      </c>
      <c r="B22" s="41" t="s">
        <v>40</v>
      </c>
      <c r="C22" s="24" t="s">
        <v>67</v>
      </c>
      <c r="D22" s="34" t="s">
        <v>19</v>
      </c>
      <c r="E22" s="35" t="s">
        <v>21</v>
      </c>
      <c r="F22" s="36" t="s">
        <v>15</v>
      </c>
      <c r="G22" s="35" t="s">
        <v>23</v>
      </c>
      <c r="H22" s="35" t="s">
        <v>25</v>
      </c>
      <c r="I22" s="37">
        <v>30</v>
      </c>
      <c r="J22" s="37">
        <v>274</v>
      </c>
      <c r="K22" s="38">
        <v>12495</v>
      </c>
      <c r="L22" s="39">
        <f t="shared" si="7"/>
        <v>624.75</v>
      </c>
      <c r="M22" s="40">
        <v>0.03</v>
      </c>
      <c r="N22" s="25">
        <f t="shared" si="4"/>
        <v>407.60388349514562</v>
      </c>
      <c r="O22" s="19">
        <f t="shared" si="5"/>
        <v>11462.646116504855</v>
      </c>
      <c r="P22" s="11">
        <v>0.48</v>
      </c>
      <c r="Q22" s="19">
        <f t="shared" si="6"/>
        <v>5502.07</v>
      </c>
    </row>
    <row r="23" spans="1:17" s="12" customFormat="1" ht="16.5" x14ac:dyDescent="0.2">
      <c r="A23" s="31">
        <v>26</v>
      </c>
      <c r="B23" s="32" t="s">
        <v>41</v>
      </c>
      <c r="C23" s="24" t="s">
        <v>68</v>
      </c>
      <c r="D23" s="34" t="s">
        <v>19</v>
      </c>
      <c r="E23" s="35" t="s">
        <v>21</v>
      </c>
      <c r="F23" s="36" t="s">
        <v>15</v>
      </c>
      <c r="G23" s="35" t="s">
        <v>23</v>
      </c>
      <c r="H23" s="35" t="s">
        <v>25</v>
      </c>
      <c r="I23" s="37">
        <v>3</v>
      </c>
      <c r="J23" s="37">
        <v>18</v>
      </c>
      <c r="K23" s="38">
        <v>615</v>
      </c>
      <c r="L23" s="39">
        <f t="shared" ref="L23" si="8">K23*0.05</f>
        <v>30.75</v>
      </c>
      <c r="M23" s="40">
        <v>0.03</v>
      </c>
      <c r="N23" s="25">
        <f t="shared" ref="N23" si="9">K23/1.03*0.03*1.12</f>
        <v>20.0621359223301</v>
      </c>
      <c r="O23" s="19">
        <f t="shared" ref="O23" si="10">K23-L23-N23</f>
        <v>564.18786407766993</v>
      </c>
      <c r="P23" s="11">
        <v>0.48</v>
      </c>
      <c r="Q23" s="19">
        <f t="shared" ref="Q23" si="11">ROUND(O23*P23,2)</f>
        <v>270.81</v>
      </c>
    </row>
    <row r="24" spans="1:17" s="5" customFormat="1" ht="25.5" customHeight="1" x14ac:dyDescent="0.2">
      <c r="A24" s="13"/>
      <c r="B24" s="14" t="s">
        <v>16</v>
      </c>
      <c r="C24" s="15"/>
      <c r="D24" s="15"/>
      <c r="E24" s="15"/>
      <c r="F24" s="15"/>
      <c r="G24" s="16"/>
      <c r="H24" s="16"/>
      <c r="I24" s="15"/>
      <c r="J24" s="15"/>
      <c r="K24" s="17">
        <f>SUM(K3:K23)</f>
        <v>1809483</v>
      </c>
      <c r="L24" s="17"/>
      <c r="M24" s="17"/>
      <c r="N24" s="17">
        <f>SUM(N3:N23)</f>
        <v>59027.794951456315</v>
      </c>
      <c r="O24" s="20">
        <f>SUM(O3:O23)</f>
        <v>1659981.0550485437</v>
      </c>
      <c r="P24" s="18"/>
      <c r="Q24" s="17">
        <f>SUM(Q3:Q23)</f>
        <v>796790.89</v>
      </c>
    </row>
    <row r="25" spans="1:17" s="5" customFormat="1" x14ac:dyDescent="0.2">
      <c r="B25" s="6"/>
      <c r="C25" s="6"/>
      <c r="D25" s="6"/>
      <c r="E25" s="6"/>
      <c r="F25" s="6"/>
      <c r="G25" s="7"/>
      <c r="H25" s="7"/>
      <c r="I25" s="6"/>
      <c r="J25" s="6"/>
      <c r="K25" s="8"/>
      <c r="L25" s="8"/>
      <c r="M25" s="8"/>
      <c r="N25" s="8"/>
      <c r="O25" s="8"/>
      <c r="P25" s="9"/>
    </row>
    <row r="27" spans="1:17" x14ac:dyDescent="0.2">
      <c r="F27" s="23"/>
    </row>
  </sheetData>
  <protectedRanges>
    <protectedRange sqref="A24:IV65550 D3:D23 A3:A23 L3:IV23" name="区域1"/>
    <protectedRange sqref="G3:H23" name="区域1_1"/>
  </protectedRanges>
  <mergeCells count="1">
    <mergeCell ref="A1:Q1"/>
  </mergeCells>
  <phoneticPr fontId="1" type="noConversion"/>
  <pageMargins left="0.7" right="0.7" top="0.75" bottom="0.75" header="0.3" footer="0.3"/>
  <pageSetup scale="51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hxn</cp:lastModifiedBy>
  <cp:lastPrinted>2018-06-11T07:54:17Z</cp:lastPrinted>
  <dcterms:created xsi:type="dcterms:W3CDTF">2015-11-10T02:18:22Z</dcterms:created>
  <dcterms:modified xsi:type="dcterms:W3CDTF">2018-08-01T02:03:03Z</dcterms:modified>
</cp:coreProperties>
</file>