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文件夹\韩卓希\财务\中影分帐\201807中影分帐\"/>
    </mc:Choice>
  </mc:AlternateContent>
  <xr:revisionPtr revIDLastSave="0" documentId="13_ncr:1_{2A949015-812C-4E8D-B108-3D4494D7F0AF}" xr6:coauthVersionLast="34" xr6:coauthVersionMax="34" xr10:uidLastSave="{00000000-0000-0000-0000-000000000000}"/>
  <bookViews>
    <workbookView xWindow="0" yWindow="0" windowWidth="21600" windowHeight="9585" xr2:uid="{00000000-000D-0000-FFFF-FFFF00000000}"/>
  </bookViews>
  <sheets>
    <sheet name="月结算表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N4" i="1"/>
  <c r="N23" i="1" s="1"/>
  <c r="N5" i="1"/>
  <c r="N6" i="1"/>
  <c r="N7" i="1"/>
  <c r="N8" i="1"/>
  <c r="N9" i="1"/>
  <c r="N10" i="1"/>
  <c r="N11" i="1"/>
  <c r="N12" i="1"/>
  <c r="N13" i="1"/>
  <c r="N14" i="1"/>
  <c r="N15" i="1"/>
  <c r="N16" i="1"/>
  <c r="O16" i="1" s="1"/>
  <c r="Q16" i="1" s="1"/>
  <c r="N17" i="1"/>
  <c r="N18" i="1"/>
  <c r="N19" i="1"/>
  <c r="N20" i="1"/>
  <c r="N21" i="1"/>
  <c r="N22" i="1"/>
  <c r="O5" i="1"/>
  <c r="Q5" i="1" s="1"/>
  <c r="O8" i="1"/>
  <c r="Q8" i="1" s="1"/>
  <c r="O9" i="1"/>
  <c r="Q9" i="1" s="1"/>
  <c r="O13" i="1"/>
  <c r="Q13" i="1" s="1"/>
  <c r="O17" i="1"/>
  <c r="Q17" i="1" s="1"/>
  <c r="O21" i="1"/>
  <c r="Q21" i="1" s="1"/>
  <c r="J23" i="1"/>
  <c r="K23" i="1"/>
  <c r="I23" i="1"/>
  <c r="O22" i="1" l="1"/>
  <c r="Q22" i="1" s="1"/>
  <c r="O18" i="1"/>
  <c r="Q18" i="1" s="1"/>
  <c r="O14" i="1"/>
  <c r="Q14" i="1" s="1"/>
  <c r="O10" i="1"/>
  <c r="Q10" i="1" s="1"/>
  <c r="O6" i="1"/>
  <c r="Q6" i="1" s="1"/>
  <c r="O20" i="1"/>
  <c r="Q20" i="1" s="1"/>
  <c r="O12" i="1"/>
  <c r="Q12" i="1" s="1"/>
  <c r="O4" i="1"/>
  <c r="Q4" i="1" s="1"/>
  <c r="O19" i="1"/>
  <c r="Q19" i="1" s="1"/>
  <c r="O15" i="1"/>
  <c r="Q15" i="1" s="1"/>
  <c r="O11" i="1"/>
  <c r="Q11" i="1" s="1"/>
  <c r="O7" i="1"/>
  <c r="Q7" i="1" s="1"/>
  <c r="L3" i="1"/>
  <c r="L23" i="1" s="1"/>
  <c r="O3" i="1" l="1"/>
  <c r="Q3" i="1" l="1"/>
  <c r="Q23" i="1" s="1"/>
  <c r="O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</author>
  </authors>
  <commentList>
    <comment ref="A2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<sst xmlns="http://schemas.openxmlformats.org/spreadsheetml/2006/main" count="99" uniqueCount="61">
  <si>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</si>
  <si>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</si>
  <si>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</si>
  <si>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</si>
  <si>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</si>
  <si>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</si>
  <si>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</si>
  <si>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</si>
  <si>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</si>
  <si>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</si>
  <si>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</si>
  <si>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</si>
  <si>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</si>
  <si>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</si>
  <si>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</si>
  <si>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合计</t>
    <phoneticPr fontId="1" type="noConversion"/>
  </si>
  <si>
    <t>影院名称</t>
    <phoneticPr fontId="1" type="noConversion"/>
  </si>
  <si>
    <t>影院编码</t>
    <phoneticPr fontId="1" type="noConversion"/>
  </si>
  <si>
    <t>深圳百老汇影院有限公司</t>
    <phoneticPr fontId="1" type="noConversion"/>
  </si>
  <si>
    <t>44013901</t>
    <phoneticPr fontId="1" type="noConversion"/>
  </si>
  <si>
    <t>侏罗纪世界2（数字3D）</t>
  </si>
  <si>
    <t>超时空同居</t>
  </si>
  <si>
    <t>厕所英雄（数字）</t>
  </si>
  <si>
    <t>超人总动员2（数字3D）</t>
  </si>
  <si>
    <t>阿飞正传（数字）</t>
  </si>
  <si>
    <t>动物世界（数字3D）</t>
  </si>
  <si>
    <t>金蝉脱壳2：冥府（数字）</t>
  </si>
  <si>
    <t>我不是药神</t>
  </si>
  <si>
    <t>最后一球（数字）</t>
  </si>
  <si>
    <t>暹罗决：九神战甲（数字）</t>
  </si>
  <si>
    <t>002101142018</t>
  </si>
  <si>
    <t>019101052018</t>
  </si>
  <si>
    <t>051201112018</t>
  </si>
  <si>
    <t>001102802018</t>
  </si>
  <si>
    <t>001203772018</t>
  </si>
  <si>
    <t>051101152018</t>
  </si>
  <si>
    <t>001104962018</t>
  </si>
  <si>
    <t>014101072018</t>
  </si>
  <si>
    <t>051201022018</t>
  </si>
  <si>
    <t>091101172018</t>
  </si>
  <si>
    <t>2018年7月结算报表</t>
    <phoneticPr fontId="1" type="noConversion"/>
  </si>
  <si>
    <t>邪不压正</t>
  </si>
  <si>
    <t>西虹市首富</t>
  </si>
  <si>
    <t>摩天营救（数字3D）</t>
  </si>
  <si>
    <t>狄仁杰之四大天王（数字3D）</t>
  </si>
  <si>
    <t>淘气大侦探（数字3D）</t>
  </si>
  <si>
    <t>新大头儿子和小头爸爸3俄罗斯奇遇记</t>
  </si>
  <si>
    <t>神奇马戏团之动物饼干（数字3D）</t>
  </si>
  <si>
    <t>汪星卧底（数字）</t>
  </si>
  <si>
    <t>阿修罗（数字3D）</t>
  </si>
  <si>
    <t>北方一片苍茫</t>
  </si>
  <si>
    <t>001104952018</t>
  </si>
  <si>
    <t>001b03562018</t>
  </si>
  <si>
    <t>051201202018</t>
  </si>
  <si>
    <t>001204972018</t>
  </si>
  <si>
    <t>001202172018</t>
  </si>
  <si>
    <t>051201262018</t>
  </si>
  <si>
    <t>001108552017</t>
  </si>
  <si>
    <t>051101182018</t>
  </si>
  <si>
    <t>001c05642018</t>
  </si>
  <si>
    <t>001106062018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</si>
</sst>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_ "/>
    <numFmt numFmtId="177" formatCode="0.0000_ "/>
  </numFmts>
  <fonts count="15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 tint="0.249977111117893"/>
      <name val="Arial"/>
      <family val="2"/>
    </font>
    <font>
      <b/>
      <sz val="18"/>
      <name val="宋体"/>
      <family val="3"/>
      <charset val="134"/>
      <scheme val="major"/>
    </font>
    <font>
      <sz val="9"/>
      <name val="Arial"/>
      <family val="2"/>
    </font>
    <font>
      <b/>
      <sz val="9"/>
      <color theme="1" tint="0.249977111117893"/>
      <name val="宋体"/>
      <family val="3"/>
      <charset val="134"/>
    </font>
    <font>
      <sz val="9"/>
      <color theme="1" tint="0.249977111117893"/>
      <name val="Arial"/>
      <family val="2"/>
    </font>
    <font>
      <sz val="9"/>
      <color theme="1"/>
      <name val="微软雅黑"/>
      <family val="2"/>
      <charset val="134"/>
    </font>
    <font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176" fontId="4" fillId="2" borderId="1" xfId="0" applyNumberFormat="1" applyFont="1" applyFill="1" applyBorder="1" applyAlignment="1" applyProtection="1">
      <alignment horizontal="center" wrapText="1"/>
    </xf>
    <xf numFmtId="177" fontId="4" fillId="2" borderId="1" xfId="0" applyNumberFormat="1" applyFont="1" applyFill="1" applyBorder="1" applyAlignment="1" applyProtection="1">
      <alignment horizontal="center" wrapText="1"/>
    </xf>
    <xf numFmtId="1" fontId="5" fillId="4" borderId="2" xfId="0" applyNumberFormat="1" applyFont="1" applyFill="1" applyBorder="1" applyAlignment="1">
      <alignment horizontal="right" wrapText="1"/>
    </xf>
    <xf numFmtId="43" fontId="4" fillId="2" borderId="1" xfId="0" applyNumberFormat="1" applyFont="1" applyFill="1" applyBorder="1" applyAlignment="1" applyProtection="1">
      <alignment horizontal="center" wrapText="1"/>
    </xf>
    <xf numFmtId="0" fontId="7" fillId="0" borderId="0" xfId="0" applyFont="1"/>
    <xf numFmtId="0" fontId="9" fillId="0" borderId="0" xfId="0" applyFont="1"/>
    <xf numFmtId="0" fontId="11" fillId="3" borderId="2" xfId="0" applyFont="1" applyFill="1" applyBorder="1" applyAlignment="1" applyProtection="1">
      <alignment horizontal="center" wrapText="1"/>
    </xf>
    <xf numFmtId="49" fontId="12" fillId="0" borderId="2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 applyProtection="1">
      <alignment horizontal="center" wrapText="1"/>
    </xf>
    <xf numFmtId="14" fontId="10" fillId="3" borderId="6" xfId="0" applyNumberFormat="1" applyFont="1" applyFill="1" applyBorder="1" applyAlignment="1" applyProtection="1">
      <alignment horizontal="center" wrapText="1"/>
    </xf>
    <xf numFmtId="14" fontId="10" fillId="3" borderId="2" xfId="0" applyNumberFormat="1" applyFont="1" applyFill="1" applyBorder="1" applyAlignment="1" applyProtection="1">
      <alignment horizontal="center" wrapText="1"/>
    </xf>
    <xf numFmtId="43" fontId="13" fillId="0" borderId="4" xfId="0" applyNumberFormat="1" applyFont="1" applyFill="1" applyBorder="1" applyAlignment="1">
      <alignment horizontal="right" vertical="center"/>
    </xf>
    <xf numFmtId="176" fontId="13" fillId="0" borderId="1" xfId="0" applyNumberFormat="1" applyFont="1" applyFill="1" applyBorder="1" applyAlignment="1">
      <alignment horizontal="center" vertical="center"/>
    </xf>
    <xf numFmtId="43" fontId="13" fillId="0" borderId="1" xfId="0" applyNumberFormat="1" applyFont="1" applyFill="1" applyBorder="1" applyAlignment="1">
      <alignment horizontal="right" vertical="center"/>
    </xf>
    <xf numFmtId="43" fontId="11" fillId="3" borderId="0" xfId="0" applyNumberFormat="1" applyFont="1" applyFill="1"/>
    <xf numFmtId="0" fontId="11" fillId="3" borderId="0" xfId="0" applyFont="1" applyFill="1"/>
    <xf numFmtId="49" fontId="13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/>
    <xf numFmtId="49" fontId="9" fillId="0" borderId="2" xfId="0" applyNumberFormat="1" applyFont="1" applyFill="1" applyBorder="1"/>
    <xf numFmtId="14" fontId="9" fillId="0" borderId="2" xfId="0" applyNumberFormat="1" applyFont="1" applyFill="1" applyBorder="1"/>
    <xf numFmtId="43" fontId="14" fillId="0" borderId="2" xfId="0" applyNumberFormat="1" applyFont="1" applyFill="1" applyBorder="1"/>
    <xf numFmtId="176" fontId="14" fillId="0" borderId="2" xfId="0" applyNumberFormat="1" applyFont="1" applyFill="1" applyBorder="1"/>
    <xf numFmtId="43" fontId="9" fillId="0" borderId="0" xfId="0" applyNumberFormat="1" applyFont="1" applyFill="1"/>
    <xf numFmtId="0" fontId="9" fillId="0" borderId="0" xfId="0" applyFont="1" applyFill="1"/>
    <xf numFmtId="49" fontId="9" fillId="0" borderId="0" xfId="0" applyNumberFormat="1" applyFont="1" applyFill="1"/>
    <xf numFmtId="14" fontId="9" fillId="0" borderId="0" xfId="0" applyNumberFormat="1" applyFont="1" applyFill="1"/>
    <xf numFmtId="176" fontId="9" fillId="0" borderId="0" xfId="0" applyNumberFormat="1" applyFont="1" applyFill="1"/>
    <xf numFmtId="177" fontId="9" fillId="0" borderId="0" xfId="0" applyNumberFormat="1" applyFont="1" applyFill="1"/>
    <xf numFmtId="49" fontId="9" fillId="0" borderId="0" xfId="0" applyNumberFormat="1" applyFont="1"/>
    <xf numFmtId="49" fontId="1" fillId="0" borderId="0" xfId="0" applyNumberFormat="1" applyFont="1"/>
    <xf numFmtId="14" fontId="9" fillId="0" borderId="0" xfId="0" applyNumberFormat="1" applyFont="1"/>
    <xf numFmtId="43" fontId="9" fillId="0" borderId="0" xfId="0" applyNumberFormat="1" applyFont="1"/>
    <xf numFmtId="176" fontId="9" fillId="0" borderId="0" xfId="0" applyNumberFormat="1" applyFont="1"/>
    <xf numFmtId="177" fontId="9" fillId="0" borderId="0" xfId="0" applyNumberFormat="1" applyFont="1"/>
    <xf numFmtId="49" fontId="4" fillId="5" borderId="5" xfId="0" applyNumberFormat="1" applyFont="1" applyFill="1" applyBorder="1" applyAlignment="1" applyProtection="1">
      <alignment horizontal="center" wrapText="1"/>
    </xf>
    <xf numFmtId="49" fontId="3" fillId="5" borderId="5" xfId="0" applyNumberFormat="1" applyFont="1" applyFill="1" applyBorder="1" applyAlignment="1" applyProtection="1">
      <alignment horizontal="center" wrapText="1"/>
    </xf>
    <xf numFmtId="49" fontId="4" fillId="5" borderId="1" xfId="0" applyNumberFormat="1" applyFont="1" applyFill="1" applyBorder="1" applyAlignment="1" applyProtection="1">
      <alignment horizontal="center" wrapText="1"/>
    </xf>
    <xf numFmtId="14" fontId="4" fillId="5" borderId="1" xfId="0" applyNumberFormat="1" applyFont="1" applyFill="1" applyBorder="1" applyAlignment="1" applyProtection="1">
      <alignment horizontal="center" wrapText="1"/>
    </xf>
    <xf numFmtId="14" fontId="4" fillId="5" borderId="5" xfId="0" applyNumberFormat="1" applyFont="1" applyFill="1" applyBorder="1" applyAlignment="1" applyProtection="1">
      <alignment horizontal="center" wrapText="1"/>
    </xf>
    <xf numFmtId="43" fontId="4" fillId="5" borderId="5" xfId="0" applyNumberFormat="1" applyFont="1" applyFill="1" applyBorder="1" applyAlignment="1" applyProtection="1">
      <alignment horizontal="center" wrapText="1"/>
    </xf>
    <xf numFmtId="0" fontId="3" fillId="5" borderId="5" xfId="0" applyFont="1" applyFill="1" applyBorder="1" applyAlignment="1" applyProtection="1">
      <alignment horizontal="center" wrapText="1"/>
    </xf>
    <xf numFmtId="49" fontId="6" fillId="4" borderId="7" xfId="0" applyNumberFormat="1" applyFont="1" applyFill="1" applyBorder="1" applyAlignment="1">
      <alignment horizontal="left" vertical="center" wrapText="1"/>
    </xf>
    <xf numFmtId="1" fontId="6" fillId="4" borderId="7" xfId="0" applyNumberFormat="1" applyFont="1" applyFill="1" applyBorder="1" applyAlignment="1">
      <alignment horizontal="right" vertical="center" wrapText="1"/>
    </xf>
    <xf numFmtId="2" fontId="6" fillId="4" borderId="7" xfId="0" applyNumberFormat="1" applyFont="1" applyFill="1" applyBorder="1" applyAlignment="1">
      <alignment horizontal="right" vertical="center" wrapText="1"/>
    </xf>
    <xf numFmtId="176" fontId="5" fillId="4" borderId="2" xfId="0" applyNumberFormat="1" applyFont="1" applyFill="1" applyBorder="1" applyAlignment="1">
      <alignment horizontal="right" wrapText="1"/>
    </xf>
    <xf numFmtId="177" fontId="13" fillId="3" borderId="1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常规" xfId="0" builtinId="0"/>
    <cellStyle name="常规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6"/>
  <sheetViews>
    <sheetView tabSelected="1" zoomScaleNormal="100" workbookViewId="0">
      <pane ySplit="2" topLeftCell="A12" activePane="bottomLeft" state="frozen"/>
      <selection activeCell="C1" sqref="C1"/>
      <selection pane="bottomLeft" activeCell="K23" sqref="K23"/>
    </sheetView>
  </sheetViews>
  <sheetFormatPr defaultColWidth="16" defaultRowHeight="12" x14ac:dyDescent="0.2"/>
  <cols>
    <col min="1" max="1" width="5.42578125" style="6" customWidth="1"/>
    <col min="2" max="2" width="33" style="30" customWidth="1"/>
    <col min="3" max="3" width="13.85546875" style="30" customWidth="1"/>
    <col min="4" max="4" width="25.28515625" style="30" customWidth="1"/>
    <col min="5" max="5" width="11.7109375" style="30" customWidth="1"/>
    <col min="6" max="6" width="12.85546875" style="30" customWidth="1"/>
    <col min="7" max="7" width="11.85546875" style="32" customWidth="1"/>
    <col min="8" max="8" width="12.28515625" style="32" customWidth="1"/>
    <col min="9" max="9" width="10.42578125" style="30" customWidth="1"/>
    <col min="10" max="10" width="9.7109375" style="30" customWidth="1"/>
    <col min="11" max="11" width="13.85546875" style="33" customWidth="1"/>
    <col min="12" max="12" width="16.85546875" style="33" customWidth="1"/>
    <col min="13" max="13" width="11.5703125" style="34" customWidth="1"/>
    <col min="14" max="14" width="10.7109375" style="33" customWidth="1"/>
    <col min="15" max="15" width="13.140625" style="33" customWidth="1"/>
    <col min="16" max="16" width="11.42578125" style="35" customWidth="1"/>
    <col min="17" max="17" width="13.85546875" style="33" customWidth="1"/>
    <col min="18" max="16384" width="16" style="6"/>
  </cols>
  <sheetData>
    <row r="1" spans="1:18" ht="31.5" customHeight="1" x14ac:dyDescent="0.2">
      <c r="A1" s="48" t="s">
        <v>40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8" s="5" customFormat="1" ht="18" customHeight="1" x14ac:dyDescent="0.25">
      <c r="A2" s="42" t="s">
        <v>0</v>
      </c>
      <c r="B2" s="36" t="s">
        <v>7</v>
      </c>
      <c r="C2" s="37" t="s">
        <v>1</v>
      </c>
      <c r="D2" s="36" t="s">
        <v>16</v>
      </c>
      <c r="E2" s="38" t="s">
        <v>17</v>
      </c>
      <c r="F2" s="38" t="s">
        <v>10</v>
      </c>
      <c r="G2" s="39" t="s">
        <v>2</v>
      </c>
      <c r="H2" s="40" t="s">
        <v>3</v>
      </c>
      <c r="I2" s="36" t="s">
        <v>4</v>
      </c>
      <c r="J2" s="36" t="s">
        <v>5</v>
      </c>
      <c r="K2" s="41" t="s">
        <v>6</v>
      </c>
      <c r="L2" s="4" t="s">
        <v>11</v>
      </c>
      <c r="M2" s="1" t="s">
        <v>12</v>
      </c>
      <c r="N2" s="4" t="s">
        <v>13</v>
      </c>
      <c r="O2" s="4" t="s">
        <v>8</v>
      </c>
      <c r="P2" s="2" t="s">
        <v>14</v>
      </c>
      <c r="Q2" s="4" t="s">
        <v>9</v>
      </c>
    </row>
    <row r="3" spans="1:18" s="17" customFormat="1" ht="14.25" x14ac:dyDescent="0.2">
      <c r="A3" s="7">
        <v>1</v>
      </c>
      <c r="B3" s="43" t="s">
        <v>26</v>
      </c>
      <c r="C3" s="43" t="s">
        <v>35</v>
      </c>
      <c r="D3" s="8" t="s">
        <v>18</v>
      </c>
      <c r="E3" s="9" t="s">
        <v>19</v>
      </c>
      <c r="F3" s="10"/>
      <c r="G3" s="11"/>
      <c r="H3" s="12"/>
      <c r="I3" s="44">
        <v>32</v>
      </c>
      <c r="J3" s="44">
        <v>614</v>
      </c>
      <c r="K3" s="45">
        <v>24694</v>
      </c>
      <c r="L3" s="13">
        <f t="shared" ref="L3:L22" si="0">K3*0.05</f>
        <v>1234.7</v>
      </c>
      <c r="M3" s="14">
        <v>0.03</v>
      </c>
      <c r="N3" s="15">
        <f>K3/1.03*0.03*1.12</f>
        <v>805.55184466019421</v>
      </c>
      <c r="O3" s="15">
        <f t="shared" ref="O3:O22" si="1">K3-L3-N3</f>
        <v>22653.748155339807</v>
      </c>
      <c r="P3" s="47">
        <v>0.46</v>
      </c>
      <c r="Q3" s="15">
        <f>O3*P3</f>
        <v>10420.724151456312</v>
      </c>
      <c r="R3" s="16"/>
    </row>
    <row r="4" spans="1:18" s="17" customFormat="1" ht="14.25" x14ac:dyDescent="0.2">
      <c r="A4" s="7">
        <v>2</v>
      </c>
      <c r="B4" s="43" t="s">
        <v>27</v>
      </c>
      <c r="C4" s="43" t="s">
        <v>36</v>
      </c>
      <c r="D4" s="8" t="s">
        <v>18</v>
      </c>
      <c r="E4" s="9" t="s">
        <v>19</v>
      </c>
      <c r="F4" s="10"/>
      <c r="G4" s="11"/>
      <c r="H4" s="12"/>
      <c r="I4" s="44">
        <v>361</v>
      </c>
      <c r="J4" s="44">
        <v>27060</v>
      </c>
      <c r="K4" s="45">
        <v>1219733</v>
      </c>
      <c r="L4" s="13">
        <f t="shared" si="0"/>
        <v>60986.65</v>
      </c>
      <c r="M4" s="14">
        <v>0.03</v>
      </c>
      <c r="N4" s="15">
        <f t="shared" ref="N4:N22" si="2">K4/1.03*0.03*1.12</f>
        <v>39789.34834951457</v>
      </c>
      <c r="O4" s="15">
        <f t="shared" si="1"/>
        <v>1118957.0016504854</v>
      </c>
      <c r="P4" s="47">
        <v>0.46</v>
      </c>
      <c r="Q4" s="15">
        <f t="shared" ref="Q4:Q22" si="3">O4*P4</f>
        <v>514720.22075922333</v>
      </c>
      <c r="R4" s="16"/>
    </row>
    <row r="5" spans="1:18" s="17" customFormat="1" ht="14.25" x14ac:dyDescent="0.2">
      <c r="A5" s="7">
        <v>3</v>
      </c>
      <c r="B5" s="43" t="s">
        <v>20</v>
      </c>
      <c r="C5" s="43" t="s">
        <v>38</v>
      </c>
      <c r="D5" s="8" t="s">
        <v>18</v>
      </c>
      <c r="E5" s="9" t="s">
        <v>19</v>
      </c>
      <c r="F5" s="10"/>
      <c r="G5" s="11"/>
      <c r="H5" s="12"/>
      <c r="I5" s="44">
        <v>37</v>
      </c>
      <c r="J5" s="44">
        <v>933</v>
      </c>
      <c r="K5" s="45">
        <v>50431</v>
      </c>
      <c r="L5" s="13">
        <f t="shared" si="0"/>
        <v>2521.5500000000002</v>
      </c>
      <c r="M5" s="14">
        <v>0.03</v>
      </c>
      <c r="N5" s="15">
        <f t="shared" si="2"/>
        <v>1645.1277669902913</v>
      </c>
      <c r="O5" s="15">
        <f t="shared" si="1"/>
        <v>46264.322233009705</v>
      </c>
      <c r="P5" s="47">
        <v>0.46</v>
      </c>
      <c r="Q5" s="15">
        <f t="shared" si="3"/>
        <v>21281.588227184464</v>
      </c>
      <c r="R5" s="16"/>
    </row>
    <row r="6" spans="1:18" s="17" customFormat="1" ht="14.25" x14ac:dyDescent="0.2">
      <c r="A6" s="7">
        <v>4</v>
      </c>
      <c r="B6" s="43" t="s">
        <v>23</v>
      </c>
      <c r="C6" s="43" t="s">
        <v>32</v>
      </c>
      <c r="D6" s="8" t="s">
        <v>18</v>
      </c>
      <c r="E6" s="9" t="s">
        <v>19</v>
      </c>
      <c r="F6" s="10"/>
      <c r="G6" s="11"/>
      <c r="H6" s="12"/>
      <c r="I6" s="44">
        <v>55</v>
      </c>
      <c r="J6" s="44">
        <v>1413</v>
      </c>
      <c r="K6" s="45">
        <v>76810</v>
      </c>
      <c r="L6" s="13">
        <f t="shared" si="0"/>
        <v>3840.5</v>
      </c>
      <c r="M6" s="14">
        <v>0.03</v>
      </c>
      <c r="N6" s="15">
        <f t="shared" si="2"/>
        <v>2505.6466019417476</v>
      </c>
      <c r="O6" s="15">
        <f t="shared" si="1"/>
        <v>70463.853398058258</v>
      </c>
      <c r="P6" s="47">
        <v>0.46</v>
      </c>
      <c r="Q6" s="15">
        <f t="shared" si="3"/>
        <v>32413.372563106801</v>
      </c>
      <c r="R6" s="16"/>
    </row>
    <row r="7" spans="1:18" s="17" customFormat="1" ht="14.25" x14ac:dyDescent="0.2">
      <c r="A7" s="7">
        <v>5</v>
      </c>
      <c r="B7" s="43" t="s">
        <v>24</v>
      </c>
      <c r="C7" s="43" t="s">
        <v>30</v>
      </c>
      <c r="D7" s="8" t="s">
        <v>18</v>
      </c>
      <c r="E7" s="9" t="s">
        <v>19</v>
      </c>
      <c r="F7" s="10"/>
      <c r="G7" s="11"/>
      <c r="H7" s="12"/>
      <c r="I7" s="44">
        <v>35</v>
      </c>
      <c r="J7" s="44">
        <v>595</v>
      </c>
      <c r="K7" s="45">
        <v>25790</v>
      </c>
      <c r="L7" s="13">
        <f t="shared" si="0"/>
        <v>1289.5</v>
      </c>
      <c r="M7" s="14">
        <v>0.03</v>
      </c>
      <c r="N7" s="15">
        <f t="shared" si="2"/>
        <v>841.30485436893196</v>
      </c>
      <c r="O7" s="15">
        <f t="shared" si="1"/>
        <v>23659.195145631067</v>
      </c>
      <c r="P7" s="47">
        <v>0.46</v>
      </c>
      <c r="Q7" s="15">
        <f t="shared" si="3"/>
        <v>10883.229766990291</v>
      </c>
      <c r="R7" s="16"/>
    </row>
    <row r="8" spans="1:18" s="17" customFormat="1" ht="14.25" x14ac:dyDescent="0.2">
      <c r="A8" s="7">
        <v>6</v>
      </c>
      <c r="B8" s="43" t="s">
        <v>25</v>
      </c>
      <c r="C8" s="43" t="s">
        <v>34</v>
      </c>
      <c r="D8" s="8" t="s">
        <v>18</v>
      </c>
      <c r="E8" s="9" t="s">
        <v>19</v>
      </c>
      <c r="F8" s="10"/>
      <c r="G8" s="11"/>
      <c r="H8" s="12"/>
      <c r="I8" s="44">
        <v>40</v>
      </c>
      <c r="J8" s="44">
        <v>1025</v>
      </c>
      <c r="K8" s="45">
        <v>54285</v>
      </c>
      <c r="L8" s="13">
        <f t="shared" si="0"/>
        <v>2714.25</v>
      </c>
      <c r="M8" s="14">
        <v>0.03</v>
      </c>
      <c r="N8" s="15">
        <f t="shared" si="2"/>
        <v>1770.8504854368935</v>
      </c>
      <c r="O8" s="15">
        <f t="shared" si="1"/>
        <v>49799.899514563105</v>
      </c>
      <c r="P8" s="47">
        <v>0.46</v>
      </c>
      <c r="Q8" s="15">
        <f t="shared" si="3"/>
        <v>22907.953776699029</v>
      </c>
      <c r="R8" s="16"/>
    </row>
    <row r="9" spans="1:18" s="17" customFormat="1" ht="14.25" x14ac:dyDescent="0.2">
      <c r="A9" s="7">
        <v>7</v>
      </c>
      <c r="B9" s="43" t="s">
        <v>21</v>
      </c>
      <c r="C9" s="43" t="s">
        <v>33</v>
      </c>
      <c r="D9" s="8" t="s">
        <v>18</v>
      </c>
      <c r="E9" s="9" t="s">
        <v>19</v>
      </c>
      <c r="F9" s="10"/>
      <c r="G9" s="11"/>
      <c r="H9" s="12"/>
      <c r="I9" s="44">
        <v>5</v>
      </c>
      <c r="J9" s="44">
        <v>105</v>
      </c>
      <c r="K9" s="45">
        <v>4853</v>
      </c>
      <c r="L9" s="13">
        <f t="shared" si="0"/>
        <v>242.65</v>
      </c>
      <c r="M9" s="14">
        <v>0.03</v>
      </c>
      <c r="N9" s="15">
        <f t="shared" si="2"/>
        <v>158.31145631067963</v>
      </c>
      <c r="O9" s="15">
        <f t="shared" si="1"/>
        <v>4452.0385436893212</v>
      </c>
      <c r="P9" s="47">
        <v>0.46</v>
      </c>
      <c r="Q9" s="15">
        <f t="shared" si="3"/>
        <v>2047.9377300970878</v>
      </c>
      <c r="R9" s="16"/>
    </row>
    <row r="10" spans="1:18" s="17" customFormat="1" ht="14.25" x14ac:dyDescent="0.2">
      <c r="A10" s="7">
        <v>8</v>
      </c>
      <c r="B10" s="43" t="s">
        <v>28</v>
      </c>
      <c r="C10" s="43" t="s">
        <v>39</v>
      </c>
      <c r="D10" s="8" t="s">
        <v>18</v>
      </c>
      <c r="E10" s="9" t="s">
        <v>19</v>
      </c>
      <c r="F10" s="10"/>
      <c r="G10" s="11"/>
      <c r="H10" s="12"/>
      <c r="I10" s="44">
        <v>2</v>
      </c>
      <c r="J10" s="44">
        <v>4</v>
      </c>
      <c r="K10" s="45">
        <v>180</v>
      </c>
      <c r="L10" s="13">
        <f t="shared" si="0"/>
        <v>9</v>
      </c>
      <c r="M10" s="14">
        <v>0.03</v>
      </c>
      <c r="N10" s="15">
        <f t="shared" si="2"/>
        <v>5.8718446601941743</v>
      </c>
      <c r="O10" s="15">
        <f t="shared" si="1"/>
        <v>165.12815533980583</v>
      </c>
      <c r="P10" s="47">
        <v>0.46</v>
      </c>
      <c r="Q10" s="15">
        <f t="shared" si="3"/>
        <v>75.958951456310686</v>
      </c>
      <c r="R10" s="16"/>
    </row>
    <row r="11" spans="1:18" s="17" customFormat="1" ht="14.25" x14ac:dyDescent="0.2">
      <c r="A11" s="7">
        <v>9</v>
      </c>
      <c r="B11" s="43" t="s">
        <v>29</v>
      </c>
      <c r="C11" s="43" t="s">
        <v>37</v>
      </c>
      <c r="D11" s="8" t="s">
        <v>18</v>
      </c>
      <c r="E11" s="9" t="s">
        <v>19</v>
      </c>
      <c r="F11" s="10"/>
      <c r="G11" s="11"/>
      <c r="H11" s="12"/>
      <c r="I11" s="44">
        <v>3</v>
      </c>
      <c r="J11" s="44">
        <v>2</v>
      </c>
      <c r="K11" s="45">
        <v>70</v>
      </c>
      <c r="L11" s="13">
        <f t="shared" si="0"/>
        <v>3.5</v>
      </c>
      <c r="M11" s="14">
        <v>0.03</v>
      </c>
      <c r="N11" s="15">
        <f t="shared" si="2"/>
        <v>2.2834951456310684</v>
      </c>
      <c r="O11" s="15">
        <f t="shared" si="1"/>
        <v>64.216504854368935</v>
      </c>
      <c r="P11" s="47">
        <v>0.46</v>
      </c>
      <c r="Q11" s="15">
        <f t="shared" si="3"/>
        <v>29.53959223300971</v>
      </c>
      <c r="R11" s="16"/>
    </row>
    <row r="12" spans="1:18" s="17" customFormat="1" ht="14.25" x14ac:dyDescent="0.2">
      <c r="A12" s="7">
        <v>10</v>
      </c>
      <c r="B12" s="43" t="s">
        <v>22</v>
      </c>
      <c r="C12" s="43" t="s">
        <v>31</v>
      </c>
      <c r="D12" s="8" t="s">
        <v>18</v>
      </c>
      <c r="E12" s="9" t="s">
        <v>19</v>
      </c>
      <c r="F12" s="10"/>
      <c r="G12" s="11"/>
      <c r="H12" s="12"/>
      <c r="I12" s="44">
        <v>3</v>
      </c>
      <c r="J12" s="44">
        <v>23</v>
      </c>
      <c r="K12" s="45">
        <v>900</v>
      </c>
      <c r="L12" s="13">
        <f t="shared" si="0"/>
        <v>45</v>
      </c>
      <c r="M12" s="14">
        <v>0.03</v>
      </c>
      <c r="N12" s="15">
        <f t="shared" si="2"/>
        <v>29.359223300970875</v>
      </c>
      <c r="O12" s="15">
        <f t="shared" si="1"/>
        <v>825.64077669902917</v>
      </c>
      <c r="P12" s="47">
        <v>0.46</v>
      </c>
      <c r="Q12" s="15">
        <f t="shared" si="3"/>
        <v>379.79475728155342</v>
      </c>
      <c r="R12" s="16"/>
    </row>
    <row r="13" spans="1:18" s="17" customFormat="1" ht="14.25" x14ac:dyDescent="0.2">
      <c r="A13" s="7">
        <v>11</v>
      </c>
      <c r="B13" s="43" t="s">
        <v>41</v>
      </c>
      <c r="C13" s="43" t="s">
        <v>51</v>
      </c>
      <c r="D13" s="8" t="s">
        <v>18</v>
      </c>
      <c r="E13" s="9" t="s">
        <v>19</v>
      </c>
      <c r="F13" s="10"/>
      <c r="G13" s="11"/>
      <c r="H13" s="12"/>
      <c r="I13" s="44">
        <v>173</v>
      </c>
      <c r="J13" s="44">
        <v>10146</v>
      </c>
      <c r="K13" s="45">
        <v>461247</v>
      </c>
      <c r="L13" s="13">
        <f t="shared" si="0"/>
        <v>23062.350000000002</v>
      </c>
      <c r="M13" s="14">
        <v>0.03</v>
      </c>
      <c r="N13" s="15">
        <f t="shared" si="2"/>
        <v>15046.504077669904</v>
      </c>
      <c r="O13" s="15">
        <f t="shared" si="1"/>
        <v>423138.14592233009</v>
      </c>
      <c r="P13" s="47">
        <v>0.46</v>
      </c>
      <c r="Q13" s="15">
        <f t="shared" si="3"/>
        <v>194643.54712427186</v>
      </c>
      <c r="R13" s="16"/>
    </row>
    <row r="14" spans="1:18" s="17" customFormat="1" ht="14.25" x14ac:dyDescent="0.2">
      <c r="A14" s="7">
        <v>12</v>
      </c>
      <c r="B14" s="43" t="s">
        <v>46</v>
      </c>
      <c r="C14" s="43" t="s">
        <v>52</v>
      </c>
      <c r="D14" s="8" t="s">
        <v>18</v>
      </c>
      <c r="E14" s="9" t="s">
        <v>19</v>
      </c>
      <c r="F14" s="10"/>
      <c r="G14" s="11"/>
      <c r="H14" s="12"/>
      <c r="I14" s="44">
        <v>10</v>
      </c>
      <c r="J14" s="44">
        <v>128</v>
      </c>
      <c r="K14" s="45">
        <v>4500</v>
      </c>
      <c r="L14" s="13">
        <f t="shared" si="0"/>
        <v>225</v>
      </c>
      <c r="M14" s="14">
        <v>0.03</v>
      </c>
      <c r="N14" s="15">
        <f t="shared" si="2"/>
        <v>146.79611650485435</v>
      </c>
      <c r="O14" s="15">
        <f t="shared" si="1"/>
        <v>4128.2038834951454</v>
      </c>
      <c r="P14" s="47">
        <v>0.46</v>
      </c>
      <c r="Q14" s="15">
        <f t="shared" si="3"/>
        <v>1898.973786407767</v>
      </c>
      <c r="R14" s="16"/>
    </row>
    <row r="15" spans="1:18" s="17" customFormat="1" ht="14.25" x14ac:dyDescent="0.2">
      <c r="A15" s="7">
        <v>13</v>
      </c>
      <c r="B15" s="43" t="s">
        <v>43</v>
      </c>
      <c r="C15" s="43" t="s">
        <v>53</v>
      </c>
      <c r="D15" s="8" t="s">
        <v>18</v>
      </c>
      <c r="E15" s="9" t="s">
        <v>19</v>
      </c>
      <c r="F15" s="10"/>
      <c r="G15" s="11"/>
      <c r="H15" s="12"/>
      <c r="I15" s="44">
        <v>110</v>
      </c>
      <c r="J15" s="44">
        <v>5046</v>
      </c>
      <c r="K15" s="45">
        <v>270861</v>
      </c>
      <c r="L15" s="13">
        <f t="shared" si="0"/>
        <v>13543.050000000001</v>
      </c>
      <c r="M15" s="14">
        <v>0.03</v>
      </c>
      <c r="N15" s="15">
        <f t="shared" si="2"/>
        <v>8835.8539805825239</v>
      </c>
      <c r="O15" s="15">
        <f t="shared" si="1"/>
        <v>248482.09601941748</v>
      </c>
      <c r="P15" s="47">
        <v>0.46</v>
      </c>
      <c r="Q15" s="15">
        <f t="shared" si="3"/>
        <v>114301.76416893204</v>
      </c>
      <c r="R15" s="16"/>
    </row>
    <row r="16" spans="1:18" s="17" customFormat="1" ht="14.25" x14ac:dyDescent="0.2">
      <c r="A16" s="7">
        <v>14</v>
      </c>
      <c r="B16" s="43" t="s">
        <v>49</v>
      </c>
      <c r="C16" s="43" t="s">
        <v>54</v>
      </c>
      <c r="D16" s="8" t="s">
        <v>18</v>
      </c>
      <c r="E16" s="9" t="s">
        <v>19</v>
      </c>
      <c r="F16" s="10"/>
      <c r="G16" s="11"/>
      <c r="H16" s="12"/>
      <c r="I16" s="44">
        <v>7</v>
      </c>
      <c r="J16" s="44">
        <v>48</v>
      </c>
      <c r="K16" s="45">
        <v>2200</v>
      </c>
      <c r="L16" s="13">
        <f t="shared" si="0"/>
        <v>110</v>
      </c>
      <c r="M16" s="14">
        <v>0.03</v>
      </c>
      <c r="N16" s="15">
        <f t="shared" si="2"/>
        <v>71.766990291262132</v>
      </c>
      <c r="O16" s="15">
        <f t="shared" si="1"/>
        <v>2018.2330097087379</v>
      </c>
      <c r="P16" s="47">
        <v>0.46</v>
      </c>
      <c r="Q16" s="15">
        <f t="shared" si="3"/>
        <v>928.38718446601945</v>
      </c>
      <c r="R16" s="16"/>
    </row>
    <row r="17" spans="1:18" s="17" customFormat="1" ht="14.25" x14ac:dyDescent="0.2">
      <c r="A17" s="7">
        <v>15</v>
      </c>
      <c r="B17" s="43" t="s">
        <v>44</v>
      </c>
      <c r="C17" s="43" t="s">
        <v>55</v>
      </c>
      <c r="D17" s="8" t="s">
        <v>18</v>
      </c>
      <c r="E17" s="9" t="s">
        <v>19</v>
      </c>
      <c r="F17" s="10"/>
      <c r="G17" s="11"/>
      <c r="H17" s="12"/>
      <c r="I17" s="44">
        <v>33</v>
      </c>
      <c r="J17" s="44">
        <v>1866</v>
      </c>
      <c r="K17" s="45">
        <v>100368</v>
      </c>
      <c r="L17" s="13">
        <f t="shared" si="0"/>
        <v>5018.4000000000005</v>
      </c>
      <c r="M17" s="14">
        <v>0.03</v>
      </c>
      <c r="N17" s="15">
        <f t="shared" si="2"/>
        <v>3274.1405825242718</v>
      </c>
      <c r="O17" s="15">
        <f t="shared" si="1"/>
        <v>92075.459417475737</v>
      </c>
      <c r="P17" s="47">
        <v>0.46</v>
      </c>
      <c r="Q17" s="15">
        <f t="shared" si="3"/>
        <v>42354.711332038838</v>
      </c>
      <c r="R17" s="16"/>
    </row>
    <row r="18" spans="1:18" s="17" customFormat="1" ht="14.25" x14ac:dyDescent="0.2">
      <c r="A18" s="7">
        <v>16</v>
      </c>
      <c r="B18" s="43" t="s">
        <v>45</v>
      </c>
      <c r="C18" s="43" t="s">
        <v>56</v>
      </c>
      <c r="D18" s="8" t="s">
        <v>18</v>
      </c>
      <c r="E18" s="9" t="s">
        <v>19</v>
      </c>
      <c r="F18" s="10"/>
      <c r="G18" s="11"/>
      <c r="H18" s="12"/>
      <c r="I18" s="44">
        <v>10</v>
      </c>
      <c r="J18" s="44">
        <v>133</v>
      </c>
      <c r="K18" s="45">
        <v>6692</v>
      </c>
      <c r="L18" s="13">
        <f t="shared" si="0"/>
        <v>334.6</v>
      </c>
      <c r="M18" s="14">
        <v>0.03</v>
      </c>
      <c r="N18" s="15">
        <f t="shared" si="2"/>
        <v>218.30213592233011</v>
      </c>
      <c r="O18" s="15">
        <f t="shared" si="1"/>
        <v>6139.0978640776693</v>
      </c>
      <c r="P18" s="47">
        <v>0.46</v>
      </c>
      <c r="Q18" s="15">
        <f t="shared" si="3"/>
        <v>2823.985017475728</v>
      </c>
      <c r="R18" s="16"/>
    </row>
    <row r="19" spans="1:18" s="17" customFormat="1" ht="14.25" x14ac:dyDescent="0.2">
      <c r="A19" s="7">
        <v>17</v>
      </c>
      <c r="B19" s="43" t="s">
        <v>50</v>
      </c>
      <c r="C19" s="43" t="s">
        <v>57</v>
      </c>
      <c r="D19" s="8" t="s">
        <v>18</v>
      </c>
      <c r="E19" s="9" t="s">
        <v>19</v>
      </c>
      <c r="F19" s="10"/>
      <c r="G19" s="11"/>
      <c r="H19" s="12"/>
      <c r="I19" s="44">
        <v>6</v>
      </c>
      <c r="J19" s="44">
        <v>15</v>
      </c>
      <c r="K19" s="45">
        <v>530</v>
      </c>
      <c r="L19" s="13">
        <f t="shared" si="0"/>
        <v>26.5</v>
      </c>
      <c r="M19" s="14">
        <v>0.03</v>
      </c>
      <c r="N19" s="15">
        <f t="shared" si="2"/>
        <v>17.289320388349513</v>
      </c>
      <c r="O19" s="15">
        <f t="shared" si="1"/>
        <v>486.21067961165051</v>
      </c>
      <c r="P19" s="47">
        <v>0.46</v>
      </c>
      <c r="Q19" s="15">
        <f t="shared" si="3"/>
        <v>223.65691262135925</v>
      </c>
      <c r="R19" s="16"/>
    </row>
    <row r="20" spans="1:18" s="17" customFormat="1" ht="14.25" x14ac:dyDescent="0.2">
      <c r="A20" s="7">
        <v>18</v>
      </c>
      <c r="B20" s="43" t="s">
        <v>48</v>
      </c>
      <c r="C20" s="43" t="s">
        <v>58</v>
      </c>
      <c r="D20" s="8" t="s">
        <v>18</v>
      </c>
      <c r="E20" s="9" t="s">
        <v>19</v>
      </c>
      <c r="F20" s="10"/>
      <c r="G20" s="11"/>
      <c r="H20" s="12"/>
      <c r="I20" s="44">
        <v>7</v>
      </c>
      <c r="J20" s="44">
        <v>66</v>
      </c>
      <c r="K20" s="45">
        <v>2340</v>
      </c>
      <c r="L20" s="13">
        <f t="shared" si="0"/>
        <v>117</v>
      </c>
      <c r="M20" s="14">
        <v>0.03</v>
      </c>
      <c r="N20" s="15">
        <f t="shared" si="2"/>
        <v>76.333980582524276</v>
      </c>
      <c r="O20" s="15">
        <f t="shared" si="1"/>
        <v>2146.6660194174756</v>
      </c>
      <c r="P20" s="47">
        <v>0.46</v>
      </c>
      <c r="Q20" s="15">
        <f t="shared" si="3"/>
        <v>987.46636893203879</v>
      </c>
      <c r="R20" s="16"/>
    </row>
    <row r="21" spans="1:18" s="17" customFormat="1" ht="14.25" x14ac:dyDescent="0.2">
      <c r="A21" s="7">
        <v>19</v>
      </c>
      <c r="B21" s="43" t="s">
        <v>47</v>
      </c>
      <c r="C21" s="43" t="s">
        <v>59</v>
      </c>
      <c r="D21" s="8" t="s">
        <v>18</v>
      </c>
      <c r="E21" s="9" t="s">
        <v>19</v>
      </c>
      <c r="F21" s="10"/>
      <c r="G21" s="11"/>
      <c r="H21" s="12"/>
      <c r="I21" s="44">
        <v>4</v>
      </c>
      <c r="J21" s="44">
        <v>49</v>
      </c>
      <c r="K21" s="45">
        <v>2535</v>
      </c>
      <c r="L21" s="13">
        <f t="shared" si="0"/>
        <v>126.75</v>
      </c>
      <c r="M21" s="14">
        <v>0.03</v>
      </c>
      <c r="N21" s="15">
        <f t="shared" si="2"/>
        <v>82.695145631067959</v>
      </c>
      <c r="O21" s="15">
        <f t="shared" si="1"/>
        <v>2325.554854368932</v>
      </c>
      <c r="P21" s="47">
        <v>0.46</v>
      </c>
      <c r="Q21" s="15">
        <f t="shared" si="3"/>
        <v>1069.7552330097087</v>
      </c>
      <c r="R21" s="16"/>
    </row>
    <row r="22" spans="1:18" s="17" customFormat="1" ht="14.25" x14ac:dyDescent="0.2">
      <c r="A22" s="7">
        <v>20</v>
      </c>
      <c r="B22" s="43" t="s">
        <v>42</v>
      </c>
      <c r="C22" s="43" t="s">
        <v>60</v>
      </c>
      <c r="D22" s="8" t="s">
        <v>18</v>
      </c>
      <c r="E22" s="9" t="s">
        <v>19</v>
      </c>
      <c r="F22" s="10"/>
      <c r="G22" s="11"/>
      <c r="H22" s="12"/>
      <c r="I22" s="44">
        <v>96</v>
      </c>
      <c r="J22" s="44">
        <v>9723</v>
      </c>
      <c r="K22" s="45">
        <v>440673</v>
      </c>
      <c r="L22" s="13">
        <f t="shared" si="0"/>
        <v>22033.65</v>
      </c>
      <c r="M22" s="14">
        <v>0.03</v>
      </c>
      <c r="N22" s="15">
        <f t="shared" si="2"/>
        <v>14375.352233009709</v>
      </c>
      <c r="O22" s="15">
        <f t="shared" si="1"/>
        <v>404263.99776699027</v>
      </c>
      <c r="P22" s="47">
        <v>0.46</v>
      </c>
      <c r="Q22" s="15">
        <f t="shared" si="3"/>
        <v>185961.43897281552</v>
      </c>
      <c r="R22" s="16"/>
    </row>
    <row r="23" spans="1:18" s="25" customFormat="1" ht="18.75" customHeight="1" x14ac:dyDescent="0.2">
      <c r="A23" s="19"/>
      <c r="B23" s="18" t="s">
        <v>15</v>
      </c>
      <c r="C23" s="20"/>
      <c r="D23" s="20"/>
      <c r="E23" s="20"/>
      <c r="F23" s="20"/>
      <c r="G23" s="21"/>
      <c r="H23" s="21"/>
      <c r="I23" s="3">
        <f>SUM(I3:I22)</f>
        <v>1029</v>
      </c>
      <c r="J23" s="3">
        <f>SUM(J3:J22)</f>
        <v>58994</v>
      </c>
      <c r="K23" s="46">
        <f>SUM(K3:K22)</f>
        <v>2749692</v>
      </c>
      <c r="L23" s="22">
        <f>SUM(L3:L22)</f>
        <v>137484.6</v>
      </c>
      <c r="M23" s="23"/>
      <c r="N23" s="22">
        <f>SUM(N3:N22)</f>
        <v>89698.690485436877</v>
      </c>
      <c r="O23" s="22">
        <f>SUM(O3:O22)</f>
        <v>2522508.709514563</v>
      </c>
      <c r="P23" s="23"/>
      <c r="Q23" s="22">
        <f>SUM(Q3:Q22)</f>
        <v>1160354.0063766991</v>
      </c>
      <c r="R23" s="24"/>
    </row>
    <row r="24" spans="1:18" s="25" customFormat="1" x14ac:dyDescent="0.2">
      <c r="B24" s="26"/>
      <c r="C24" s="26"/>
      <c r="D24" s="26"/>
      <c r="E24" s="26"/>
      <c r="F24" s="26"/>
      <c r="G24" s="27"/>
      <c r="H24" s="27"/>
      <c r="I24" s="26"/>
      <c r="J24" s="26"/>
      <c r="K24" s="24"/>
      <c r="L24" s="24"/>
      <c r="M24" s="28"/>
      <c r="N24" s="24"/>
      <c r="O24" s="24"/>
      <c r="P24" s="29"/>
      <c r="Q24" s="24"/>
    </row>
    <row r="26" spans="1:18" x14ac:dyDescent="0.2">
      <c r="F26" s="31"/>
    </row>
  </sheetData>
  <protectedRanges>
    <protectedRange sqref="A23:IV65549 L3:Q22 D3:E22" name="区域1"/>
  </protectedRanges>
  <mergeCells count="1">
    <mergeCell ref="A1:Q1"/>
  </mergeCells>
  <phoneticPr fontId="1" type="noConversion"/>
  <pageMargins left="0.7" right="0.7" top="0.75" bottom="0.75" header="0.3" footer="0.3"/>
  <pageSetup scale="4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zms</cp:lastModifiedBy>
  <cp:lastPrinted>2018-07-03T06:52:35Z</cp:lastPrinted>
  <dcterms:created xsi:type="dcterms:W3CDTF">2015-11-10T02:18:22Z</dcterms:created>
  <dcterms:modified xsi:type="dcterms:W3CDTF">2018-08-01T06:17:57Z</dcterms:modified>
</cp:coreProperties>
</file>