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840" windowHeight="4695"/>
  </bookViews>
  <sheets>
    <sheet name="月结算表" sheetId="3" r:id="rId1"/>
  </sheets>
  <calcPr calcId="125725"/>
</workbook>
</file>

<file path=xl/calcChain.xml><?xml version="1.0" encoding="utf-8"?>
<calcChain xmlns="http://schemas.openxmlformats.org/spreadsheetml/2006/main">
  <c r="K17" i="3"/>
  <c r="N3" l="1"/>
  <c r="N4"/>
  <c r="N5"/>
  <c r="N6"/>
  <c r="N7"/>
  <c r="N8"/>
  <c r="N9"/>
  <c r="N10"/>
  <c r="N11"/>
  <c r="N12"/>
  <c r="N13"/>
  <c r="N14"/>
  <c r="N15"/>
  <c r="N16"/>
  <c r="N2"/>
  <c r="L3"/>
  <c r="L4"/>
  <c r="L5"/>
  <c r="L6"/>
  <c r="L7"/>
  <c r="L8"/>
  <c r="L9"/>
  <c r="L10"/>
  <c r="L11"/>
  <c r="L12"/>
  <c r="L13"/>
  <c r="L14"/>
  <c r="L15"/>
  <c r="L16"/>
  <c r="L2"/>
  <c r="N17" l="1"/>
  <c r="O16"/>
  <c r="Q16" s="1"/>
  <c r="O14"/>
  <c r="Q14" s="1"/>
  <c r="O12"/>
  <c r="Q12" s="1"/>
  <c r="O10"/>
  <c r="Q10" s="1"/>
  <c r="O8"/>
  <c r="Q8" s="1"/>
  <c r="O6"/>
  <c r="Q6" s="1"/>
  <c r="O4"/>
  <c r="Q4" s="1"/>
  <c r="O2"/>
  <c r="O15"/>
  <c r="Q15" s="1"/>
  <c r="O13"/>
  <c r="Q13" s="1"/>
  <c r="O11"/>
  <c r="Q11" s="1"/>
  <c r="O9"/>
  <c r="Q9" s="1"/>
  <c r="O7"/>
  <c r="Q7" s="1"/>
  <c r="O5"/>
  <c r="Q5" s="1"/>
  <c r="O3"/>
  <c r="Q3" s="1"/>
  <c r="Q2"/>
  <c r="Q17" s="1"/>
  <c r="O17" l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<sst xmlns="http://schemas.openxmlformats.org/spreadsheetml/2006/main" count="123" uniqueCount="53">
  <si>
    <t>序号</t>
  </si>
  <si>
    <t>影片编码</t>
  </si>
  <si>
    <t>结束日期</t>
    <phoneticPr fontId="1" type="noConversion"/>
  </si>
  <si>
    <t>总场次</t>
    <phoneticPr fontId="1" type="noConversion"/>
  </si>
  <si>
    <t>总票房</t>
    <phoneticPr fontId="1" type="noConversion"/>
  </si>
  <si>
    <t>影片名称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</si>
  <si>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</si>
  <si>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</si>
  <si>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</si>
  <si>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</si>
  <si>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</si>
  <si>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</si>
  <si>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</si>
  <si>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湖北兴汇影城娱乐有限公司</t>
  </si>
  <si>
    <t>42010901</t>
  </si>
  <si>
    <t>开始日期</t>
    <phoneticPr fontId="1" type="noConversion"/>
  </si>
  <si>
    <t>总人次</t>
    <phoneticPr fontId="1" type="noConversion"/>
  </si>
  <si>
    <t>税金</t>
    <phoneticPr fontId="1" type="noConversion"/>
  </si>
  <si>
    <t>净票房</t>
    <phoneticPr fontId="1" type="noConversion"/>
  </si>
  <si>
    <t>分账片款</t>
    <phoneticPr fontId="1" type="noConversion"/>
  </si>
  <si>
    <t>侏罗纪世界2（数字3D）</t>
  </si>
  <si>
    <t>超人总动员2（数字3D）</t>
  </si>
  <si>
    <t>动物世界（数字3D）</t>
  </si>
  <si>
    <t>金蝉脱壳2：冥府（数字）</t>
  </si>
  <si>
    <t>暹罗决：九神战甲（数字）</t>
  </si>
  <si>
    <t>最后一球（数字）</t>
  </si>
  <si>
    <t>051201022018</t>
  </si>
  <si>
    <t>051201112018</t>
  </si>
  <si>
    <t>001203772018</t>
  </si>
  <si>
    <t>051101152018</t>
  </si>
  <si>
    <t>014101072018</t>
  </si>
  <si>
    <t>091101172018</t>
  </si>
  <si>
    <t>合计</t>
    <phoneticPr fontId="1" type="noConversion"/>
  </si>
  <si>
    <t>我不是药神</t>
  </si>
  <si>
    <t>阿修罗（数字3D）</t>
  </si>
  <si>
    <t>风语咒（数字3D）</t>
  </si>
  <si>
    <t>邪不压正</t>
  </si>
  <si>
    <t>您一定不要错过 内蒙古民族电影70年</t>
  </si>
  <si>
    <t>狄仁杰之四大天王（数字3D）</t>
  </si>
  <si>
    <t>摩天营救（数字3D）</t>
  </si>
  <si>
    <t>西虹市首富</t>
  </si>
  <si>
    <t>神奇马戏团之动物饼干（数字3D）</t>
  </si>
  <si>
    <t>2018-07-01</t>
    <phoneticPr fontId="1" type="noConversion"/>
  </si>
  <si>
    <t>2018-07-31</t>
    <phoneticPr fontId="1" type="noConversion"/>
  </si>
  <si>
    <t>001104962018</t>
  </si>
  <si>
    <t>001204972018</t>
  </si>
  <si>
    <t>001c05272018</t>
  </si>
  <si>
    <t>001104952018</t>
  </si>
  <si>
    <t>001l05482017</t>
  </si>
  <si>
    <t>001202172018</t>
  </si>
  <si>
    <t>051201202018</t>
  </si>
  <si>
    <t>001106062018</t>
  </si>
  <si>
    <t>001c05642018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</si>
</sst>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5" fillId="0" borderId="0" xfId="0" applyFont="1"/>
    <xf numFmtId="0" fontId="6" fillId="0" borderId="0" xfId="0" applyFont="1" applyFill="1"/>
    <xf numFmtId="0" fontId="0" fillId="0" borderId="2" xfId="0" applyFill="1" applyBorder="1"/>
    <xf numFmtId="49" fontId="6" fillId="0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wrapText="1"/>
    </xf>
    <xf numFmtId="49" fontId="3" fillId="2" borderId="3" xfId="0" applyNumberFormat="1" applyFont="1" applyFill="1" applyBorder="1" applyAlignment="1" applyProtection="1">
      <alignment horizontal="center" wrapText="1"/>
    </xf>
    <xf numFmtId="14" fontId="4" fillId="2" borderId="3" xfId="0" applyNumberFormat="1" applyFont="1" applyFill="1" applyBorder="1" applyAlignment="1" applyProtection="1">
      <alignment horizontal="center" wrapText="1"/>
    </xf>
    <xf numFmtId="176" fontId="4" fillId="2" borderId="3" xfId="0" applyNumberFormat="1" applyFont="1" applyFill="1" applyBorder="1" applyAlignment="1" applyProtection="1">
      <alignment horizontal="center" wrapText="1"/>
    </xf>
    <xf numFmtId="177" fontId="4" fillId="2" borderId="3" xfId="0" applyNumberFormat="1" applyFont="1" applyFill="1" applyBorder="1" applyAlignment="1" applyProtection="1">
      <alignment horizont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workbookViewId="0">
      <selection activeCell="A17" sqref="A17:XFD25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30.710937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32.28515625" style="3" bestFit="1" customWidth="1"/>
  </cols>
  <sheetData>
    <row r="1" spans="1:17" s="6" customFormat="1" ht="15.75">
      <c r="A1" s="10" t="s">
        <v>0</v>
      </c>
      <c r="B1" s="17" t="s">
        <v>5</v>
      </c>
      <c r="C1" s="18" t="s">
        <v>1</v>
      </c>
      <c r="D1" s="17" t="s">
        <v>11</v>
      </c>
      <c r="E1" s="17" t="s">
        <v>12</v>
      </c>
      <c r="F1" s="17" t="s">
        <v>6</v>
      </c>
      <c r="G1" s="19" t="s">
        <v>15</v>
      </c>
      <c r="H1" s="19" t="s">
        <v>2</v>
      </c>
      <c r="I1" s="17" t="s">
        <v>3</v>
      </c>
      <c r="J1" s="17" t="s">
        <v>16</v>
      </c>
      <c r="K1" s="20" t="s">
        <v>4</v>
      </c>
      <c r="L1" s="20" t="s">
        <v>7</v>
      </c>
      <c r="M1" s="20" t="s">
        <v>8</v>
      </c>
      <c r="N1" s="20" t="s">
        <v>17</v>
      </c>
      <c r="O1" s="20" t="s">
        <v>18</v>
      </c>
      <c r="P1" s="21" t="s">
        <v>9</v>
      </c>
      <c r="Q1" s="20" t="s">
        <v>19</v>
      </c>
    </row>
    <row r="2" spans="1:17" s="7" customFormat="1">
      <c r="A2" s="11">
        <v>1</v>
      </c>
      <c r="B2" s="12" t="s">
        <v>33</v>
      </c>
      <c r="C2" s="12" t="s">
        <v>44</v>
      </c>
      <c r="D2" s="9" t="s">
        <v>13</v>
      </c>
      <c r="E2" s="9" t="s">
        <v>14</v>
      </c>
      <c r="F2" s="13" t="s">
        <v>10</v>
      </c>
      <c r="G2" s="9" t="s">
        <v>42</v>
      </c>
      <c r="H2" s="9" t="s">
        <v>43</v>
      </c>
      <c r="I2" s="14">
        <v>85</v>
      </c>
      <c r="J2" s="14">
        <v>1867</v>
      </c>
      <c r="K2" s="22">
        <v>57153</v>
      </c>
      <c r="L2" s="15">
        <f>K2*0.05</f>
        <v>2857.65</v>
      </c>
      <c r="M2" s="15">
        <v>0.03</v>
      </c>
      <c r="N2" s="15">
        <f>K2/1.03*3%*(1+0.12)</f>
        <v>1864.4085436893204</v>
      </c>
      <c r="O2" s="15">
        <f>K2-L2-N2</f>
        <v>52430.941456310677</v>
      </c>
      <c r="P2" s="16">
        <v>0.46</v>
      </c>
      <c r="Q2" s="15">
        <f>O2*P2</f>
        <v>24118.233069902912</v>
      </c>
    </row>
    <row r="3" spans="1:17" s="7" customFormat="1" ht="13.5" customHeight="1">
      <c r="A3" s="11">
        <v>2</v>
      </c>
      <c r="B3" s="12" t="s">
        <v>20</v>
      </c>
      <c r="C3" s="12" t="s">
        <v>26</v>
      </c>
      <c r="D3" s="9" t="s">
        <v>13</v>
      </c>
      <c r="E3" s="9" t="s">
        <v>14</v>
      </c>
      <c r="F3" s="13" t="s">
        <v>10</v>
      </c>
      <c r="G3" s="9" t="s">
        <v>42</v>
      </c>
      <c r="H3" s="9" t="s">
        <v>43</v>
      </c>
      <c r="I3" s="14">
        <v>13</v>
      </c>
      <c r="J3" s="14">
        <v>215</v>
      </c>
      <c r="K3" s="22">
        <v>5515</v>
      </c>
      <c r="L3" s="15">
        <f t="shared" ref="L3:L16" si="0">K3*0.05</f>
        <v>275.75</v>
      </c>
      <c r="M3" s="15">
        <v>0.03</v>
      </c>
      <c r="N3" s="15">
        <f t="shared" ref="N3:N16" si="1">K3/1.03*3%*(1+0.12)</f>
        <v>179.90679611650486</v>
      </c>
      <c r="O3" s="15">
        <f t="shared" ref="O3:O16" si="2">K3-L3-N3</f>
        <v>5059.3432038834953</v>
      </c>
      <c r="P3" s="16">
        <v>0.46</v>
      </c>
      <c r="Q3" s="15">
        <f t="shared" ref="Q3:Q16" si="3">O3*P3</f>
        <v>2327.2978737864078</v>
      </c>
    </row>
    <row r="4" spans="1:17" s="7" customFormat="1" ht="13.5" customHeight="1">
      <c r="A4" s="11">
        <v>3</v>
      </c>
      <c r="B4" s="12" t="s">
        <v>23</v>
      </c>
      <c r="C4" s="12" t="s">
        <v>29</v>
      </c>
      <c r="D4" s="9" t="s">
        <v>13</v>
      </c>
      <c r="E4" s="9" t="s">
        <v>14</v>
      </c>
      <c r="F4" s="13" t="s">
        <v>10</v>
      </c>
      <c r="G4" s="9" t="s">
        <v>42</v>
      </c>
      <c r="H4" s="9" t="s">
        <v>43</v>
      </c>
      <c r="I4" s="14">
        <v>2</v>
      </c>
      <c r="J4" s="14">
        <v>4</v>
      </c>
      <c r="K4" s="22">
        <v>140</v>
      </c>
      <c r="L4" s="15">
        <f t="shared" si="0"/>
        <v>7</v>
      </c>
      <c r="M4" s="15">
        <v>0.03</v>
      </c>
      <c r="N4" s="15">
        <f t="shared" si="1"/>
        <v>4.5669902912621367</v>
      </c>
      <c r="O4" s="15">
        <f t="shared" si="2"/>
        <v>128.43300970873787</v>
      </c>
      <c r="P4" s="16">
        <v>0.46</v>
      </c>
      <c r="Q4" s="15">
        <f t="shared" si="3"/>
        <v>59.07918446601942</v>
      </c>
    </row>
    <row r="5" spans="1:17" s="7" customFormat="1" ht="13.5" customHeight="1">
      <c r="A5" s="11">
        <v>4</v>
      </c>
      <c r="B5" s="12" t="s">
        <v>22</v>
      </c>
      <c r="C5" s="12" t="s">
        <v>28</v>
      </c>
      <c r="D5" s="9" t="s">
        <v>13</v>
      </c>
      <c r="E5" s="9" t="s">
        <v>14</v>
      </c>
      <c r="F5" s="13" t="s">
        <v>10</v>
      </c>
      <c r="G5" s="9" t="s">
        <v>42</v>
      </c>
      <c r="H5" s="9" t="s">
        <v>43</v>
      </c>
      <c r="I5" s="14">
        <v>13</v>
      </c>
      <c r="J5" s="14">
        <v>58</v>
      </c>
      <c r="K5" s="22">
        <v>1785</v>
      </c>
      <c r="L5" s="15">
        <f t="shared" si="0"/>
        <v>89.25</v>
      </c>
      <c r="M5" s="15">
        <v>0.03</v>
      </c>
      <c r="N5" s="15">
        <f t="shared" si="1"/>
        <v>58.229126213592238</v>
      </c>
      <c r="O5" s="15">
        <f t="shared" si="2"/>
        <v>1637.5208737864077</v>
      </c>
      <c r="P5" s="16">
        <v>0.46</v>
      </c>
      <c r="Q5" s="15">
        <f t="shared" si="3"/>
        <v>753.25960194174763</v>
      </c>
    </row>
    <row r="6" spans="1:17" s="7" customFormat="1" ht="13.5" customHeight="1">
      <c r="A6" s="11">
        <v>5</v>
      </c>
      <c r="B6" s="12" t="s">
        <v>25</v>
      </c>
      <c r="C6" s="12" t="s">
        <v>31</v>
      </c>
      <c r="D6" s="9" t="s">
        <v>13</v>
      </c>
      <c r="E6" s="9" t="s">
        <v>14</v>
      </c>
      <c r="F6" s="13" t="s">
        <v>10</v>
      </c>
      <c r="G6" s="9" t="s">
        <v>42</v>
      </c>
      <c r="H6" s="9" t="s">
        <v>43</v>
      </c>
      <c r="I6" s="14">
        <v>1</v>
      </c>
      <c r="J6" s="14">
        <v>0</v>
      </c>
      <c r="K6" s="22">
        <v>0</v>
      </c>
      <c r="L6" s="15">
        <f t="shared" si="0"/>
        <v>0</v>
      </c>
      <c r="M6" s="15">
        <v>0.03</v>
      </c>
      <c r="N6" s="15">
        <f t="shared" si="1"/>
        <v>0</v>
      </c>
      <c r="O6" s="15">
        <f t="shared" si="2"/>
        <v>0</v>
      </c>
      <c r="P6" s="16">
        <v>0.46</v>
      </c>
      <c r="Q6" s="15">
        <f t="shared" si="3"/>
        <v>0</v>
      </c>
    </row>
    <row r="7" spans="1:17" s="7" customFormat="1" ht="13.5" customHeight="1">
      <c r="A7" s="11">
        <v>6</v>
      </c>
      <c r="B7" s="12" t="s">
        <v>24</v>
      </c>
      <c r="C7" s="12" t="s">
        <v>30</v>
      </c>
      <c r="D7" s="9" t="s">
        <v>13</v>
      </c>
      <c r="E7" s="9" t="s">
        <v>14</v>
      </c>
      <c r="F7" s="13" t="s">
        <v>10</v>
      </c>
      <c r="G7" s="9" t="s">
        <v>42</v>
      </c>
      <c r="H7" s="9" t="s">
        <v>43</v>
      </c>
      <c r="I7" s="14">
        <v>1</v>
      </c>
      <c r="J7" s="14">
        <v>0</v>
      </c>
      <c r="K7" s="22">
        <v>0</v>
      </c>
      <c r="L7" s="15">
        <f t="shared" si="0"/>
        <v>0</v>
      </c>
      <c r="M7" s="15">
        <v>0.03</v>
      </c>
      <c r="N7" s="15">
        <f t="shared" si="1"/>
        <v>0</v>
      </c>
      <c r="O7" s="15">
        <f t="shared" si="2"/>
        <v>0</v>
      </c>
      <c r="P7" s="16">
        <v>0.46</v>
      </c>
      <c r="Q7" s="15">
        <f t="shared" si="3"/>
        <v>0</v>
      </c>
    </row>
    <row r="8" spans="1:17" s="7" customFormat="1" ht="13.5" customHeight="1">
      <c r="A8" s="11">
        <v>7</v>
      </c>
      <c r="B8" s="12" t="s">
        <v>21</v>
      </c>
      <c r="C8" s="12" t="s">
        <v>27</v>
      </c>
      <c r="D8" s="9" t="s">
        <v>13</v>
      </c>
      <c r="E8" s="9" t="s">
        <v>14</v>
      </c>
      <c r="F8" s="13" t="s">
        <v>10</v>
      </c>
      <c r="G8" s="9" t="s">
        <v>42</v>
      </c>
      <c r="H8" s="9" t="s">
        <v>43</v>
      </c>
      <c r="I8" s="14">
        <v>2</v>
      </c>
      <c r="J8" s="14">
        <v>41</v>
      </c>
      <c r="K8" s="22">
        <v>1025</v>
      </c>
      <c r="L8" s="15">
        <f t="shared" si="0"/>
        <v>51.25</v>
      </c>
      <c r="M8" s="15">
        <v>0.03</v>
      </c>
      <c r="N8" s="15">
        <f t="shared" si="1"/>
        <v>33.4368932038835</v>
      </c>
      <c r="O8" s="15">
        <f t="shared" si="2"/>
        <v>940.31310679611647</v>
      </c>
      <c r="P8" s="16">
        <v>0.46</v>
      </c>
      <c r="Q8" s="15">
        <f t="shared" si="3"/>
        <v>432.54402912621362</v>
      </c>
    </row>
    <row r="9" spans="1:17" s="7" customFormat="1" ht="13.5" customHeight="1">
      <c r="A9" s="11">
        <v>8</v>
      </c>
      <c r="B9" s="12" t="s">
        <v>34</v>
      </c>
      <c r="C9" s="12" t="s">
        <v>45</v>
      </c>
      <c r="D9" s="9" t="s">
        <v>13</v>
      </c>
      <c r="E9" s="9" t="s">
        <v>14</v>
      </c>
      <c r="F9" s="13" t="s">
        <v>10</v>
      </c>
      <c r="G9" s="9" t="s">
        <v>42</v>
      </c>
      <c r="H9" s="9" t="s">
        <v>43</v>
      </c>
      <c r="I9" s="14">
        <v>3</v>
      </c>
      <c r="J9" s="14">
        <v>0</v>
      </c>
      <c r="K9" s="22">
        <v>0</v>
      </c>
      <c r="L9" s="15">
        <f t="shared" si="0"/>
        <v>0</v>
      </c>
      <c r="M9" s="15">
        <v>0.03</v>
      </c>
      <c r="N9" s="15">
        <f t="shared" si="1"/>
        <v>0</v>
      </c>
      <c r="O9" s="15">
        <f t="shared" si="2"/>
        <v>0</v>
      </c>
      <c r="P9" s="16">
        <v>0.46</v>
      </c>
      <c r="Q9" s="15">
        <f t="shared" si="3"/>
        <v>0</v>
      </c>
    </row>
    <row r="10" spans="1:17" s="7" customFormat="1" ht="13.5" customHeight="1">
      <c r="A10" s="11">
        <v>9</v>
      </c>
      <c r="B10" s="12" t="s">
        <v>35</v>
      </c>
      <c r="C10" s="12" t="s">
        <v>46</v>
      </c>
      <c r="D10" s="9" t="s">
        <v>13</v>
      </c>
      <c r="E10" s="9" t="s">
        <v>14</v>
      </c>
      <c r="F10" s="13" t="s">
        <v>10</v>
      </c>
      <c r="G10" s="9" t="s">
        <v>42</v>
      </c>
      <c r="H10" s="9" t="s">
        <v>43</v>
      </c>
      <c r="I10" s="14">
        <v>1</v>
      </c>
      <c r="J10" s="14">
        <v>44</v>
      </c>
      <c r="K10" s="22">
        <v>2195</v>
      </c>
      <c r="L10" s="15">
        <f t="shared" si="0"/>
        <v>109.75</v>
      </c>
      <c r="M10" s="15">
        <v>0.03</v>
      </c>
      <c r="N10" s="15">
        <f t="shared" si="1"/>
        <v>71.603883495145624</v>
      </c>
      <c r="O10" s="15">
        <f t="shared" si="2"/>
        <v>2013.6461165048545</v>
      </c>
      <c r="P10" s="16">
        <v>0.46</v>
      </c>
      <c r="Q10" s="15">
        <f t="shared" si="3"/>
        <v>926.27721359223312</v>
      </c>
    </row>
    <row r="11" spans="1:17" s="7" customFormat="1" ht="13.5" customHeight="1">
      <c r="A11" s="11">
        <v>10</v>
      </c>
      <c r="B11" s="12" t="s">
        <v>36</v>
      </c>
      <c r="C11" s="12" t="s">
        <v>47</v>
      </c>
      <c r="D11" s="9" t="s">
        <v>13</v>
      </c>
      <c r="E11" s="9" t="s">
        <v>14</v>
      </c>
      <c r="F11" s="13" t="s">
        <v>10</v>
      </c>
      <c r="G11" s="9" t="s">
        <v>42</v>
      </c>
      <c r="H11" s="9" t="s">
        <v>43</v>
      </c>
      <c r="I11" s="14">
        <v>11</v>
      </c>
      <c r="J11" s="14">
        <v>123</v>
      </c>
      <c r="K11" s="22">
        <v>3765</v>
      </c>
      <c r="L11" s="15">
        <f t="shared" si="0"/>
        <v>188.25</v>
      </c>
      <c r="M11" s="15">
        <v>0.03</v>
      </c>
      <c r="N11" s="15">
        <f t="shared" si="1"/>
        <v>122.81941747572816</v>
      </c>
      <c r="O11" s="15">
        <f t="shared" si="2"/>
        <v>3453.9305825242718</v>
      </c>
      <c r="P11" s="16">
        <v>0.46</v>
      </c>
      <c r="Q11" s="15">
        <f t="shared" si="3"/>
        <v>1588.8080679611651</v>
      </c>
    </row>
    <row r="12" spans="1:17" s="7" customFormat="1">
      <c r="A12" s="11">
        <v>11</v>
      </c>
      <c r="B12" s="12" t="s">
        <v>37</v>
      </c>
      <c r="C12" s="12" t="s">
        <v>48</v>
      </c>
      <c r="D12" s="9" t="s">
        <v>13</v>
      </c>
      <c r="E12" s="9" t="s">
        <v>14</v>
      </c>
      <c r="F12" s="13" t="s">
        <v>10</v>
      </c>
      <c r="G12" s="9" t="s">
        <v>42</v>
      </c>
      <c r="H12" s="9" t="s">
        <v>43</v>
      </c>
      <c r="I12" s="14">
        <v>1</v>
      </c>
      <c r="J12" s="14">
        <v>43</v>
      </c>
      <c r="K12" s="22">
        <v>1090</v>
      </c>
      <c r="L12" s="15">
        <f t="shared" si="0"/>
        <v>54.5</v>
      </c>
      <c r="M12" s="15">
        <v>0.03</v>
      </c>
      <c r="N12" s="15">
        <f t="shared" si="1"/>
        <v>35.557281553398056</v>
      </c>
      <c r="O12" s="15">
        <f t="shared" si="2"/>
        <v>999.94271844660193</v>
      </c>
      <c r="P12" s="16">
        <v>0.46</v>
      </c>
      <c r="Q12" s="15">
        <f t="shared" si="3"/>
        <v>459.97365048543691</v>
      </c>
    </row>
    <row r="13" spans="1:17" s="7" customFormat="1">
      <c r="A13" s="11">
        <v>12</v>
      </c>
      <c r="B13" s="12" t="s">
        <v>38</v>
      </c>
      <c r="C13" s="12" t="s">
        <v>49</v>
      </c>
      <c r="D13" s="9" t="s">
        <v>13</v>
      </c>
      <c r="E13" s="9" t="s">
        <v>14</v>
      </c>
      <c r="F13" s="13" t="s">
        <v>10</v>
      </c>
      <c r="G13" s="9" t="s">
        <v>42</v>
      </c>
      <c r="H13" s="9" t="s">
        <v>43</v>
      </c>
      <c r="I13" s="14">
        <v>5</v>
      </c>
      <c r="J13" s="14">
        <v>19</v>
      </c>
      <c r="K13" s="22">
        <v>676</v>
      </c>
      <c r="L13" s="15">
        <f t="shared" si="0"/>
        <v>33.800000000000004</v>
      </c>
      <c r="M13" s="15">
        <v>0.03</v>
      </c>
      <c r="N13" s="15">
        <f t="shared" si="1"/>
        <v>22.052038834951457</v>
      </c>
      <c r="O13" s="15">
        <f t="shared" si="2"/>
        <v>620.14796116504863</v>
      </c>
      <c r="P13" s="16">
        <v>0.46</v>
      </c>
      <c r="Q13" s="15">
        <f t="shared" si="3"/>
        <v>285.26806213592238</v>
      </c>
    </row>
    <row r="14" spans="1:17" s="7" customFormat="1">
      <c r="A14" s="11">
        <v>13</v>
      </c>
      <c r="B14" s="12" t="s">
        <v>39</v>
      </c>
      <c r="C14" s="12" t="s">
        <v>50</v>
      </c>
      <c r="D14" s="9" t="s">
        <v>13</v>
      </c>
      <c r="E14" s="9" t="s">
        <v>14</v>
      </c>
      <c r="F14" s="13" t="s">
        <v>10</v>
      </c>
      <c r="G14" s="9" t="s">
        <v>42</v>
      </c>
      <c r="H14" s="9" t="s">
        <v>43</v>
      </c>
      <c r="I14" s="14">
        <v>19</v>
      </c>
      <c r="J14" s="14">
        <v>420</v>
      </c>
      <c r="K14" s="22">
        <v>12310</v>
      </c>
      <c r="L14" s="15">
        <f t="shared" si="0"/>
        <v>615.5</v>
      </c>
      <c r="M14" s="15">
        <v>0.03</v>
      </c>
      <c r="N14" s="15">
        <f t="shared" si="1"/>
        <v>401.56893203883499</v>
      </c>
      <c r="O14" s="15">
        <f t="shared" si="2"/>
        <v>11292.931067961164</v>
      </c>
      <c r="P14" s="16">
        <v>0.46</v>
      </c>
      <c r="Q14" s="15">
        <f t="shared" si="3"/>
        <v>5194.7482912621363</v>
      </c>
    </row>
    <row r="15" spans="1:17" s="7" customFormat="1">
      <c r="A15" s="11">
        <v>14</v>
      </c>
      <c r="B15" s="12" t="s">
        <v>40</v>
      </c>
      <c r="C15" s="12" t="s">
        <v>51</v>
      </c>
      <c r="D15" s="9" t="s">
        <v>13</v>
      </c>
      <c r="E15" s="9" t="s">
        <v>14</v>
      </c>
      <c r="F15" s="13" t="s">
        <v>10</v>
      </c>
      <c r="G15" s="9" t="s">
        <v>42</v>
      </c>
      <c r="H15" s="9" t="s">
        <v>43</v>
      </c>
      <c r="I15" s="14">
        <v>24</v>
      </c>
      <c r="J15" s="14">
        <v>1011</v>
      </c>
      <c r="K15" s="22">
        <v>31193</v>
      </c>
      <c r="L15" s="15">
        <f t="shared" si="0"/>
        <v>1559.65</v>
      </c>
      <c r="M15" s="15">
        <v>0.03</v>
      </c>
      <c r="N15" s="15">
        <f t="shared" si="1"/>
        <v>1017.5580582524273</v>
      </c>
      <c r="O15" s="15">
        <f t="shared" si="2"/>
        <v>28615.791941747571</v>
      </c>
      <c r="P15" s="16">
        <v>0.46</v>
      </c>
      <c r="Q15" s="15">
        <f t="shared" si="3"/>
        <v>13163.264293203883</v>
      </c>
    </row>
    <row r="16" spans="1:17" s="7" customFormat="1">
      <c r="A16" s="11">
        <v>15</v>
      </c>
      <c r="B16" s="12" t="s">
        <v>41</v>
      </c>
      <c r="C16" s="12" t="s">
        <v>52</v>
      </c>
      <c r="D16" s="9" t="s">
        <v>13</v>
      </c>
      <c r="E16" s="9" t="s">
        <v>14</v>
      </c>
      <c r="F16" s="13" t="s">
        <v>10</v>
      </c>
      <c r="G16" s="9" t="s">
        <v>42</v>
      </c>
      <c r="H16" s="9" t="s">
        <v>43</v>
      </c>
      <c r="I16" s="14">
        <v>1</v>
      </c>
      <c r="J16" s="14">
        <v>18</v>
      </c>
      <c r="K16" s="22">
        <v>550</v>
      </c>
      <c r="L16" s="15">
        <f t="shared" si="0"/>
        <v>27.5</v>
      </c>
      <c r="M16" s="15">
        <v>0.03</v>
      </c>
      <c r="N16" s="15">
        <f t="shared" si="1"/>
        <v>17.941747572815533</v>
      </c>
      <c r="O16" s="15">
        <f t="shared" si="2"/>
        <v>504.55825242718447</v>
      </c>
      <c r="P16" s="16">
        <v>0.46</v>
      </c>
      <c r="Q16" s="15">
        <f t="shared" si="3"/>
        <v>232.09679611650486</v>
      </c>
    </row>
    <row r="17" spans="1:17" s="5" customFormat="1" ht="25.5" customHeight="1">
      <c r="A17" s="8"/>
      <c r="B17" s="9" t="s">
        <v>32</v>
      </c>
      <c r="C17" s="23"/>
      <c r="D17" s="23"/>
      <c r="E17" s="23"/>
      <c r="F17" s="23"/>
      <c r="G17" s="24"/>
      <c r="H17" s="24"/>
      <c r="I17" s="23"/>
      <c r="J17" s="23"/>
      <c r="K17" s="25">
        <f>SUM(K2:K16)</f>
        <v>117397</v>
      </c>
      <c r="L17" s="25"/>
      <c r="M17" s="25"/>
      <c r="N17" s="25">
        <f>SUM(N2:N16)</f>
        <v>3829.6497087378639</v>
      </c>
      <c r="O17" s="25">
        <f>SUM(O2:O16)</f>
        <v>107697.50029126213</v>
      </c>
      <c r="P17" s="26"/>
      <c r="Q17" s="25">
        <f>SUM(Q2:Q16)</f>
        <v>49540.850133980588</v>
      </c>
    </row>
  </sheetData>
  <protectedRanges>
    <protectedRange sqref="A18:XFD1048576 A2:XFD16" name="区域1"/>
    <protectedRange sqref="A17:XFD17" name="区域1_1"/>
  </protectedRanges>
  <phoneticPr fontId="1" type="noConversion"/>
  <pageMargins left="0.7" right="0.7" top="0.75" bottom="0.75" header="0.3" footer="0.3"/>
  <customProperties>
    <customPr name="BudgetSheetCodeName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微软公司</cp:lastModifiedBy>
  <dcterms:created xsi:type="dcterms:W3CDTF">2015-11-10T02:18:22Z</dcterms:created>
  <dcterms:modified xsi:type="dcterms:W3CDTF">2018-08-01T05:45:15Z</dcterms:modified>
</cp:coreProperties>
</file>