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005"/>
  </bookViews>
  <sheets>
    <sheet name="月结算表 (2)" sheetId="2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<sst xmlns="http://schemas.openxmlformats.org/spreadsheetml/2006/main" count="39">
  <si>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</si>
  <si>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</si>
  <si>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</si>
  <si>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</si>
  <si>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</si>
  <si>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</si>
  <si>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</si>
  <si>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</si>
  <si>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</si>
  <si>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</si>
  <si>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</si>
  <si>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</si>
  <si>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</si>
  <si>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</si>
  <si>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</si>
  <si>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</si>
  <si>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</si>
  <si>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超人总动员2（3D）</t>
  </si>
  <si>
    <t>051201112018</t>
  </si>
  <si>
    <t>石狮左岸电影城</t>
  </si>
  <si>
    <t>35050901</t>
  </si>
  <si>
    <t>中影设备</t>
  </si>
  <si>
    <t>2018-07-01</t>
  </si>
  <si>
    <t>2018-07-31</t>
  </si>
  <si>
    <t>狄仁杰之四大天王（3D）</t>
  </si>
  <si>
    <t>001202172018</t>
  </si>
  <si>
    <t>动物世界3D</t>
  </si>
  <si>
    <t>001203772018</t>
  </si>
  <si>
    <t>摩天营救（3D）</t>
  </si>
  <si>
    <t>051201202018</t>
  </si>
  <si>
    <t>淘气大侦探（3D）</t>
  </si>
  <si>
    <t>051201262018</t>
  </si>
  <si>
    <t>我不是药神</t>
  </si>
  <si>
    <t>001104962018</t>
  </si>
  <si>
    <t>西虹市首富</t>
  </si>
  <si>
    <t>001106062018</t>
  </si>
  <si>
    <t>邪不压正</t>
  </si>
  <si>
    <t>001104952018</t>
  </si>
  <si>
    <t>合计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</si>
</sst>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_ 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8" borderId="9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7" fillId="23" borderId="1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0" borderId="0"/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5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4" xfId="0" applyNumberFormat="1" applyFill="1" applyBorder="1"/>
    <xf numFmtId="176" fontId="0" fillId="0" borderId="0" xfId="0" applyNumberFormat="1" applyFill="1"/>
    <xf numFmtId="177" fontId="0" fillId="0" borderId="0" xfId="0" applyNumberFormat="1" applyFill="1"/>
    <xf numFmtId="176" fontId="2" fillId="0" borderId="2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tabSelected="1" workbookViewId="0">
      <selection activeCell="D14" sqref="D14"/>
    </sheetView>
  </sheetViews>
  <sheetFormatPr defaultColWidth="16" defaultRowHeight="12.75"/>
  <cols>
    <col min="1" max="1" width="5.55238095238095" customWidth="1"/>
    <col min="2" max="2" width="34.4380952380952" style="4" customWidth="1"/>
    <col min="3" max="3" width="12.1047619047619" style="4" customWidth="1"/>
    <col min="4" max="4" width="15.1047619047619" style="4" customWidth="1"/>
    <col min="5" max="6" width="10.4380952380952" style="4" customWidth="1"/>
    <col min="7" max="8" width="10.8857142857143" style="5" customWidth="1"/>
    <col min="9" max="10" width="8" style="4" customWidth="1"/>
    <col min="11" max="11" width="10.8857142857143" style="6" customWidth="1"/>
    <col min="12" max="12" width="15.3333333333333" style="6" customWidth="1"/>
    <col min="13" max="13" width="10.4380952380952" style="6" customWidth="1"/>
    <col min="14" max="14" width="9.66666666666667" style="6" customWidth="1"/>
    <col min="15" max="15" width="10.8857142857143" style="6" customWidth="1"/>
    <col min="16" max="16" width="10.4380952380952" style="7" customWidth="1"/>
    <col min="17" max="17" width="10.8857142857143" style="6" customWidth="1"/>
  </cols>
  <sheetData>
    <row r="1" s="1" customFormat="1" ht="28.5" spans="1:17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6" t="s">
        <v>15</v>
      </c>
      <c r="Q1" s="25" t="s">
        <v>16</v>
      </c>
    </row>
    <row r="2" s="2" customFormat="1" spans="1:17">
      <c r="A2" s="13">
        <v>1</v>
      </c>
      <c r="B2" s="14" t="s">
        <v>17</v>
      </c>
      <c r="C2" s="36" t="s">
        <v>18</v>
      </c>
      <c r="D2" s="16" t="s">
        <v>19</v>
      </c>
      <c r="E2" s="16" t="s">
        <v>20</v>
      </c>
      <c r="F2" s="17" t="s">
        <v>21</v>
      </c>
      <c r="G2" s="16" t="s">
        <v>22</v>
      </c>
      <c r="H2" s="16" t="s">
        <v>23</v>
      </c>
      <c r="I2" s="16">
        <v>1</v>
      </c>
      <c r="J2" s="16">
        <v>15</v>
      </c>
      <c r="K2" s="27">
        <v>450</v>
      </c>
      <c r="L2" s="27">
        <f t="shared" ref="L2:L9" si="0">K2*0.05</f>
        <v>22.5</v>
      </c>
      <c r="M2" s="28">
        <v>0.03</v>
      </c>
      <c r="N2" s="27">
        <f t="shared" ref="N2:N9" si="1">K2*(1-0.96737864)</f>
        <v>14.679612</v>
      </c>
      <c r="O2" s="27">
        <f t="shared" ref="O2:O9" si="2">K2*0.91737864</f>
        <v>412.820388</v>
      </c>
      <c r="P2" s="29">
        <v>0.48</v>
      </c>
      <c r="Q2" s="27">
        <f t="shared" ref="Q2:Q9" si="3">O2*P2</f>
        <v>198.15378624</v>
      </c>
    </row>
    <row r="3" s="2" customFormat="1" ht="13.2" customHeight="1" spans="1:17">
      <c r="A3" s="13">
        <v>2</v>
      </c>
      <c r="B3" s="14" t="s">
        <v>24</v>
      </c>
      <c r="C3" s="36" t="s">
        <v>25</v>
      </c>
      <c r="D3" s="16" t="s">
        <v>19</v>
      </c>
      <c r="E3" s="16" t="s">
        <v>20</v>
      </c>
      <c r="F3" s="17" t="s">
        <v>21</v>
      </c>
      <c r="G3" s="16" t="s">
        <v>22</v>
      </c>
      <c r="H3" s="16" t="s">
        <v>23</v>
      </c>
      <c r="I3" s="16">
        <v>20</v>
      </c>
      <c r="J3" s="16">
        <v>1184</v>
      </c>
      <c r="K3" s="27">
        <v>41550</v>
      </c>
      <c r="L3" s="27">
        <f t="shared" si="0"/>
        <v>2077.5</v>
      </c>
      <c r="M3" s="28">
        <v>0.03</v>
      </c>
      <c r="N3" s="27">
        <f t="shared" si="1"/>
        <v>1355.417508</v>
      </c>
      <c r="O3" s="27">
        <f t="shared" si="2"/>
        <v>38117.082492</v>
      </c>
      <c r="P3" s="29">
        <v>0.48</v>
      </c>
      <c r="Q3" s="27">
        <f t="shared" si="3"/>
        <v>18296.19959616</v>
      </c>
    </row>
    <row r="4" s="2" customFormat="1" spans="1:17">
      <c r="A4" s="13">
        <v>3</v>
      </c>
      <c r="B4" s="14" t="s">
        <v>26</v>
      </c>
      <c r="C4" s="36" t="s">
        <v>27</v>
      </c>
      <c r="D4" s="16" t="s">
        <v>19</v>
      </c>
      <c r="E4" s="16" t="s">
        <v>20</v>
      </c>
      <c r="F4" s="17" t="s">
        <v>21</v>
      </c>
      <c r="G4" s="16" t="s">
        <v>22</v>
      </c>
      <c r="H4" s="16" t="s">
        <v>23</v>
      </c>
      <c r="I4" s="16">
        <v>39</v>
      </c>
      <c r="J4" s="16">
        <v>1512</v>
      </c>
      <c r="K4" s="27">
        <v>45360</v>
      </c>
      <c r="L4" s="27">
        <f t="shared" si="0"/>
        <v>2268</v>
      </c>
      <c r="M4" s="28">
        <v>0.03</v>
      </c>
      <c r="N4" s="27">
        <f t="shared" si="1"/>
        <v>1479.7048896</v>
      </c>
      <c r="O4" s="27">
        <f t="shared" si="2"/>
        <v>41612.2951104</v>
      </c>
      <c r="P4" s="29">
        <v>0.48</v>
      </c>
      <c r="Q4" s="35">
        <f t="shared" si="3"/>
        <v>19973.901652992</v>
      </c>
    </row>
    <row r="5" s="2" customFormat="1" spans="1:17">
      <c r="A5" s="13">
        <v>4</v>
      </c>
      <c r="B5" s="14" t="s">
        <v>28</v>
      </c>
      <c r="C5" s="36" t="s">
        <v>29</v>
      </c>
      <c r="D5" s="16" t="s">
        <v>19</v>
      </c>
      <c r="E5" s="16" t="s">
        <v>20</v>
      </c>
      <c r="F5" s="17" t="s">
        <v>21</v>
      </c>
      <c r="G5" s="16" t="s">
        <v>22</v>
      </c>
      <c r="H5" s="16" t="s">
        <v>23</v>
      </c>
      <c r="I5" s="16">
        <v>77</v>
      </c>
      <c r="J5" s="16">
        <v>5688</v>
      </c>
      <c r="K5" s="27">
        <v>142400</v>
      </c>
      <c r="L5" s="27">
        <f t="shared" si="0"/>
        <v>7120</v>
      </c>
      <c r="M5" s="28">
        <v>0.03</v>
      </c>
      <c r="N5" s="27">
        <f t="shared" si="1"/>
        <v>4645.28166400001</v>
      </c>
      <c r="O5" s="27">
        <f t="shared" si="2"/>
        <v>130634.718336</v>
      </c>
      <c r="P5" s="29">
        <v>0.48</v>
      </c>
      <c r="Q5" s="27">
        <f t="shared" si="3"/>
        <v>62704.66480128</v>
      </c>
    </row>
    <row r="6" s="2" customFormat="1" spans="1:17">
      <c r="A6" s="13">
        <v>5</v>
      </c>
      <c r="B6" s="14" t="s">
        <v>30</v>
      </c>
      <c r="C6" s="36" t="s">
        <v>31</v>
      </c>
      <c r="D6" s="16" t="s">
        <v>19</v>
      </c>
      <c r="E6" s="16" t="s">
        <v>20</v>
      </c>
      <c r="F6" s="17" t="s">
        <v>21</v>
      </c>
      <c r="G6" s="16" t="s">
        <v>22</v>
      </c>
      <c r="H6" s="16" t="s">
        <v>23</v>
      </c>
      <c r="I6" s="16">
        <v>1</v>
      </c>
      <c r="J6" s="16">
        <v>13</v>
      </c>
      <c r="K6" s="27">
        <v>325</v>
      </c>
      <c r="L6" s="27">
        <f t="shared" si="0"/>
        <v>16.25</v>
      </c>
      <c r="M6" s="28">
        <v>0.03</v>
      </c>
      <c r="N6" s="27">
        <f t="shared" si="1"/>
        <v>10.601942</v>
      </c>
      <c r="O6" s="27">
        <f t="shared" si="2"/>
        <v>298.148058</v>
      </c>
      <c r="P6" s="29">
        <v>0.48</v>
      </c>
      <c r="Q6" s="27">
        <f t="shared" si="3"/>
        <v>143.11106784</v>
      </c>
    </row>
    <row r="7" s="2" customFormat="1" spans="1:17">
      <c r="A7" s="13">
        <v>6</v>
      </c>
      <c r="B7" s="14" t="s">
        <v>32</v>
      </c>
      <c r="C7" s="36" t="s">
        <v>33</v>
      </c>
      <c r="D7" s="16" t="s">
        <v>19</v>
      </c>
      <c r="E7" s="16" t="s">
        <v>20</v>
      </c>
      <c r="F7" s="17" t="s">
        <v>21</v>
      </c>
      <c r="G7" s="16" t="s">
        <v>22</v>
      </c>
      <c r="H7" s="16" t="s">
        <v>23</v>
      </c>
      <c r="I7" s="16">
        <v>145</v>
      </c>
      <c r="J7" s="16">
        <v>10679</v>
      </c>
      <c r="K7" s="27">
        <v>320520</v>
      </c>
      <c r="L7" s="27">
        <f t="shared" si="0"/>
        <v>16026</v>
      </c>
      <c r="M7" s="28">
        <v>0.03</v>
      </c>
      <c r="N7" s="27">
        <f t="shared" si="1"/>
        <v>10455.7983072</v>
      </c>
      <c r="O7" s="27">
        <f t="shared" si="2"/>
        <v>294038.2016928</v>
      </c>
      <c r="P7" s="29">
        <v>0.48</v>
      </c>
      <c r="Q7" s="35">
        <f t="shared" si="3"/>
        <v>141138.336812544</v>
      </c>
    </row>
    <row r="8" s="2" customFormat="1" spans="1:17">
      <c r="A8" s="13">
        <v>7</v>
      </c>
      <c r="B8" s="14" t="s">
        <v>34</v>
      </c>
      <c r="C8" s="36" t="s">
        <v>35</v>
      </c>
      <c r="D8" s="16" t="s">
        <v>19</v>
      </c>
      <c r="E8" s="16" t="s">
        <v>20</v>
      </c>
      <c r="F8" s="17" t="s">
        <v>21</v>
      </c>
      <c r="G8" s="16" t="s">
        <v>22</v>
      </c>
      <c r="H8" s="16" t="s">
        <v>23</v>
      </c>
      <c r="I8" s="16">
        <v>40</v>
      </c>
      <c r="J8" s="16">
        <v>4733</v>
      </c>
      <c r="K8" s="27">
        <v>141990</v>
      </c>
      <c r="L8" s="27">
        <f t="shared" si="0"/>
        <v>7099.5</v>
      </c>
      <c r="M8" s="28">
        <v>0.03</v>
      </c>
      <c r="N8" s="27">
        <f t="shared" si="1"/>
        <v>4631.90690640001</v>
      </c>
      <c r="O8" s="27">
        <f t="shared" si="2"/>
        <v>130258.5930936</v>
      </c>
      <c r="P8" s="29">
        <v>0.48</v>
      </c>
      <c r="Q8" s="27">
        <f t="shared" si="3"/>
        <v>62524.124684928</v>
      </c>
    </row>
    <row r="9" s="2" customFormat="1" spans="1:17">
      <c r="A9" s="13">
        <v>8</v>
      </c>
      <c r="B9" s="14" t="s">
        <v>36</v>
      </c>
      <c r="C9" s="36" t="s">
        <v>37</v>
      </c>
      <c r="D9" s="16" t="s">
        <v>19</v>
      </c>
      <c r="E9" s="16" t="s">
        <v>20</v>
      </c>
      <c r="F9" s="17" t="s">
        <v>21</v>
      </c>
      <c r="G9" s="16" t="s">
        <v>22</v>
      </c>
      <c r="H9" s="16" t="s">
        <v>23</v>
      </c>
      <c r="I9" s="16">
        <v>31</v>
      </c>
      <c r="J9" s="16">
        <v>1382</v>
      </c>
      <c r="K9" s="27">
        <v>41510</v>
      </c>
      <c r="L9" s="27">
        <f t="shared" si="0"/>
        <v>2075.5</v>
      </c>
      <c r="M9" s="28">
        <v>0.03</v>
      </c>
      <c r="N9" s="27">
        <f t="shared" si="1"/>
        <v>1354.1126536</v>
      </c>
      <c r="O9" s="27">
        <f t="shared" si="2"/>
        <v>38080.3873464</v>
      </c>
      <c r="P9" s="29">
        <v>0.48</v>
      </c>
      <c r="Q9" s="27">
        <f t="shared" si="3"/>
        <v>18278.585926272</v>
      </c>
    </row>
    <row r="10" s="3" customFormat="1" ht="25.5" customHeight="1" spans="1:17">
      <c r="A10" s="18"/>
      <c r="B10" s="19" t="s">
        <v>38</v>
      </c>
      <c r="C10" s="20"/>
      <c r="D10" s="20"/>
      <c r="E10" s="20"/>
      <c r="F10" s="20"/>
      <c r="G10" s="21"/>
      <c r="H10" s="21"/>
      <c r="I10" s="20"/>
      <c r="J10" s="20"/>
      <c r="K10" s="30">
        <f>SUM(K2:K9)</f>
        <v>734105</v>
      </c>
      <c r="L10" s="30"/>
      <c r="M10" s="30"/>
      <c r="N10" s="30">
        <f>SUM(N2:N9)</f>
        <v>23947.5034828</v>
      </c>
      <c r="O10" s="31">
        <f>SUM(O2:O9)</f>
        <v>673452.2465172</v>
      </c>
      <c r="P10" s="32"/>
      <c r="Q10" s="30">
        <f>SUM(Q2:Q9)</f>
        <v>323257.078328256</v>
      </c>
    </row>
    <row r="11" s="3" customFormat="1" spans="2:16">
      <c r="B11" s="22"/>
      <c r="C11" s="22"/>
      <c r="D11" s="22"/>
      <c r="E11" s="22"/>
      <c r="F11" s="22"/>
      <c r="G11" s="23"/>
      <c r="H11" s="23"/>
      <c r="I11" s="22"/>
      <c r="J11" s="22"/>
      <c r="K11" s="33"/>
      <c r="L11" s="33"/>
      <c r="M11" s="33"/>
      <c r="N11" s="33"/>
      <c r="O11" s="33"/>
      <c r="P11" s="34"/>
    </row>
    <row r="13" spans="6:6">
      <c r="F13" s="24"/>
    </row>
  </sheetData>
  <protectedRanges>
    <protectedRange sqref="$A2:$XFD1048571 E2:E9 E2:E9 F2" name="区域1" securityDescriptor=""/>
  </protectedRanges>
  <pageMargins left="0.75" right="0.75" top="1" bottom="1" header="0.5" footer="0.5"/>
  <pageSetup paperSize="1" scale="60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caiwu</cp:lastModifiedBy>
  <dcterms:created xsi:type="dcterms:W3CDTF">2015-11-10T02:18:00Z</dcterms:created>
  <dcterms:modified xsi:type="dcterms:W3CDTF">2018-08-01T03:28:44Z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