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2" sheetId="3" r:id="rId1"/>
  </sheets>
  <calcPr calcId="144525"/>
</workbook>
</file>

<file path=xl/comments1.xml><?xml version="1.0" encoding="utf-8"?>
<comments xmlns="http://schemas.openxmlformats.org/spreadsheetml/2006/main">
  <authors>
    <author>leno</author>
  </authors>
  <commentList>
    <comment ref="A1" authorId="0">
      <text/>
    </comment>
  </commentList>
</comments>
</file>

<file path=xl/sharedStrings.xml><?xml version="1.0" encoding="utf-8"?>
<sst xmlns="http://schemas.openxmlformats.org/spreadsheetml/2006/main" count="55">
  <si>
    <t>序号</t>
  </si>
  <si>
    <t>影片名称</t>
  </si>
  <si>
    <t>影片编码</t>
  </si>
  <si>
    <t>影院名称</t>
  </si>
  <si>
    <t>影院编码</t>
  </si>
  <si>
    <t>设备归属</t>
  </si>
  <si>
    <t>开始日期</t>
  </si>
  <si>
    <t>结束日期</t>
  </si>
  <si>
    <t>总场次</t>
  </si>
  <si>
    <t>总人次</t>
  </si>
  <si>
    <t>总票房</t>
  </si>
  <si>
    <t>电影专项基金</t>
  </si>
  <si>
    <t>增值税率</t>
  </si>
  <si>
    <t>税金</t>
  </si>
  <si>
    <t>净票房</t>
  </si>
  <si>
    <t>分账比例</t>
  </si>
  <si>
    <t>分账片款</t>
  </si>
  <si>
    <t>超人总动员2（3D）</t>
  </si>
  <si>
    <t>051201112018</t>
  </si>
  <si>
    <t>肇庆左岸电影院有限公司</t>
  </si>
  <si>
    <t>44172001</t>
  </si>
  <si>
    <t>中影设备</t>
  </si>
  <si>
    <t>2018-07-01</t>
  </si>
  <si>
    <t>2018-07-31</t>
  </si>
  <si>
    <t>狄仁杰之四大天王（3D）</t>
  </si>
  <si>
    <t>001202172018</t>
  </si>
  <si>
    <t>动物世界3D</t>
  </si>
  <si>
    <t>001203772018</t>
  </si>
  <si>
    <t>我不是药神</t>
  </si>
  <si>
    <t>001104962018</t>
  </si>
  <si>
    <t>阿修罗（3D）</t>
  </si>
  <si>
    <t>001204972018</t>
  </si>
  <si>
    <t>侏罗纪世界2（原声3D）</t>
  </si>
  <si>
    <t>051201022018</t>
  </si>
  <si>
    <t>摩天营救（原声3D）</t>
  </si>
  <si>
    <t>051201202018</t>
  </si>
  <si>
    <t>金蝉脱壳2：冥府（原声）</t>
  </si>
  <si>
    <t>051101152018</t>
  </si>
  <si>
    <t>西虹市首富</t>
  </si>
  <si>
    <t>001106062018</t>
  </si>
  <si>
    <t>泄密者（粤语）</t>
  </si>
  <si>
    <t>001103922018</t>
  </si>
  <si>
    <t>邪不压正</t>
  </si>
  <si>
    <t>001104952018</t>
  </si>
  <si>
    <t>小悟空（3D）</t>
  </si>
  <si>
    <t>001c03982018</t>
  </si>
  <si>
    <t>神奇马戏团之动物饼干（3D）</t>
  </si>
  <si>
    <t>001c05642018</t>
  </si>
  <si>
    <t>风语咒（3D）</t>
  </si>
  <si>
    <t>001c05272018</t>
  </si>
  <si>
    <t>快乐星球之三十六号（3D）</t>
  </si>
  <si>
    <t>001206792015</t>
  </si>
  <si>
    <t>新大头儿子和小头爸爸3俄罗斯奇遇记</t>
  </si>
  <si>
    <t>001b03562018</t>
  </si>
  <si>
    <t>合计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</si>
</sst>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 "/>
    <numFmt numFmtId="177" formatCode="0.0000_ "/>
  </numFmts>
  <fonts count="29">
    <font>
      <sz val="10"/>
      <name val="Arial"/>
      <charset val="134"/>
    </font>
    <font>
      <b/>
      <sz val="12"/>
      <color theme="1" tint="0.249977111117893"/>
      <name val="Arial"/>
      <charset val="134"/>
    </font>
    <font>
      <b/>
      <sz val="12"/>
      <color theme="1" tint="0.249977111117893"/>
      <name val="宋体"/>
      <charset val="134"/>
    </font>
    <font>
      <sz val="10"/>
      <color theme="1"/>
      <name val="Arial"/>
      <charset val="134"/>
    </font>
    <font>
      <sz val="9"/>
      <name val="宋体"/>
      <charset val="134"/>
    </font>
    <font>
      <sz val="9"/>
      <name val="宋体"/>
      <charset val="0"/>
    </font>
    <font>
      <sz val="10"/>
      <color theme="1"/>
      <name val="宋体"/>
      <charset val="134"/>
    </font>
    <font>
      <sz val="10"/>
      <name val="Arial"/>
      <charset val="0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1" borderId="10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9" borderId="9" applyNumberFormat="0" applyAlignment="0" applyProtection="0">
      <alignment vertical="center"/>
    </xf>
    <xf numFmtId="0" fontId="25" fillId="9" borderId="8" applyNumberFormat="0" applyAlignment="0" applyProtection="0">
      <alignment vertical="center"/>
    </xf>
    <xf numFmtId="0" fontId="26" fillId="23" borderId="14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8" fillId="0" borderId="0"/>
    <xf numFmtId="0" fontId="15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2" borderId="1" xfId="0" applyFont="1" applyFill="1" applyBorder="1" applyAlignment="1" applyProtection="1">
      <alignment horizontal="center" wrapText="1"/>
    </xf>
    <xf numFmtId="49" fontId="2" fillId="2" borderId="1" xfId="0" applyNumberFormat="1" applyFont="1" applyFill="1" applyBorder="1" applyAlignment="1" applyProtection="1">
      <alignment horizontal="center" wrapText="1"/>
    </xf>
    <xf numFmtId="49" fontId="1" fillId="2" borderId="1" xfId="0" applyNumberFormat="1" applyFont="1" applyFill="1" applyBorder="1" applyAlignment="1" applyProtection="1">
      <alignment horizontal="center" wrapText="1"/>
    </xf>
    <xf numFmtId="14" fontId="2" fillId="2" borderId="1" xfId="0" applyNumberFormat="1" applyFont="1" applyFill="1" applyBorder="1" applyAlignment="1" applyProtection="1">
      <alignment horizont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0" fillId="0" borderId="2" xfId="0" applyFill="1" applyBorder="1"/>
    <xf numFmtId="49" fontId="3" fillId="0" borderId="2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/>
    <xf numFmtId="14" fontId="0" fillId="0" borderId="2" xfId="0" applyNumberFormat="1" applyFill="1" applyBorder="1"/>
    <xf numFmtId="176" fontId="2" fillId="2" borderId="1" xfId="0" applyNumberFormat="1" applyFont="1" applyFill="1" applyBorder="1" applyAlignment="1" applyProtection="1">
      <alignment horizontal="center" wrapText="1"/>
    </xf>
    <xf numFmtId="177" fontId="2" fillId="2" borderId="1" xfId="0" applyNumberFormat="1" applyFont="1" applyFill="1" applyBorder="1" applyAlignment="1" applyProtection="1">
      <alignment horizontal="center" wrapText="1"/>
    </xf>
    <xf numFmtId="0" fontId="7" fillId="0" borderId="1" xfId="0" applyFont="1" applyFill="1" applyBorder="1" applyAlignment="1"/>
    <xf numFmtId="176" fontId="3" fillId="0" borderId="1" xfId="0" applyNumberFormat="1" applyFont="1" applyFill="1" applyBorder="1" applyAlignment="1">
      <alignment horizontal="right" vertical="center"/>
    </xf>
    <xf numFmtId="176" fontId="3" fillId="0" borderId="1" xfId="0" applyNumberFormat="1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/>
    <xf numFmtId="176" fontId="3" fillId="0" borderId="3" xfId="0" applyNumberFormat="1" applyFont="1" applyFill="1" applyBorder="1" applyAlignment="1">
      <alignment horizontal="right" vertical="center"/>
    </xf>
    <xf numFmtId="176" fontId="3" fillId="0" borderId="4" xfId="0" applyNumberFormat="1" applyFont="1" applyFill="1" applyBorder="1" applyAlignment="1">
      <alignment horizontal="right" vertical="center"/>
    </xf>
    <xf numFmtId="176" fontId="3" fillId="0" borderId="4" xfId="0" applyNumberFormat="1" applyFont="1" applyFill="1" applyBorder="1" applyAlignment="1">
      <alignment horizontal="center" vertical="center"/>
    </xf>
    <xf numFmtId="176" fontId="3" fillId="0" borderId="5" xfId="0" applyNumberFormat="1" applyFont="1" applyFill="1" applyBorder="1" applyAlignment="1">
      <alignment horizontal="right" vertical="center"/>
    </xf>
    <xf numFmtId="176" fontId="0" fillId="0" borderId="2" xfId="0" applyNumberFormat="1" applyFill="1" applyBorder="1"/>
    <xf numFmtId="176" fontId="0" fillId="0" borderId="6" xfId="0" applyNumberFormat="1" applyFill="1" applyBorder="1" applyAlignment="1">
      <alignment horizontal="right"/>
    </xf>
    <xf numFmtId="177" fontId="0" fillId="0" borderId="2" xfId="0" applyNumberFormat="1" applyFill="1" applyBorder="1"/>
    <xf numFmtId="0" fontId="5" fillId="0" borderId="1" xfId="0" applyFont="1" applyFill="1" applyBorder="1" applyAlignment="1" quotePrefix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常规 2 2 2" xfId="35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"/>
  <sheetViews>
    <sheetView tabSelected="1" workbookViewId="0">
      <selection activeCell="D27" sqref="D27"/>
    </sheetView>
  </sheetViews>
  <sheetFormatPr defaultColWidth="9.14285714285714" defaultRowHeight="12.75"/>
  <cols>
    <col min="2" max="2" width="32.2857142857143" customWidth="1"/>
    <col min="3" max="3" width="16.7142857142857" customWidth="1"/>
    <col min="4" max="4" width="25.4285714285714" customWidth="1"/>
    <col min="7" max="8" width="13.7142857142857" customWidth="1"/>
    <col min="11" max="11" width="15.8571428571429" customWidth="1"/>
    <col min="15" max="15" width="15.5714285714286" customWidth="1"/>
    <col min="17" max="17" width="14.2857142857143" customWidth="1"/>
  </cols>
  <sheetData>
    <row r="1" ht="28.5" spans="1:17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5" t="s">
        <v>15</v>
      </c>
      <c r="Q1" s="14" t="s">
        <v>16</v>
      </c>
    </row>
    <row r="2" spans="1:17">
      <c r="A2" s="5">
        <v>1</v>
      </c>
      <c r="B2" s="6" t="s">
        <v>17</v>
      </c>
      <c r="C2" s="28" t="s">
        <v>18</v>
      </c>
      <c r="D2" s="8" t="s">
        <v>19</v>
      </c>
      <c r="E2" s="9" t="s">
        <v>20</v>
      </c>
      <c r="F2" s="8" t="s">
        <v>21</v>
      </c>
      <c r="G2" s="9" t="s">
        <v>22</v>
      </c>
      <c r="H2" s="9" t="s">
        <v>23</v>
      </c>
      <c r="I2" s="16">
        <v>48</v>
      </c>
      <c r="J2" s="16">
        <v>802</v>
      </c>
      <c r="K2" s="16">
        <v>20185</v>
      </c>
      <c r="L2" s="17">
        <f t="shared" ref="L2:L17" si="0">K2*0.05</f>
        <v>1009.25</v>
      </c>
      <c r="M2" s="18">
        <v>0.03</v>
      </c>
      <c r="N2" s="17">
        <f t="shared" ref="N2:N17" si="1">K2*(1-0.96737864)</f>
        <v>658.462151600001</v>
      </c>
      <c r="O2" s="17">
        <f t="shared" ref="O2:O17" si="2">K2*0.91737864</f>
        <v>18517.2878484</v>
      </c>
      <c r="P2" s="19">
        <f t="shared" ref="P2:P17" si="3">0.43+0.05</f>
        <v>0.48</v>
      </c>
      <c r="Q2" s="17">
        <f t="shared" ref="Q2:Q17" si="4">ROUND(O2*P2,2)</f>
        <v>8888.3</v>
      </c>
    </row>
    <row r="3" spans="1:17">
      <c r="A3" s="5">
        <v>2</v>
      </c>
      <c r="B3" s="6" t="s">
        <v>24</v>
      </c>
      <c r="C3" s="28" t="s">
        <v>25</v>
      </c>
      <c r="D3" s="8" t="s">
        <v>19</v>
      </c>
      <c r="E3" s="9" t="s">
        <v>20</v>
      </c>
      <c r="F3" s="8" t="s">
        <v>21</v>
      </c>
      <c r="G3" s="9" t="s">
        <v>22</v>
      </c>
      <c r="H3" s="9" t="s">
        <v>23</v>
      </c>
      <c r="I3" s="20">
        <v>61</v>
      </c>
      <c r="J3" s="16">
        <v>1429</v>
      </c>
      <c r="K3" s="16">
        <v>43225</v>
      </c>
      <c r="L3" s="17">
        <f t="shared" si="0"/>
        <v>2161.25</v>
      </c>
      <c r="M3" s="18">
        <v>0.03</v>
      </c>
      <c r="N3" s="17">
        <f t="shared" si="1"/>
        <v>1410.058286</v>
      </c>
      <c r="O3" s="17">
        <f t="shared" si="2"/>
        <v>39653.691714</v>
      </c>
      <c r="P3" s="19">
        <f t="shared" si="3"/>
        <v>0.48</v>
      </c>
      <c r="Q3" s="17">
        <f t="shared" si="4"/>
        <v>19033.77</v>
      </c>
    </row>
    <row r="4" spans="1:17">
      <c r="A4" s="5">
        <v>3</v>
      </c>
      <c r="B4" s="6" t="s">
        <v>26</v>
      </c>
      <c r="C4" s="28" t="s">
        <v>27</v>
      </c>
      <c r="D4" s="8" t="s">
        <v>19</v>
      </c>
      <c r="E4" s="9" t="s">
        <v>20</v>
      </c>
      <c r="F4" s="8" t="s">
        <v>21</v>
      </c>
      <c r="G4" s="9" t="s">
        <v>22</v>
      </c>
      <c r="H4" s="9" t="s">
        <v>23</v>
      </c>
      <c r="I4" s="20">
        <v>98</v>
      </c>
      <c r="J4" s="16">
        <v>1284</v>
      </c>
      <c r="K4" s="16">
        <v>41401</v>
      </c>
      <c r="L4" s="17">
        <f t="shared" si="0"/>
        <v>2070.05</v>
      </c>
      <c r="M4" s="18">
        <v>0.03</v>
      </c>
      <c r="N4" s="17">
        <f t="shared" si="1"/>
        <v>1350.55692536</v>
      </c>
      <c r="O4" s="17">
        <f t="shared" si="2"/>
        <v>37980.39307464</v>
      </c>
      <c r="P4" s="19">
        <f t="shared" si="3"/>
        <v>0.48</v>
      </c>
      <c r="Q4" s="17">
        <f t="shared" si="4"/>
        <v>18230.59</v>
      </c>
    </row>
    <row r="5" spans="1:17">
      <c r="A5" s="5">
        <v>4</v>
      </c>
      <c r="B5" s="6" t="s">
        <v>28</v>
      </c>
      <c r="C5" s="28" t="s">
        <v>29</v>
      </c>
      <c r="D5" s="8" t="s">
        <v>19</v>
      </c>
      <c r="E5" s="9" t="s">
        <v>20</v>
      </c>
      <c r="F5" s="8" t="s">
        <v>21</v>
      </c>
      <c r="G5" s="9" t="s">
        <v>22</v>
      </c>
      <c r="H5" s="9" t="s">
        <v>23</v>
      </c>
      <c r="I5" s="20">
        <v>420</v>
      </c>
      <c r="J5" s="16">
        <v>10647</v>
      </c>
      <c r="K5" s="16">
        <v>282635</v>
      </c>
      <c r="L5" s="17">
        <f t="shared" si="0"/>
        <v>14131.75</v>
      </c>
      <c r="M5" s="18">
        <v>0.03</v>
      </c>
      <c r="N5" s="17">
        <f t="shared" si="1"/>
        <v>9219.93808360001</v>
      </c>
      <c r="O5" s="21">
        <f t="shared" si="2"/>
        <v>259283.3119164</v>
      </c>
      <c r="P5" s="19">
        <f t="shared" si="3"/>
        <v>0.48</v>
      </c>
      <c r="Q5" s="17">
        <f t="shared" si="4"/>
        <v>124455.99</v>
      </c>
    </row>
    <row r="6" spans="1:17">
      <c r="A6" s="5">
        <v>5</v>
      </c>
      <c r="B6" s="6" t="s">
        <v>30</v>
      </c>
      <c r="C6" s="28" t="s">
        <v>31</v>
      </c>
      <c r="D6" s="8" t="s">
        <v>19</v>
      </c>
      <c r="E6" s="9" t="s">
        <v>20</v>
      </c>
      <c r="F6" s="8" t="s">
        <v>21</v>
      </c>
      <c r="G6" s="9" t="s">
        <v>22</v>
      </c>
      <c r="H6" s="9" t="s">
        <v>23</v>
      </c>
      <c r="I6" s="20">
        <v>3</v>
      </c>
      <c r="J6" s="16">
        <v>137</v>
      </c>
      <c r="K6" s="16">
        <v>4699</v>
      </c>
      <c r="L6" s="17">
        <f t="shared" si="0"/>
        <v>234.95</v>
      </c>
      <c r="M6" s="18">
        <v>0.03</v>
      </c>
      <c r="N6" s="17">
        <f t="shared" si="1"/>
        <v>153.28777064</v>
      </c>
      <c r="O6" s="21">
        <f t="shared" si="2"/>
        <v>4310.76222936</v>
      </c>
      <c r="P6" s="19">
        <f t="shared" si="3"/>
        <v>0.48</v>
      </c>
      <c r="Q6" s="17">
        <f t="shared" si="4"/>
        <v>2069.17</v>
      </c>
    </row>
    <row r="7" spans="1:17">
      <c r="A7" s="5">
        <v>6</v>
      </c>
      <c r="B7" s="6" t="s">
        <v>32</v>
      </c>
      <c r="C7" s="28" t="s">
        <v>33</v>
      </c>
      <c r="D7" s="8" t="s">
        <v>19</v>
      </c>
      <c r="E7" s="9" t="s">
        <v>20</v>
      </c>
      <c r="F7" s="8" t="s">
        <v>21</v>
      </c>
      <c r="G7" s="9" t="s">
        <v>22</v>
      </c>
      <c r="H7" s="9" t="s">
        <v>23</v>
      </c>
      <c r="I7" s="20">
        <v>49</v>
      </c>
      <c r="J7" s="16">
        <v>897</v>
      </c>
      <c r="K7" s="16">
        <v>26917</v>
      </c>
      <c r="L7" s="17">
        <f t="shared" si="0"/>
        <v>1345.85</v>
      </c>
      <c r="M7" s="18">
        <v>0.03</v>
      </c>
      <c r="N7" s="17">
        <f t="shared" si="1"/>
        <v>878.069147120001</v>
      </c>
      <c r="O7" s="21">
        <f t="shared" si="2"/>
        <v>24693.08085288</v>
      </c>
      <c r="P7" s="19">
        <f t="shared" si="3"/>
        <v>0.48</v>
      </c>
      <c r="Q7" s="17">
        <f t="shared" si="4"/>
        <v>11852.68</v>
      </c>
    </row>
    <row r="8" spans="1:17">
      <c r="A8" s="5">
        <v>7</v>
      </c>
      <c r="B8" s="6" t="s">
        <v>34</v>
      </c>
      <c r="C8" s="28" t="s">
        <v>35</v>
      </c>
      <c r="D8" s="8" t="s">
        <v>19</v>
      </c>
      <c r="E8" s="9" t="s">
        <v>20</v>
      </c>
      <c r="F8" s="8" t="s">
        <v>21</v>
      </c>
      <c r="G8" s="9" t="s">
        <v>22</v>
      </c>
      <c r="H8" s="9" t="s">
        <v>23</v>
      </c>
      <c r="I8" s="20">
        <v>92</v>
      </c>
      <c r="J8" s="16">
        <v>2801</v>
      </c>
      <c r="K8" s="16">
        <v>82010</v>
      </c>
      <c r="L8" s="17">
        <f t="shared" si="0"/>
        <v>4100.5</v>
      </c>
      <c r="M8" s="18">
        <v>0.03</v>
      </c>
      <c r="N8" s="17">
        <f t="shared" si="1"/>
        <v>2675.2777336</v>
      </c>
      <c r="O8" s="21">
        <f t="shared" si="2"/>
        <v>75234.2222664</v>
      </c>
      <c r="P8" s="19">
        <f t="shared" si="3"/>
        <v>0.48</v>
      </c>
      <c r="Q8" s="17">
        <f t="shared" si="4"/>
        <v>36112.43</v>
      </c>
    </row>
    <row r="9" spans="1:17">
      <c r="A9" s="5">
        <v>8</v>
      </c>
      <c r="B9" s="6" t="s">
        <v>36</v>
      </c>
      <c r="C9" s="28" t="s">
        <v>37</v>
      </c>
      <c r="D9" s="8" t="s">
        <v>19</v>
      </c>
      <c r="E9" s="9" t="s">
        <v>20</v>
      </c>
      <c r="F9" s="8" t="s">
        <v>21</v>
      </c>
      <c r="G9" s="9" t="s">
        <v>22</v>
      </c>
      <c r="H9" s="9" t="s">
        <v>23</v>
      </c>
      <c r="I9" s="20">
        <v>3</v>
      </c>
      <c r="J9" s="16">
        <v>17</v>
      </c>
      <c r="K9" s="16">
        <v>425</v>
      </c>
      <c r="L9" s="22">
        <f t="shared" si="0"/>
        <v>21.25</v>
      </c>
      <c r="M9" s="23">
        <v>0.03</v>
      </c>
      <c r="N9" s="22">
        <f t="shared" si="1"/>
        <v>13.864078</v>
      </c>
      <c r="O9" s="24">
        <f t="shared" si="2"/>
        <v>389.885922</v>
      </c>
      <c r="P9" s="19">
        <f t="shared" si="3"/>
        <v>0.48</v>
      </c>
      <c r="Q9" s="17">
        <f t="shared" si="4"/>
        <v>187.15</v>
      </c>
    </row>
    <row r="10" spans="1:17">
      <c r="A10" s="5">
        <v>9</v>
      </c>
      <c r="B10" s="6" t="s">
        <v>38</v>
      </c>
      <c r="C10" s="28" t="s">
        <v>39</v>
      </c>
      <c r="D10" s="8" t="s">
        <v>19</v>
      </c>
      <c r="E10" s="9" t="s">
        <v>20</v>
      </c>
      <c r="F10" s="8" t="s">
        <v>21</v>
      </c>
      <c r="G10" s="9" t="s">
        <v>22</v>
      </c>
      <c r="H10" s="9" t="s">
        <v>23</v>
      </c>
      <c r="I10" s="20">
        <v>92</v>
      </c>
      <c r="J10" s="16">
        <v>3358</v>
      </c>
      <c r="K10" s="16">
        <v>100790</v>
      </c>
      <c r="L10" s="22">
        <f t="shared" si="0"/>
        <v>5039.5</v>
      </c>
      <c r="M10" s="23">
        <v>0.03</v>
      </c>
      <c r="N10" s="22">
        <f t="shared" si="1"/>
        <v>3287.9068744</v>
      </c>
      <c r="O10" s="24">
        <f t="shared" si="2"/>
        <v>92462.5931256</v>
      </c>
      <c r="P10" s="19">
        <f t="shared" si="3"/>
        <v>0.48</v>
      </c>
      <c r="Q10" s="17">
        <f t="shared" si="4"/>
        <v>44382.04</v>
      </c>
    </row>
    <row r="11" spans="1:17">
      <c r="A11" s="5">
        <v>10</v>
      </c>
      <c r="B11" s="6" t="s">
        <v>40</v>
      </c>
      <c r="C11" s="28" t="s">
        <v>41</v>
      </c>
      <c r="D11" s="8" t="s">
        <v>19</v>
      </c>
      <c r="E11" s="9" t="s">
        <v>20</v>
      </c>
      <c r="F11" s="8" t="s">
        <v>21</v>
      </c>
      <c r="G11" s="9" t="s">
        <v>22</v>
      </c>
      <c r="H11" s="9" t="s">
        <v>23</v>
      </c>
      <c r="I11" s="20">
        <v>1</v>
      </c>
      <c r="J11" s="16">
        <v>3</v>
      </c>
      <c r="K11" s="16">
        <v>75</v>
      </c>
      <c r="L11" s="22">
        <f t="shared" si="0"/>
        <v>3.75</v>
      </c>
      <c r="M11" s="23">
        <v>0.03</v>
      </c>
      <c r="N11" s="22">
        <f t="shared" si="1"/>
        <v>2.446602</v>
      </c>
      <c r="O11" s="24">
        <f t="shared" si="2"/>
        <v>68.803398</v>
      </c>
      <c r="P11" s="19">
        <f t="shared" si="3"/>
        <v>0.48</v>
      </c>
      <c r="Q11" s="17">
        <f t="shared" si="4"/>
        <v>33.03</v>
      </c>
    </row>
    <row r="12" spans="1:17">
      <c r="A12" s="5">
        <v>11</v>
      </c>
      <c r="B12" s="6" t="s">
        <v>42</v>
      </c>
      <c r="C12" s="28" t="s">
        <v>43</v>
      </c>
      <c r="D12" s="8" t="s">
        <v>19</v>
      </c>
      <c r="E12" s="9" t="s">
        <v>20</v>
      </c>
      <c r="F12" s="8" t="s">
        <v>21</v>
      </c>
      <c r="G12" s="9" t="s">
        <v>22</v>
      </c>
      <c r="H12" s="9" t="s">
        <v>23</v>
      </c>
      <c r="I12" s="20">
        <v>90</v>
      </c>
      <c r="J12" s="16">
        <v>1240</v>
      </c>
      <c r="K12" s="16">
        <v>37781</v>
      </c>
      <c r="L12" s="22">
        <f t="shared" si="0"/>
        <v>1889.05</v>
      </c>
      <c r="M12" s="23">
        <v>0.03</v>
      </c>
      <c r="N12" s="22">
        <f t="shared" si="1"/>
        <v>1232.46760216</v>
      </c>
      <c r="O12" s="24">
        <f t="shared" si="2"/>
        <v>34659.48239784</v>
      </c>
      <c r="P12" s="19">
        <f t="shared" si="3"/>
        <v>0.48</v>
      </c>
      <c r="Q12" s="17">
        <f t="shared" si="4"/>
        <v>16636.55</v>
      </c>
    </row>
    <row r="13" spans="1:17">
      <c r="A13" s="5">
        <v>12</v>
      </c>
      <c r="B13" s="6" t="s">
        <v>44</v>
      </c>
      <c r="C13" s="7" t="s">
        <v>45</v>
      </c>
      <c r="D13" s="8" t="s">
        <v>19</v>
      </c>
      <c r="E13" s="9" t="s">
        <v>20</v>
      </c>
      <c r="F13" s="8" t="s">
        <v>21</v>
      </c>
      <c r="G13" s="9" t="s">
        <v>22</v>
      </c>
      <c r="H13" s="9" t="s">
        <v>23</v>
      </c>
      <c r="I13" s="20">
        <v>1</v>
      </c>
      <c r="J13" s="16">
        <v>7</v>
      </c>
      <c r="K13" s="16">
        <v>175</v>
      </c>
      <c r="L13" s="22">
        <f t="shared" si="0"/>
        <v>8.75</v>
      </c>
      <c r="M13" s="23">
        <v>0.03</v>
      </c>
      <c r="N13" s="22">
        <f t="shared" si="1"/>
        <v>5.70873800000001</v>
      </c>
      <c r="O13" s="24">
        <f t="shared" si="2"/>
        <v>160.541262</v>
      </c>
      <c r="P13" s="19">
        <f t="shared" si="3"/>
        <v>0.48</v>
      </c>
      <c r="Q13" s="17">
        <f t="shared" si="4"/>
        <v>77.06</v>
      </c>
    </row>
    <row r="14" spans="1:17">
      <c r="A14" s="5">
        <v>13</v>
      </c>
      <c r="B14" s="6" t="s">
        <v>46</v>
      </c>
      <c r="C14" s="7" t="s">
        <v>47</v>
      </c>
      <c r="D14" s="8" t="s">
        <v>19</v>
      </c>
      <c r="E14" s="9" t="s">
        <v>20</v>
      </c>
      <c r="F14" s="8" t="s">
        <v>21</v>
      </c>
      <c r="G14" s="9" t="s">
        <v>22</v>
      </c>
      <c r="H14" s="9" t="s">
        <v>23</v>
      </c>
      <c r="I14" s="20">
        <v>4</v>
      </c>
      <c r="J14" s="16">
        <v>75</v>
      </c>
      <c r="K14" s="16">
        <v>2450</v>
      </c>
      <c r="L14" s="22">
        <f t="shared" si="0"/>
        <v>122.5</v>
      </c>
      <c r="M14" s="23">
        <v>0.03</v>
      </c>
      <c r="N14" s="22">
        <f t="shared" si="1"/>
        <v>79.9223320000001</v>
      </c>
      <c r="O14" s="24">
        <f t="shared" si="2"/>
        <v>2247.577668</v>
      </c>
      <c r="P14" s="19">
        <f t="shared" si="3"/>
        <v>0.48</v>
      </c>
      <c r="Q14" s="17">
        <f t="shared" si="4"/>
        <v>1078.84</v>
      </c>
    </row>
    <row r="15" spans="1:17">
      <c r="A15" s="5">
        <v>14</v>
      </c>
      <c r="B15" s="6" t="s">
        <v>48</v>
      </c>
      <c r="C15" s="7" t="s">
        <v>49</v>
      </c>
      <c r="D15" s="8" t="s">
        <v>19</v>
      </c>
      <c r="E15" s="9" t="s">
        <v>20</v>
      </c>
      <c r="F15" s="8" t="s">
        <v>21</v>
      </c>
      <c r="G15" s="9" t="s">
        <v>22</v>
      </c>
      <c r="H15" s="9" t="s">
        <v>23</v>
      </c>
      <c r="I15" s="20">
        <v>2</v>
      </c>
      <c r="J15" s="16">
        <v>85</v>
      </c>
      <c r="K15" s="16">
        <v>2550</v>
      </c>
      <c r="L15" s="22">
        <f t="shared" si="0"/>
        <v>127.5</v>
      </c>
      <c r="M15" s="23">
        <v>0.03</v>
      </c>
      <c r="N15" s="22">
        <f t="shared" si="1"/>
        <v>83.1844680000001</v>
      </c>
      <c r="O15" s="24">
        <f t="shared" si="2"/>
        <v>2339.315532</v>
      </c>
      <c r="P15" s="19">
        <f t="shared" si="3"/>
        <v>0.48</v>
      </c>
      <c r="Q15" s="17">
        <f t="shared" si="4"/>
        <v>1122.87</v>
      </c>
    </row>
    <row r="16" spans="1:17">
      <c r="A16" s="5">
        <v>15</v>
      </c>
      <c r="B16" s="6" t="s">
        <v>50</v>
      </c>
      <c r="C16" s="28" t="s">
        <v>51</v>
      </c>
      <c r="D16" s="8" t="s">
        <v>19</v>
      </c>
      <c r="E16" s="9" t="s">
        <v>20</v>
      </c>
      <c r="F16" s="8" t="s">
        <v>21</v>
      </c>
      <c r="G16" s="9" t="s">
        <v>22</v>
      </c>
      <c r="H16" s="9" t="s">
        <v>23</v>
      </c>
      <c r="I16" s="20">
        <v>1</v>
      </c>
      <c r="J16" s="16">
        <v>4</v>
      </c>
      <c r="K16" s="16">
        <v>110</v>
      </c>
      <c r="L16" s="22">
        <f t="shared" si="0"/>
        <v>5.5</v>
      </c>
      <c r="M16" s="23">
        <v>0.03</v>
      </c>
      <c r="N16" s="22">
        <f t="shared" si="1"/>
        <v>3.5883496</v>
      </c>
      <c r="O16" s="24">
        <f t="shared" si="2"/>
        <v>100.9116504</v>
      </c>
      <c r="P16" s="19">
        <f t="shared" si="3"/>
        <v>0.48</v>
      </c>
      <c r="Q16" s="17">
        <f t="shared" si="4"/>
        <v>48.44</v>
      </c>
    </row>
    <row r="17" spans="1:17">
      <c r="A17" s="5">
        <v>16</v>
      </c>
      <c r="B17" s="6" t="s">
        <v>52</v>
      </c>
      <c r="C17" s="7" t="s">
        <v>53</v>
      </c>
      <c r="D17" s="8" t="s">
        <v>19</v>
      </c>
      <c r="E17" s="9" t="s">
        <v>20</v>
      </c>
      <c r="F17" s="8" t="s">
        <v>21</v>
      </c>
      <c r="G17" s="9" t="s">
        <v>22</v>
      </c>
      <c r="H17" s="9" t="s">
        <v>23</v>
      </c>
      <c r="I17" s="20">
        <v>9</v>
      </c>
      <c r="J17" s="16">
        <v>20</v>
      </c>
      <c r="K17" s="16">
        <v>600</v>
      </c>
      <c r="L17" s="22">
        <f t="shared" si="0"/>
        <v>30</v>
      </c>
      <c r="M17" s="23">
        <v>0.03</v>
      </c>
      <c r="N17" s="22">
        <f t="shared" si="1"/>
        <v>19.572816</v>
      </c>
      <c r="O17" s="24">
        <f t="shared" si="2"/>
        <v>550.427184</v>
      </c>
      <c r="P17" s="19">
        <f t="shared" si="3"/>
        <v>0.48</v>
      </c>
      <c r="Q17" s="17">
        <f t="shared" si="4"/>
        <v>264.21</v>
      </c>
    </row>
    <row r="18" spans="1:17">
      <c r="A18" s="10"/>
      <c r="B18" s="11" t="s">
        <v>54</v>
      </c>
      <c r="C18" s="12"/>
      <c r="D18" s="12"/>
      <c r="E18" s="12"/>
      <c r="F18" s="12"/>
      <c r="G18" s="13"/>
      <c r="H18" s="13"/>
      <c r="I18" s="12">
        <f t="shared" ref="I18:L18" si="5">SUM(I2:I17)</f>
        <v>974</v>
      </c>
      <c r="J18" s="12">
        <f t="shared" si="5"/>
        <v>22806</v>
      </c>
      <c r="K18" s="25">
        <f t="shared" si="5"/>
        <v>646028</v>
      </c>
      <c r="L18" s="25">
        <f t="shared" si="5"/>
        <v>32301.4</v>
      </c>
      <c r="M18" s="25"/>
      <c r="N18" s="25">
        <f t="shared" ref="N18:Q18" si="6">SUM(N2:N17)</f>
        <v>21074.31195808</v>
      </c>
      <c r="O18" s="26">
        <f t="shared" si="6"/>
        <v>592652.28804192</v>
      </c>
      <c r="P18" s="27"/>
      <c r="Q18" s="25">
        <f t="shared" si="6"/>
        <v>284473.12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cxg</dc:creator>
  <cp:lastModifiedBy>刘剑云</cp:lastModifiedBy>
  <dcterms:created xsi:type="dcterms:W3CDTF">2015-11-10T02:18:00Z</dcterms:created>
  <dcterms:modified xsi:type="dcterms:W3CDTF">2018-08-01T02:22:23Z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