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26" i="1" l="1"/>
  <c r="O25" i="1" l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N25" i="1"/>
  <c r="N24" i="1"/>
  <c r="N23" i="1"/>
  <c r="N22" i="1"/>
  <c r="N21" i="1"/>
  <c r="N20" i="1"/>
  <c r="L25" i="1"/>
  <c r="L24" i="1"/>
  <c r="L23" i="1"/>
  <c r="L22" i="1"/>
  <c r="L21" i="1"/>
  <c r="L20" i="1"/>
  <c r="O19" i="1" l="1"/>
  <c r="Q19" i="1" s="1"/>
  <c r="N19" i="1"/>
  <c r="L19" i="1"/>
  <c r="O18" i="1"/>
  <c r="Q18" i="1" s="1"/>
  <c r="N18" i="1"/>
  <c r="L18" i="1"/>
  <c r="O17" i="1"/>
  <c r="Q17" i="1" s="1"/>
  <c r="N17" i="1"/>
  <c r="L17" i="1"/>
  <c r="O16" i="1"/>
  <c r="Q16" i="1" s="1"/>
  <c r="N16" i="1"/>
  <c r="L16" i="1"/>
  <c r="O15" i="1"/>
  <c r="Q15" i="1" s="1"/>
  <c r="N15" i="1"/>
  <c r="L15" i="1"/>
  <c r="O14" i="1"/>
  <c r="Q14" i="1" s="1"/>
  <c r="N14" i="1"/>
  <c r="L14" i="1"/>
  <c r="O13" i="1"/>
  <c r="Q13" i="1" s="1"/>
  <c r="N13" i="1"/>
  <c r="L13" i="1"/>
  <c r="O12" i="1"/>
  <c r="Q12" i="1" s="1"/>
  <c r="N12" i="1"/>
  <c r="L12" i="1"/>
  <c r="O11" i="1"/>
  <c r="Q11" i="1" s="1"/>
  <c r="N11" i="1"/>
  <c r="L11" i="1"/>
  <c r="O10" i="1"/>
  <c r="Q10" i="1" s="1"/>
  <c r="N10" i="1"/>
  <c r="L10" i="1"/>
  <c r="O9" i="1"/>
  <c r="Q9" i="1" s="1"/>
  <c r="N9" i="1"/>
  <c r="L9" i="1"/>
  <c r="O8" i="1"/>
  <c r="Q8" i="1" s="1"/>
  <c r="N8" i="1"/>
  <c r="L8" i="1"/>
  <c r="O7" i="1"/>
  <c r="Q7" i="1" s="1"/>
  <c r="N7" i="1"/>
  <c r="L7" i="1"/>
  <c r="O6" i="1"/>
  <c r="Q6" i="1" s="1"/>
  <c r="N6" i="1"/>
  <c r="L6" i="1"/>
  <c r="O5" i="1"/>
  <c r="Q5" i="1" s="1"/>
  <c r="N5" i="1"/>
  <c r="L5" i="1"/>
  <c r="O4" i="1"/>
  <c r="Q4" i="1" s="1"/>
  <c r="N4" i="1"/>
  <c r="L4" i="1"/>
  <c r="O3" i="1"/>
  <c r="Q3" i="1" s="1"/>
  <c r="N3" i="1"/>
  <c r="L3" i="1"/>
  <c r="O2" i="1"/>
  <c r="N2" i="1"/>
  <c r="L2" i="1"/>
  <c r="N26" i="1" l="1"/>
  <c r="Q2" i="1"/>
  <c r="Q26" i="1" s="1"/>
  <c r="O26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<sst xmlns="http://schemas.openxmlformats.org/spreadsheetml/2006/main" count="162" uniqueCount="93">
  <si>
    <t>序号</t>
  </si>
  <si>
    <t>影片名称</t>
    <phoneticPr fontId="4" type="noConversion"/>
  </si>
  <si>
    <t>影片编码</t>
  </si>
  <si>
    <t>影院名称</t>
    <phoneticPr fontId="4" type="noConversion"/>
  </si>
  <si>
    <t>影院编码</t>
    <phoneticPr fontId="4" type="noConversion"/>
  </si>
  <si>
    <t>设备归属</t>
    <phoneticPr fontId="4" type="noConversion"/>
  </si>
  <si>
    <t>开始日期</t>
    <phoneticPr fontId="4" type="noConversion"/>
  </si>
  <si>
    <t>结束日期</t>
    <phoneticPr fontId="4" type="noConversion"/>
  </si>
  <si>
    <t>总场次</t>
    <phoneticPr fontId="4" type="noConversion"/>
  </si>
  <si>
    <t>总人次</t>
    <phoneticPr fontId="4" type="noConversion"/>
  </si>
  <si>
    <t>总票房</t>
    <phoneticPr fontId="4" type="noConversion"/>
  </si>
  <si>
    <t>电影专项基金</t>
    <phoneticPr fontId="4" type="noConversion"/>
  </si>
  <si>
    <t>增值税率</t>
    <phoneticPr fontId="4" type="noConversion"/>
  </si>
  <si>
    <t>税金</t>
    <phoneticPr fontId="4" type="noConversion"/>
  </si>
  <si>
    <t>净票房</t>
    <phoneticPr fontId="4" type="noConversion"/>
  </si>
  <si>
    <t>分账比例</t>
    <phoneticPr fontId="4" type="noConversion"/>
  </si>
  <si>
    <t>分账片款</t>
    <phoneticPr fontId="4" type="noConversion"/>
  </si>
  <si>
    <t>合计</t>
    <phoneticPr fontId="4" type="noConversion"/>
  </si>
  <si>
    <t>中影设备</t>
    <phoneticPr fontId="4" type="noConversion"/>
  </si>
  <si>
    <r>
      <rPr>
        <sz val="10"/>
        <rFont val="宋体"/>
        <family val="3"/>
        <charset val="134"/>
      </rPr>
      <t>苏州</t>
    </r>
    <r>
      <rPr>
        <sz val="11"/>
        <color theme="1"/>
        <rFont val="宋体"/>
        <family val="2"/>
        <scheme val="minor"/>
      </rPr>
      <t>UME</t>
    </r>
    <r>
      <rPr>
        <sz val="10"/>
        <rFont val="宋体"/>
        <family val="3"/>
        <charset val="134"/>
      </rPr>
      <t>国际影城（狮山店）</t>
    </r>
    <phoneticPr fontId="4" type="noConversion"/>
  </si>
  <si>
    <t>我不是药神</t>
  </si>
  <si>
    <t>新大头儿子和小头爸爸3俄罗斯奇遇记</t>
  </si>
  <si>
    <t>邪不压正</t>
  </si>
  <si>
    <t>阿修罗</t>
  </si>
  <si>
    <t>兄弟班</t>
  </si>
  <si>
    <t>昨日青空</t>
  </si>
  <si>
    <t>西虹市首富</t>
  </si>
  <si>
    <t>萌学园：寻找盘古</t>
  </si>
  <si>
    <t>最后一球</t>
    <phoneticPr fontId="2" type="noConversion"/>
  </si>
  <si>
    <t>金蝉脱壳2：冥府</t>
    <phoneticPr fontId="2" type="noConversion"/>
  </si>
  <si>
    <t>暹罗决：九神战甲</t>
    <phoneticPr fontId="2" type="noConversion"/>
  </si>
  <si>
    <t>超人总动员2（3D）</t>
    <phoneticPr fontId="2" type="noConversion"/>
  </si>
  <si>
    <t>动物世界（3D）</t>
    <phoneticPr fontId="2" type="noConversion"/>
  </si>
  <si>
    <t>阿飞正传</t>
    <phoneticPr fontId="2" type="noConversion"/>
  </si>
  <si>
    <t>侏罗纪世界2（3D）</t>
    <phoneticPr fontId="2" type="noConversion"/>
  </si>
  <si>
    <t>阿修罗（3D）</t>
    <phoneticPr fontId="2" type="noConversion"/>
  </si>
  <si>
    <t>超人总动员2</t>
    <phoneticPr fontId="2" type="noConversion"/>
  </si>
  <si>
    <t>小悟空（3D）</t>
    <phoneticPr fontId="2" type="noConversion"/>
  </si>
  <si>
    <t>汪星卧底</t>
    <phoneticPr fontId="2" type="noConversion"/>
  </si>
  <si>
    <t>摩天营救（3D）</t>
    <phoneticPr fontId="2" type="noConversion"/>
  </si>
  <si>
    <t>淘气大侦探（3D）</t>
    <phoneticPr fontId="2" type="noConversion"/>
  </si>
  <si>
    <t>神奇马戏团之动物饼干（3D）</t>
    <phoneticPr fontId="2" type="noConversion"/>
  </si>
  <si>
    <t>风语咒（3D）</t>
    <phoneticPr fontId="2" type="noConversion"/>
  </si>
  <si>
    <t>狄仁杰之四大天王（3D）</t>
    <phoneticPr fontId="2" type="noConversion"/>
  </si>
  <si>
    <t xml:space="preserve">2018-07-01 </t>
  </si>
  <si>
    <t>2018-07-01</t>
  </si>
  <si>
    <t>2018-07-06</t>
  </si>
  <si>
    <t xml:space="preserve">2018-07-13 </t>
  </si>
  <si>
    <t>2018-07-14</t>
  </si>
  <si>
    <t>2018-07-15</t>
  </si>
  <si>
    <t>2018-07-20</t>
  </si>
  <si>
    <t>2018-07-21</t>
  </si>
  <si>
    <t>2018-07-22</t>
  </si>
  <si>
    <t xml:space="preserve">2018-07-27 </t>
  </si>
  <si>
    <t>2018-07-28</t>
  </si>
  <si>
    <t>2018-07-09</t>
    <phoneticPr fontId="2" type="noConversion"/>
  </si>
  <si>
    <t>2018-07-04</t>
    <phoneticPr fontId="2" type="noConversion"/>
  </si>
  <si>
    <t>2018-07-12</t>
    <phoneticPr fontId="2" type="noConversion"/>
  </si>
  <si>
    <t>2018-07-20</t>
    <phoneticPr fontId="2" type="noConversion"/>
  </si>
  <si>
    <t>2018-07-26</t>
    <phoneticPr fontId="2" type="noConversion"/>
  </si>
  <si>
    <t>2018-07-19</t>
    <phoneticPr fontId="2" type="noConversion"/>
  </si>
  <si>
    <t>2018-07-15</t>
    <phoneticPr fontId="2" type="noConversion"/>
  </si>
  <si>
    <t>2018-07-15</t>
    <phoneticPr fontId="2" type="noConversion"/>
  </si>
  <si>
    <t>2018-07-14</t>
    <phoneticPr fontId="2" type="noConversion"/>
  </si>
  <si>
    <t>2018-07-31</t>
    <phoneticPr fontId="2" type="noConversion"/>
  </si>
  <si>
    <t>2018-07-29</t>
    <phoneticPr fontId="2" type="noConversion"/>
  </si>
  <si>
    <t>2018-07-27</t>
    <phoneticPr fontId="2" type="noConversion"/>
  </si>
  <si>
    <t>2018-07-30</t>
    <phoneticPr fontId="2" type="noConversion"/>
  </si>
  <si>
    <t>091101172018</t>
  </si>
  <si>
    <t>051101152018</t>
  </si>
  <si>
    <t>014101072018</t>
  </si>
  <si>
    <t>051201112018</t>
  </si>
  <si>
    <t>001203772018</t>
  </si>
  <si>
    <t>001104962018</t>
  </si>
  <si>
    <t>002101142018</t>
  </si>
  <si>
    <t>051201022018</t>
  </si>
  <si>
    <t>001b03562018</t>
  </si>
  <si>
    <t>001104952018</t>
  </si>
  <si>
    <t>001204972018</t>
  </si>
  <si>
    <t>001104972018</t>
  </si>
  <si>
    <t>051101112018</t>
  </si>
  <si>
    <t>001c03982018</t>
  </si>
  <si>
    <t>001104632017</t>
  </si>
  <si>
    <t>051101182018</t>
  </si>
  <si>
    <t>051201202018</t>
  </si>
  <si>
    <t>051201262018</t>
  </si>
  <si>
    <t>001c05642018</t>
  </si>
  <si>
    <t>001c05272018</t>
  </si>
  <si>
    <t>001b04542018</t>
  </si>
  <si>
    <t>001106062018</t>
  </si>
  <si>
    <t>001202172018</t>
  </si>
  <si>
    <t>001108392016</t>
  </si>
  <si>
    <t>2018-07-04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</si>
</sst>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"/>
  </numFmts>
  <fonts count="9" x14ac:knownFonts="1">
    <font>
      <sz val="11"/>
      <color theme="1"/>
      <name val="宋体"/>
      <family val="2"/>
      <scheme val="minor"/>
    </font>
    <font>
      <b/>
      <sz val="12"/>
      <color theme="1" tint="0.249977111117893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76" fontId="3" fillId="2" borderId="1" xfId="0" applyNumberFormat="1" applyFont="1" applyFill="1" applyBorder="1" applyAlignment="1" applyProtection="1">
      <alignment horizontal="center" wrapText="1"/>
    </xf>
    <xf numFmtId="177" fontId="3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176" fontId="5" fillId="0" borderId="4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right" vertical="center"/>
    </xf>
    <xf numFmtId="0" fontId="0" fillId="0" borderId="4" xfId="0" applyFill="1" applyBorder="1"/>
    <xf numFmtId="49" fontId="5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176" fontId="0" fillId="0" borderId="4" xfId="0" applyNumberFormat="1" applyFill="1" applyBorder="1"/>
    <xf numFmtId="176" fontId="0" fillId="0" borderId="6" xfId="0" applyNumberFormat="1" applyFill="1" applyBorder="1" applyAlignment="1">
      <alignment horizontal="right"/>
    </xf>
    <xf numFmtId="177" fontId="0" fillId="0" borderId="4" xfId="0" applyNumberFormat="1" applyFill="1" applyBorder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5" fillId="0" borderId="7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wrapText="1"/>
    </xf>
    <xf numFmtId="49" fontId="3" fillId="2" borderId="2" xfId="0" applyNumberFormat="1" applyFont="1" applyFill="1" applyBorder="1" applyAlignment="1" applyProtection="1">
      <alignment horizontal="center" wrapText="1"/>
    </xf>
    <xf numFmtId="14" fontId="3" fillId="2" borderId="2" xfId="0" applyNumberFormat="1" applyFont="1" applyFill="1" applyBorder="1" applyAlignment="1" applyProtection="1">
      <alignment horizontal="center" wrapText="1"/>
    </xf>
    <xf numFmtId="176" fontId="3" fillId="2" borderId="2" xfId="0" applyNumberFormat="1" applyFont="1" applyFill="1" applyBorder="1" applyAlignment="1" applyProtection="1">
      <alignment horizontal="center" wrapText="1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7" fillId="0" borderId="4" xfId="0" applyFont="1" applyBorder="1"/>
    <xf numFmtId="49" fontId="5" fillId="0" borderId="4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H3" sqref="H3"/>
    </sheetView>
  </sheetViews>
  <sheetFormatPr defaultRowHeight="13.5" x14ac:dyDescent="0.15"/>
  <cols>
    <col min="1" max="1" width="7.375" customWidth="1"/>
    <col min="2" max="2" width="26.5" style="23" bestFit="1" customWidth="1"/>
    <col min="3" max="3" width="13.75" style="23" customWidth="1"/>
    <col min="4" max="4" width="20.75" style="23" customWidth="1"/>
    <col min="5" max="5" width="13.125" style="23" customWidth="1"/>
    <col min="6" max="6" width="9.75" style="23" customWidth="1"/>
    <col min="7" max="8" width="12" style="24" customWidth="1"/>
    <col min="9" max="10" width="9.75" style="23" customWidth="1"/>
    <col min="11" max="11" width="11" style="25" customWidth="1"/>
    <col min="12" max="12" width="14" style="25"/>
    <col min="13" max="13" width="9.875" style="25" customWidth="1"/>
    <col min="14" max="14" width="10.375" style="25" customWidth="1"/>
    <col min="15" max="15" width="14" style="25"/>
    <col min="16" max="16" width="11.5" style="26" customWidth="1"/>
    <col min="17" max="17" width="11.625" style="25" bestFit="1" customWidth="1"/>
  </cols>
  <sheetData>
    <row r="1" spans="1:17" ht="15.75" x14ac:dyDescent="0.25">
      <c r="A1" s="1" t="s">
        <v>0</v>
      </c>
      <c r="B1" s="2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30" t="s">
        <v>7</v>
      </c>
      <c r="I1" s="29" t="s">
        <v>8</v>
      </c>
      <c r="J1" s="29" t="s">
        <v>9</v>
      </c>
      <c r="K1" s="3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</row>
    <row r="2" spans="1:17" ht="14.25" x14ac:dyDescent="0.2">
      <c r="A2" s="5">
        <v>1</v>
      </c>
      <c r="B2" s="32" t="s">
        <v>28</v>
      </c>
      <c r="C2" s="32" t="s">
        <v>68</v>
      </c>
      <c r="D2" s="34" t="s">
        <v>19</v>
      </c>
      <c r="E2" s="35">
        <v>32029561</v>
      </c>
      <c r="F2" s="36" t="s">
        <v>18</v>
      </c>
      <c r="G2" s="37" t="s">
        <v>44</v>
      </c>
      <c r="H2" s="37" t="s">
        <v>55</v>
      </c>
      <c r="I2" s="32">
        <v>13</v>
      </c>
      <c r="J2" s="32">
        <v>183</v>
      </c>
      <c r="K2" s="33">
        <v>5514</v>
      </c>
      <c r="L2" s="6">
        <f>K2*0.05</f>
        <v>275.7</v>
      </c>
      <c r="M2" s="7">
        <v>0.03</v>
      </c>
      <c r="N2" s="6">
        <f>K2*(1-0.96737864)</f>
        <v>179.87417904000023</v>
      </c>
      <c r="O2" s="6">
        <f>K2*0.91737864</f>
        <v>5058.4258209600002</v>
      </c>
      <c r="P2" s="8">
        <v>0.48</v>
      </c>
      <c r="Q2" s="6">
        <f>O2*P2</f>
        <v>2428.0443940608002</v>
      </c>
    </row>
    <row r="3" spans="1:17" ht="14.25" x14ac:dyDescent="0.2">
      <c r="A3" s="5">
        <v>2</v>
      </c>
      <c r="B3" s="32" t="s">
        <v>29</v>
      </c>
      <c r="C3" s="32" t="s">
        <v>69</v>
      </c>
      <c r="D3" s="34" t="s">
        <v>19</v>
      </c>
      <c r="E3" s="35">
        <v>32029561</v>
      </c>
      <c r="F3" s="36" t="s">
        <v>18</v>
      </c>
      <c r="G3" s="37" t="s">
        <v>45</v>
      </c>
      <c r="H3" s="37" t="s">
        <v>92</v>
      </c>
      <c r="I3" s="32">
        <v>34</v>
      </c>
      <c r="J3" s="32">
        <v>378</v>
      </c>
      <c r="K3" s="33">
        <v>11578</v>
      </c>
      <c r="L3" s="6">
        <f t="shared" ref="L3:L9" si="0">K3*0.05</f>
        <v>578.9</v>
      </c>
      <c r="M3" s="7">
        <v>0.03</v>
      </c>
      <c r="N3" s="6">
        <f t="shared" ref="N3:N9" si="1">K3*(1-0.96737864)</f>
        <v>377.69010608000053</v>
      </c>
      <c r="O3" s="6">
        <f t="shared" ref="O3:O9" si="2">K3*0.91737864</f>
        <v>10621.409893919999</v>
      </c>
      <c r="P3" s="8">
        <v>0.48</v>
      </c>
      <c r="Q3" s="6">
        <f>O3*P3</f>
        <v>5098.2767490815995</v>
      </c>
    </row>
    <row r="4" spans="1:17" ht="14.25" x14ac:dyDescent="0.2">
      <c r="A4" s="5">
        <v>3</v>
      </c>
      <c r="B4" s="32" t="s">
        <v>30</v>
      </c>
      <c r="C4" s="32" t="s">
        <v>70</v>
      </c>
      <c r="D4" s="34" t="s">
        <v>19</v>
      </c>
      <c r="E4" s="35">
        <v>32029561</v>
      </c>
      <c r="F4" s="36" t="s">
        <v>18</v>
      </c>
      <c r="G4" s="37" t="s">
        <v>45</v>
      </c>
      <c r="H4" s="37" t="s">
        <v>56</v>
      </c>
      <c r="I4" s="32">
        <v>6</v>
      </c>
      <c r="J4" s="32">
        <v>17</v>
      </c>
      <c r="K4" s="33">
        <v>531</v>
      </c>
      <c r="L4" s="6">
        <f t="shared" si="0"/>
        <v>26.55</v>
      </c>
      <c r="M4" s="7">
        <v>0.03</v>
      </c>
      <c r="N4" s="6">
        <f t="shared" si="1"/>
        <v>17.321942160000024</v>
      </c>
      <c r="O4" s="6">
        <f t="shared" si="2"/>
        <v>487.12805784</v>
      </c>
      <c r="P4" s="8">
        <v>0.48</v>
      </c>
      <c r="Q4" s="9">
        <f>O4*P4</f>
        <v>233.82146776319999</v>
      </c>
    </row>
    <row r="5" spans="1:17" ht="14.25" x14ac:dyDescent="0.2">
      <c r="A5" s="5">
        <v>4</v>
      </c>
      <c r="B5" s="32" t="s">
        <v>31</v>
      </c>
      <c r="C5" s="32" t="s">
        <v>71</v>
      </c>
      <c r="D5" s="34" t="s">
        <v>19</v>
      </c>
      <c r="E5" s="35">
        <v>32029561</v>
      </c>
      <c r="F5" s="36" t="s">
        <v>18</v>
      </c>
      <c r="G5" s="37" t="s">
        <v>45</v>
      </c>
      <c r="H5" s="37" t="s">
        <v>57</v>
      </c>
      <c r="I5" s="32">
        <v>53</v>
      </c>
      <c r="J5" s="32">
        <v>1165</v>
      </c>
      <c r="K5" s="33">
        <v>35863.5</v>
      </c>
      <c r="L5" s="6">
        <f t="shared" si="0"/>
        <v>1793.1750000000002</v>
      </c>
      <c r="M5" s="7">
        <v>0.03</v>
      </c>
      <c r="N5" s="6">
        <f>K5*(1-0.96737864)</f>
        <v>1169.9161443600015</v>
      </c>
      <c r="O5" s="10">
        <f t="shared" si="2"/>
        <v>32900.408855640002</v>
      </c>
      <c r="P5" s="8">
        <v>0.48</v>
      </c>
      <c r="Q5" s="11">
        <f>O5*P5</f>
        <v>15792.1962507072</v>
      </c>
    </row>
    <row r="6" spans="1:17" ht="14.25" x14ac:dyDescent="0.2">
      <c r="A6" s="5">
        <v>5</v>
      </c>
      <c r="B6" s="32" t="s">
        <v>32</v>
      </c>
      <c r="C6" s="32" t="s">
        <v>72</v>
      </c>
      <c r="D6" s="34" t="s">
        <v>19</v>
      </c>
      <c r="E6" s="35">
        <v>32029561</v>
      </c>
      <c r="F6" s="36" t="s">
        <v>18</v>
      </c>
      <c r="G6" s="37" t="s">
        <v>45</v>
      </c>
      <c r="H6" s="37" t="s">
        <v>58</v>
      </c>
      <c r="I6" s="32">
        <v>198</v>
      </c>
      <c r="J6" s="32">
        <v>3732</v>
      </c>
      <c r="K6" s="33">
        <v>116548</v>
      </c>
      <c r="L6" s="6">
        <f t="shared" si="0"/>
        <v>5827.4000000000005</v>
      </c>
      <c r="M6" s="7">
        <v>0.03</v>
      </c>
      <c r="N6" s="6">
        <f t="shared" si="1"/>
        <v>3801.9542652800051</v>
      </c>
      <c r="O6" s="10">
        <f t="shared" si="2"/>
        <v>106918.64573472</v>
      </c>
      <c r="P6" s="8">
        <v>0.48</v>
      </c>
      <c r="Q6" s="11">
        <f>O6*P6</f>
        <v>51320.9499526656</v>
      </c>
    </row>
    <row r="7" spans="1:17" ht="14.25" x14ac:dyDescent="0.2">
      <c r="A7" s="5">
        <v>6</v>
      </c>
      <c r="B7" s="32" t="s">
        <v>20</v>
      </c>
      <c r="C7" s="32" t="s">
        <v>73</v>
      </c>
      <c r="D7" s="34" t="s">
        <v>19</v>
      </c>
      <c r="E7" s="35">
        <v>32029561</v>
      </c>
      <c r="F7" s="36" t="s">
        <v>18</v>
      </c>
      <c r="G7" s="37" t="s">
        <v>45</v>
      </c>
      <c r="H7" s="37" t="s">
        <v>59</v>
      </c>
      <c r="I7" s="32">
        <v>447</v>
      </c>
      <c r="J7" s="32">
        <v>17338</v>
      </c>
      <c r="K7" s="33">
        <v>607653</v>
      </c>
      <c r="L7" s="6">
        <f t="shared" si="0"/>
        <v>30382.65</v>
      </c>
      <c r="M7" s="7">
        <v>0.03</v>
      </c>
      <c r="N7" s="6">
        <f>K7*(1-0.96737864)</f>
        <v>19822.467268080025</v>
      </c>
      <c r="O7" s="10">
        <f t="shared" si="2"/>
        <v>557447.88273191999</v>
      </c>
      <c r="P7" s="8">
        <v>0.48</v>
      </c>
      <c r="Q7" s="11">
        <f t="shared" ref="Q7:Q9" si="3">O7*P7</f>
        <v>267574.98371132161</v>
      </c>
    </row>
    <row r="8" spans="1:17" ht="14.25" x14ac:dyDescent="0.2">
      <c r="A8" s="5">
        <v>7</v>
      </c>
      <c r="B8" s="32" t="s">
        <v>33</v>
      </c>
      <c r="C8" s="32" t="s">
        <v>74</v>
      </c>
      <c r="D8" s="34" t="s">
        <v>19</v>
      </c>
      <c r="E8" s="35">
        <v>32029561</v>
      </c>
      <c r="F8" s="36" t="s">
        <v>18</v>
      </c>
      <c r="G8" s="37" t="s">
        <v>45</v>
      </c>
      <c r="H8" s="37" t="s">
        <v>57</v>
      </c>
      <c r="I8" s="32">
        <v>21</v>
      </c>
      <c r="J8" s="32">
        <v>196</v>
      </c>
      <c r="K8" s="33">
        <v>5829</v>
      </c>
      <c r="L8" s="6">
        <f t="shared" si="0"/>
        <v>291.45</v>
      </c>
      <c r="M8" s="7">
        <v>0.03</v>
      </c>
      <c r="N8" s="6">
        <f t="shared" si="1"/>
        <v>190.14990744000025</v>
      </c>
      <c r="O8" s="10">
        <f t="shared" si="2"/>
        <v>5347.4000925600003</v>
      </c>
      <c r="P8" s="8">
        <v>0.48</v>
      </c>
      <c r="Q8" s="11">
        <f>O8*P8</f>
        <v>2566.7520444288002</v>
      </c>
    </row>
    <row r="9" spans="1:17" ht="14.25" x14ac:dyDescent="0.2">
      <c r="A9" s="12">
        <v>8</v>
      </c>
      <c r="B9" s="32" t="s">
        <v>34</v>
      </c>
      <c r="C9" s="32" t="s">
        <v>75</v>
      </c>
      <c r="D9" s="34" t="s">
        <v>19</v>
      </c>
      <c r="E9" s="35">
        <v>32029561</v>
      </c>
      <c r="F9" s="36" t="s">
        <v>18</v>
      </c>
      <c r="G9" s="37" t="s">
        <v>45</v>
      </c>
      <c r="H9" s="37" t="s">
        <v>57</v>
      </c>
      <c r="I9" s="32">
        <v>64</v>
      </c>
      <c r="J9" s="32">
        <v>1039</v>
      </c>
      <c r="K9" s="33">
        <v>30970</v>
      </c>
      <c r="L9" s="9">
        <f t="shared" si="0"/>
        <v>1548.5</v>
      </c>
      <c r="M9" s="13">
        <v>0.03</v>
      </c>
      <c r="N9" s="9">
        <f t="shared" si="1"/>
        <v>1010.2835192000014</v>
      </c>
      <c r="O9" s="14">
        <f t="shared" si="2"/>
        <v>28411.216480800002</v>
      </c>
      <c r="P9" s="8">
        <v>0.48</v>
      </c>
      <c r="Q9" s="11">
        <f t="shared" si="3"/>
        <v>13637.383910783999</v>
      </c>
    </row>
    <row r="10" spans="1:17" ht="14.25" x14ac:dyDescent="0.2">
      <c r="A10" s="5">
        <v>10</v>
      </c>
      <c r="B10" s="32" t="s">
        <v>21</v>
      </c>
      <c r="C10" s="32" t="s">
        <v>76</v>
      </c>
      <c r="D10" s="34" t="s">
        <v>19</v>
      </c>
      <c r="E10" s="35">
        <v>32029561</v>
      </c>
      <c r="F10" s="36" t="s">
        <v>18</v>
      </c>
      <c r="G10" s="37" t="s">
        <v>46</v>
      </c>
      <c r="H10" s="37" t="s">
        <v>60</v>
      </c>
      <c r="I10" s="32">
        <v>51</v>
      </c>
      <c r="J10" s="32">
        <v>907</v>
      </c>
      <c r="K10" s="33">
        <v>28151</v>
      </c>
      <c r="L10" s="6">
        <f>K10*0.05</f>
        <v>1407.5500000000002</v>
      </c>
      <c r="M10" s="7">
        <v>0.03</v>
      </c>
      <c r="N10" s="6">
        <f>K10*(1-0.96737864)</f>
        <v>918.32390536000128</v>
      </c>
      <c r="O10" s="6">
        <f>K10*0.91737864</f>
        <v>25825.12609464</v>
      </c>
      <c r="P10" s="8">
        <v>0.48</v>
      </c>
      <c r="Q10" s="6">
        <f>O10*P10</f>
        <v>12396.0605254272</v>
      </c>
    </row>
    <row r="11" spans="1:17" ht="14.25" x14ac:dyDescent="0.2">
      <c r="A11" s="5">
        <v>11</v>
      </c>
      <c r="B11" s="32" t="s">
        <v>22</v>
      </c>
      <c r="C11" s="32" t="s">
        <v>77</v>
      </c>
      <c r="D11" s="34" t="s">
        <v>19</v>
      </c>
      <c r="E11" s="35">
        <v>32029561</v>
      </c>
      <c r="F11" s="36" t="s">
        <v>18</v>
      </c>
      <c r="G11" s="37" t="s">
        <v>47</v>
      </c>
      <c r="H11" s="37" t="s">
        <v>59</v>
      </c>
      <c r="I11" s="32">
        <v>176</v>
      </c>
      <c r="J11" s="32">
        <v>5511</v>
      </c>
      <c r="K11" s="33">
        <v>183791</v>
      </c>
      <c r="L11" s="6">
        <f t="shared" ref="L11:L17" si="4">K11*0.05</f>
        <v>9189.5500000000011</v>
      </c>
      <c r="M11" s="7">
        <v>0.03</v>
      </c>
      <c r="N11" s="6">
        <f t="shared" ref="N11:N17" si="5">K11*(1-0.96737864)</f>
        <v>5995.5123757600077</v>
      </c>
      <c r="O11" s="6">
        <f t="shared" ref="O11:O17" si="6">K11*0.91737864</f>
        <v>168605.93762424</v>
      </c>
      <c r="P11" s="8">
        <v>0.48</v>
      </c>
      <c r="Q11" s="6">
        <f>O11*P11</f>
        <v>80930.850059635195</v>
      </c>
    </row>
    <row r="12" spans="1:17" ht="14.25" x14ac:dyDescent="0.2">
      <c r="A12" s="5">
        <v>12</v>
      </c>
      <c r="B12" s="32" t="s">
        <v>35</v>
      </c>
      <c r="C12" s="32" t="s">
        <v>78</v>
      </c>
      <c r="D12" s="34" t="s">
        <v>19</v>
      </c>
      <c r="E12" s="35">
        <v>32029561</v>
      </c>
      <c r="F12" s="36" t="s">
        <v>18</v>
      </c>
      <c r="G12" s="37" t="s">
        <v>47</v>
      </c>
      <c r="H12" s="37" t="s">
        <v>61</v>
      </c>
      <c r="I12" s="32">
        <v>19</v>
      </c>
      <c r="J12" s="32">
        <v>401</v>
      </c>
      <c r="K12" s="33">
        <v>12112</v>
      </c>
      <c r="L12" s="6">
        <f t="shared" si="4"/>
        <v>605.6</v>
      </c>
      <c r="M12" s="7">
        <v>0.03</v>
      </c>
      <c r="N12" s="6">
        <f t="shared" si="5"/>
        <v>395.10991232000055</v>
      </c>
      <c r="O12" s="6">
        <f t="shared" si="6"/>
        <v>11111.290087679999</v>
      </c>
      <c r="P12" s="8">
        <v>0.48</v>
      </c>
      <c r="Q12" s="9">
        <f>O12*P12</f>
        <v>5333.4192420863992</v>
      </c>
    </row>
    <row r="13" spans="1:17" ht="14.25" x14ac:dyDescent="0.2">
      <c r="A13" s="5">
        <v>13</v>
      </c>
      <c r="B13" s="32" t="s">
        <v>23</v>
      </c>
      <c r="C13" s="32" t="s">
        <v>79</v>
      </c>
      <c r="D13" s="34" t="s">
        <v>19</v>
      </c>
      <c r="E13" s="35">
        <v>32029561</v>
      </c>
      <c r="F13" s="36" t="s">
        <v>18</v>
      </c>
      <c r="G13" s="37" t="s">
        <v>47</v>
      </c>
      <c r="H13" s="37" t="s">
        <v>62</v>
      </c>
      <c r="I13" s="32">
        <v>12</v>
      </c>
      <c r="J13" s="32">
        <v>80</v>
      </c>
      <c r="K13" s="33">
        <v>2452</v>
      </c>
      <c r="L13" s="6">
        <f t="shared" si="4"/>
        <v>122.60000000000001</v>
      </c>
      <c r="M13" s="7">
        <v>0.03</v>
      </c>
      <c r="N13" s="6">
        <f>K13*(1-0.96737864)</f>
        <v>79.987574720000111</v>
      </c>
      <c r="O13" s="10">
        <f t="shared" si="6"/>
        <v>2249.4124252800002</v>
      </c>
      <c r="P13" s="8">
        <v>0.48</v>
      </c>
      <c r="Q13" s="11">
        <f>O13*P13</f>
        <v>1079.7179641344001</v>
      </c>
    </row>
    <row r="14" spans="1:17" ht="14.25" x14ac:dyDescent="0.2">
      <c r="A14" s="5">
        <v>14</v>
      </c>
      <c r="B14" s="32" t="s">
        <v>36</v>
      </c>
      <c r="C14" s="32" t="s">
        <v>80</v>
      </c>
      <c r="D14" s="34" t="s">
        <v>19</v>
      </c>
      <c r="E14" s="35">
        <v>32029561</v>
      </c>
      <c r="F14" s="36" t="s">
        <v>18</v>
      </c>
      <c r="G14" s="37" t="s">
        <v>48</v>
      </c>
      <c r="H14" s="37" t="s">
        <v>63</v>
      </c>
      <c r="I14" s="32">
        <v>2</v>
      </c>
      <c r="J14" s="32">
        <v>240</v>
      </c>
      <c r="K14" s="33">
        <v>7200</v>
      </c>
      <c r="L14" s="6">
        <f t="shared" si="4"/>
        <v>360</v>
      </c>
      <c r="M14" s="7">
        <v>0.03</v>
      </c>
      <c r="N14" s="6">
        <f t="shared" si="5"/>
        <v>234.87379200000032</v>
      </c>
      <c r="O14" s="10">
        <f t="shared" si="6"/>
        <v>6605.1262080000006</v>
      </c>
      <c r="P14" s="8">
        <v>0.48</v>
      </c>
      <c r="Q14" s="11">
        <f>O14*P14</f>
        <v>3170.4605798400003</v>
      </c>
    </row>
    <row r="15" spans="1:17" ht="14.25" x14ac:dyDescent="0.2">
      <c r="A15" s="5">
        <v>15</v>
      </c>
      <c r="B15" s="32" t="s">
        <v>37</v>
      </c>
      <c r="C15" s="32" t="s">
        <v>81</v>
      </c>
      <c r="D15" s="34" t="s">
        <v>19</v>
      </c>
      <c r="E15" s="35">
        <v>32029561</v>
      </c>
      <c r="F15" s="36" t="s">
        <v>18</v>
      </c>
      <c r="G15" s="37" t="s">
        <v>49</v>
      </c>
      <c r="H15" s="37" t="s">
        <v>60</v>
      </c>
      <c r="I15" s="32">
        <v>6</v>
      </c>
      <c r="J15" s="32">
        <v>24</v>
      </c>
      <c r="K15" s="33">
        <v>690</v>
      </c>
      <c r="L15" s="6">
        <f t="shared" si="4"/>
        <v>34.5</v>
      </c>
      <c r="M15" s="7">
        <v>0.03</v>
      </c>
      <c r="N15" s="6">
        <f>K15*(1-0.96737864)</f>
        <v>22.508738400000031</v>
      </c>
      <c r="O15" s="10">
        <f t="shared" si="6"/>
        <v>632.99126160000003</v>
      </c>
      <c r="P15" s="8">
        <v>0.48</v>
      </c>
      <c r="Q15" s="11">
        <f t="shared" ref="Q15:Q17" si="7">O15*P15</f>
        <v>303.83580556800001</v>
      </c>
    </row>
    <row r="16" spans="1:17" ht="14.25" x14ac:dyDescent="0.2">
      <c r="A16" s="5">
        <v>16</v>
      </c>
      <c r="B16" s="32" t="s">
        <v>24</v>
      </c>
      <c r="C16" s="32" t="s">
        <v>82</v>
      </c>
      <c r="D16" s="34" t="s">
        <v>19</v>
      </c>
      <c r="E16" s="35">
        <v>32029561</v>
      </c>
      <c r="F16" s="36" t="s">
        <v>18</v>
      </c>
      <c r="G16" s="37" t="s">
        <v>50</v>
      </c>
      <c r="H16" s="37" t="s">
        <v>58</v>
      </c>
      <c r="I16" s="32">
        <v>7</v>
      </c>
      <c r="J16" s="32">
        <v>25</v>
      </c>
      <c r="K16" s="33">
        <v>697</v>
      </c>
      <c r="L16" s="6">
        <f t="shared" si="4"/>
        <v>34.85</v>
      </c>
      <c r="M16" s="7">
        <v>0.03</v>
      </c>
      <c r="N16" s="6">
        <f t="shared" si="5"/>
        <v>22.737087920000029</v>
      </c>
      <c r="O16" s="10">
        <f t="shared" si="6"/>
        <v>639.41291208000007</v>
      </c>
      <c r="P16" s="8">
        <v>0.48</v>
      </c>
      <c r="Q16" s="11">
        <f>O16*P16</f>
        <v>306.9181977984</v>
      </c>
    </row>
    <row r="17" spans="1:17" ht="14.25" x14ac:dyDescent="0.2">
      <c r="A17" s="12">
        <v>17</v>
      </c>
      <c r="B17" s="32" t="s">
        <v>38</v>
      </c>
      <c r="C17" s="32" t="s">
        <v>83</v>
      </c>
      <c r="D17" s="34" t="s">
        <v>19</v>
      </c>
      <c r="E17" s="35">
        <v>32029561</v>
      </c>
      <c r="F17" s="36" t="s">
        <v>18</v>
      </c>
      <c r="G17" s="37" t="s">
        <v>50</v>
      </c>
      <c r="H17" s="37" t="s">
        <v>59</v>
      </c>
      <c r="I17" s="32">
        <v>33</v>
      </c>
      <c r="J17" s="32">
        <v>506</v>
      </c>
      <c r="K17" s="33">
        <v>14865</v>
      </c>
      <c r="L17" s="9">
        <f t="shared" si="4"/>
        <v>743.25</v>
      </c>
      <c r="M17" s="13">
        <v>0.03</v>
      </c>
      <c r="N17" s="9">
        <f t="shared" si="5"/>
        <v>484.91651640000066</v>
      </c>
      <c r="O17" s="14">
        <f t="shared" si="6"/>
        <v>13636.833483599999</v>
      </c>
      <c r="P17" s="8">
        <v>0.48</v>
      </c>
      <c r="Q17" s="11">
        <f t="shared" si="7"/>
        <v>6545.6800721279997</v>
      </c>
    </row>
    <row r="18" spans="1:17" ht="14.25" x14ac:dyDescent="0.2">
      <c r="A18" s="27">
        <v>18</v>
      </c>
      <c r="B18" s="32" t="s">
        <v>39</v>
      </c>
      <c r="C18" s="32" t="s">
        <v>84</v>
      </c>
      <c r="D18" s="34" t="s">
        <v>19</v>
      </c>
      <c r="E18" s="35">
        <v>32029561</v>
      </c>
      <c r="F18" s="36" t="s">
        <v>18</v>
      </c>
      <c r="G18" s="37" t="s">
        <v>50</v>
      </c>
      <c r="H18" s="37" t="s">
        <v>64</v>
      </c>
      <c r="I18" s="32">
        <v>203</v>
      </c>
      <c r="J18" s="32">
        <v>5819</v>
      </c>
      <c r="K18" s="33">
        <v>171647</v>
      </c>
      <c r="L18" s="6">
        <f>K18*0.05</f>
        <v>8582.35</v>
      </c>
      <c r="M18" s="7">
        <v>0.03</v>
      </c>
      <c r="N18" s="6">
        <f>K18*(1-0.96737864)</f>
        <v>5599.3585799200073</v>
      </c>
      <c r="O18" s="6">
        <f>K18*0.91737864</f>
        <v>157465.29142008</v>
      </c>
      <c r="P18" s="8">
        <v>0.48</v>
      </c>
      <c r="Q18" s="6">
        <f t="shared" ref="Q18:Q24" si="8">O18*P18</f>
        <v>75583.3398816384</v>
      </c>
    </row>
    <row r="19" spans="1:17" ht="14.25" x14ac:dyDescent="0.2">
      <c r="A19" s="27">
        <v>19</v>
      </c>
      <c r="B19" s="32" t="s">
        <v>40</v>
      </c>
      <c r="C19" s="32" t="s">
        <v>85</v>
      </c>
      <c r="D19" s="34" t="s">
        <v>19</v>
      </c>
      <c r="E19" s="35">
        <v>32029561</v>
      </c>
      <c r="F19" s="36" t="s">
        <v>18</v>
      </c>
      <c r="G19" s="37" t="s">
        <v>50</v>
      </c>
      <c r="H19" s="37" t="s">
        <v>59</v>
      </c>
      <c r="I19" s="32">
        <v>20</v>
      </c>
      <c r="J19" s="32">
        <v>197</v>
      </c>
      <c r="K19" s="33">
        <v>5621</v>
      </c>
      <c r="L19" s="6">
        <f t="shared" ref="L19" si="9">K19*0.05</f>
        <v>281.05</v>
      </c>
      <c r="M19" s="7">
        <v>0.03</v>
      </c>
      <c r="N19" s="6">
        <f t="shared" ref="N19" si="10">K19*(1-0.96737864)</f>
        <v>183.36466456000025</v>
      </c>
      <c r="O19" s="6">
        <f t="shared" ref="O19" si="11">K19*0.91737864</f>
        <v>5156.5853354400006</v>
      </c>
      <c r="P19" s="8">
        <v>0.48</v>
      </c>
      <c r="Q19" s="6">
        <f t="shared" si="8"/>
        <v>2475.1609610112</v>
      </c>
    </row>
    <row r="20" spans="1:17" ht="14.25" x14ac:dyDescent="0.2">
      <c r="A20" s="12">
        <v>20</v>
      </c>
      <c r="B20" s="32" t="s">
        <v>41</v>
      </c>
      <c r="C20" s="32" t="s">
        <v>86</v>
      </c>
      <c r="D20" s="34" t="s">
        <v>19</v>
      </c>
      <c r="E20" s="35">
        <v>32029561</v>
      </c>
      <c r="F20" s="36" t="s">
        <v>18</v>
      </c>
      <c r="G20" s="37" t="s">
        <v>51</v>
      </c>
      <c r="H20" s="37" t="s">
        <v>59</v>
      </c>
      <c r="I20" s="32">
        <v>15</v>
      </c>
      <c r="J20" s="32">
        <v>292</v>
      </c>
      <c r="K20" s="33">
        <v>9031</v>
      </c>
      <c r="L20" s="6">
        <f>K20*0.05</f>
        <v>451.55</v>
      </c>
      <c r="M20" s="7">
        <v>0.03</v>
      </c>
      <c r="N20" s="6">
        <f>K20*(1-0.96737864)</f>
        <v>294.6035021600004</v>
      </c>
      <c r="O20" s="6">
        <f>K20*0.91737864</f>
        <v>8284.8464978400007</v>
      </c>
      <c r="P20" s="8">
        <v>0.48</v>
      </c>
      <c r="Q20" s="6">
        <f t="shared" si="8"/>
        <v>3976.7263189632004</v>
      </c>
    </row>
    <row r="21" spans="1:17" ht="14.25" x14ac:dyDescent="0.2">
      <c r="A21" s="27">
        <v>21</v>
      </c>
      <c r="B21" s="32" t="s">
        <v>42</v>
      </c>
      <c r="C21" s="32" t="s">
        <v>87</v>
      </c>
      <c r="D21" s="34" t="s">
        <v>19</v>
      </c>
      <c r="E21" s="35">
        <v>32029561</v>
      </c>
      <c r="F21" s="36" t="s">
        <v>18</v>
      </c>
      <c r="G21" s="37" t="s">
        <v>52</v>
      </c>
      <c r="H21" s="37" t="s">
        <v>65</v>
      </c>
      <c r="I21" s="32">
        <v>3</v>
      </c>
      <c r="J21" s="32">
        <v>207</v>
      </c>
      <c r="K21" s="33">
        <v>6240</v>
      </c>
      <c r="L21" s="6">
        <f t="shared" ref="L21:L25" si="12">K21*0.05</f>
        <v>312</v>
      </c>
      <c r="M21" s="7">
        <v>0.03</v>
      </c>
      <c r="N21" s="6">
        <f t="shared" ref="N21:N24" si="13">K21*(1-0.96737864)</f>
        <v>203.55728640000027</v>
      </c>
      <c r="O21" s="6">
        <f t="shared" ref="O21:O25" si="14">K21*0.91737864</f>
        <v>5724.4427136000004</v>
      </c>
      <c r="P21" s="8">
        <v>0.48</v>
      </c>
      <c r="Q21" s="6">
        <f t="shared" si="8"/>
        <v>2747.7325025280002</v>
      </c>
    </row>
    <row r="22" spans="1:17" ht="14.25" x14ac:dyDescent="0.2">
      <c r="A22" s="27">
        <v>22</v>
      </c>
      <c r="B22" s="32" t="s">
        <v>25</v>
      </c>
      <c r="C22" s="32" t="s">
        <v>88</v>
      </c>
      <c r="D22" s="34" t="s">
        <v>19</v>
      </c>
      <c r="E22" s="35">
        <v>32029561</v>
      </c>
      <c r="F22" s="36" t="s">
        <v>18</v>
      </c>
      <c r="G22" s="37" t="s">
        <v>53</v>
      </c>
      <c r="H22" s="37" t="s">
        <v>66</v>
      </c>
      <c r="I22" s="32">
        <v>1</v>
      </c>
      <c r="J22" s="32">
        <v>0</v>
      </c>
      <c r="K22" s="33">
        <v>0</v>
      </c>
      <c r="L22" s="6">
        <f t="shared" si="12"/>
        <v>0</v>
      </c>
      <c r="M22" s="7">
        <v>0.03</v>
      </c>
      <c r="N22" s="6">
        <f t="shared" si="13"/>
        <v>0</v>
      </c>
      <c r="O22" s="6">
        <f t="shared" si="14"/>
        <v>0</v>
      </c>
      <c r="P22" s="8">
        <v>0.48</v>
      </c>
      <c r="Q22" s="9">
        <f t="shared" si="8"/>
        <v>0</v>
      </c>
    </row>
    <row r="23" spans="1:17" ht="14.25" x14ac:dyDescent="0.2">
      <c r="A23" s="12">
        <v>23</v>
      </c>
      <c r="B23" s="32" t="s">
        <v>26</v>
      </c>
      <c r="C23" s="32" t="s">
        <v>89</v>
      </c>
      <c r="D23" s="34" t="s">
        <v>19</v>
      </c>
      <c r="E23" s="35">
        <v>32029561</v>
      </c>
      <c r="F23" s="36" t="s">
        <v>18</v>
      </c>
      <c r="G23" s="37" t="s">
        <v>53</v>
      </c>
      <c r="H23" s="37" t="s">
        <v>64</v>
      </c>
      <c r="I23" s="32">
        <v>127</v>
      </c>
      <c r="J23" s="32">
        <v>8124</v>
      </c>
      <c r="K23" s="33">
        <v>252642</v>
      </c>
      <c r="L23" s="6">
        <f t="shared" si="12"/>
        <v>12632.1</v>
      </c>
      <c r="M23" s="7">
        <v>0.03</v>
      </c>
      <c r="N23" s="6">
        <f>K23*(1-0.96737864)</f>
        <v>8241.5256331200108</v>
      </c>
      <c r="O23" s="10">
        <f t="shared" si="14"/>
        <v>231768.37436688002</v>
      </c>
      <c r="P23" s="8">
        <v>0.48</v>
      </c>
      <c r="Q23" s="11">
        <f t="shared" si="8"/>
        <v>111248.81969610241</v>
      </c>
    </row>
    <row r="24" spans="1:17" ht="14.25" x14ac:dyDescent="0.2">
      <c r="A24" s="27">
        <v>24</v>
      </c>
      <c r="B24" s="32" t="s">
        <v>43</v>
      </c>
      <c r="C24" s="32" t="s">
        <v>90</v>
      </c>
      <c r="D24" s="34" t="s">
        <v>19</v>
      </c>
      <c r="E24" s="35">
        <v>32029561</v>
      </c>
      <c r="F24" s="36" t="s">
        <v>18</v>
      </c>
      <c r="G24" s="37" t="s">
        <v>53</v>
      </c>
      <c r="H24" s="37" t="s">
        <v>64</v>
      </c>
      <c r="I24" s="32">
        <v>104</v>
      </c>
      <c r="J24" s="32">
        <v>2634</v>
      </c>
      <c r="K24" s="33">
        <v>99747</v>
      </c>
      <c r="L24" s="6">
        <f t="shared" si="12"/>
        <v>4987.3500000000004</v>
      </c>
      <c r="M24" s="7">
        <v>0.03</v>
      </c>
      <c r="N24" s="6">
        <f t="shared" si="13"/>
        <v>3253.8827959200044</v>
      </c>
      <c r="O24" s="10">
        <f t="shared" si="14"/>
        <v>91505.767204079995</v>
      </c>
      <c r="P24" s="8">
        <v>0.48</v>
      </c>
      <c r="Q24" s="11">
        <f t="shared" si="8"/>
        <v>43922.768257958392</v>
      </c>
    </row>
    <row r="25" spans="1:17" ht="14.25" x14ac:dyDescent="0.2">
      <c r="A25" s="27">
        <v>25</v>
      </c>
      <c r="B25" s="32" t="s">
        <v>27</v>
      </c>
      <c r="C25" s="32" t="s">
        <v>91</v>
      </c>
      <c r="D25" s="34" t="s">
        <v>19</v>
      </c>
      <c r="E25" s="35">
        <v>32029561</v>
      </c>
      <c r="F25" s="36" t="s">
        <v>18</v>
      </c>
      <c r="G25" s="37" t="s">
        <v>54</v>
      </c>
      <c r="H25" s="37" t="s">
        <v>67</v>
      </c>
      <c r="I25" s="32">
        <v>4</v>
      </c>
      <c r="J25" s="32">
        <v>53</v>
      </c>
      <c r="K25" s="33">
        <v>1070</v>
      </c>
      <c r="L25" s="6">
        <f t="shared" si="12"/>
        <v>53.5</v>
      </c>
      <c r="M25" s="7">
        <v>0.03</v>
      </c>
      <c r="N25" s="6">
        <f>K25*(1-0.96737864)</f>
        <v>34.90485520000005</v>
      </c>
      <c r="O25" s="10">
        <f t="shared" si="14"/>
        <v>981.59514480000007</v>
      </c>
      <c r="P25" s="8">
        <v>0.48</v>
      </c>
      <c r="Q25" s="11">
        <f t="shared" ref="Q25" si="15">O25*P25</f>
        <v>471.16566950399999</v>
      </c>
    </row>
    <row r="26" spans="1:17" s="22" customFormat="1" ht="25.5" customHeight="1" x14ac:dyDescent="0.15">
      <c r="A26" s="15"/>
      <c r="B26" s="16" t="s">
        <v>17</v>
      </c>
      <c r="C26" s="17"/>
      <c r="D26" s="17"/>
      <c r="E26" s="17"/>
      <c r="F26" s="17"/>
      <c r="G26" s="18"/>
      <c r="H26" s="18"/>
      <c r="I26" s="17"/>
      <c r="J26" s="17"/>
      <c r="K26" s="17">
        <f>SUM(K2:K25)</f>
        <v>1610442.5</v>
      </c>
      <c r="L26" s="19"/>
      <c r="M26" s="19"/>
      <c r="N26" s="19">
        <f>SUM(N2:N25)</f>
        <v>52534.824551800084</v>
      </c>
      <c r="O26" s="20">
        <f>SUM(O2:O25)</f>
        <v>1477385.5504481997</v>
      </c>
      <c r="P26" s="21"/>
      <c r="Q26" s="19">
        <f>SUM(Q2:Q25)</f>
        <v>709145.06421513599</v>
      </c>
    </row>
    <row r="28" spans="1:17" x14ac:dyDescent="0.15">
      <c r="H28" s="23"/>
      <c r="J28" s="25"/>
      <c r="O28" s="26"/>
      <c r="P28" s="25"/>
      <c r="Q28"/>
    </row>
    <row r="29" spans="1:17" x14ac:dyDescent="0.15">
      <c r="H29" s="23"/>
      <c r="J29" s="25"/>
      <c r="O29" s="26"/>
      <c r="P29" s="25"/>
      <c r="Q29"/>
    </row>
    <row r="30" spans="1:17" x14ac:dyDescent="0.15">
      <c r="H30" s="23"/>
      <c r="J30" s="25"/>
      <c r="O30" s="26"/>
      <c r="P30" s="25"/>
      <c r="Q30"/>
    </row>
    <row r="31" spans="1:17" x14ac:dyDescent="0.15">
      <c r="H31" s="23"/>
      <c r="J31" s="25"/>
      <c r="O31" s="26"/>
      <c r="P31" s="25"/>
      <c r="Q31"/>
    </row>
    <row r="32" spans="1:17" x14ac:dyDescent="0.15">
      <c r="H32" s="23"/>
      <c r="J32" s="25"/>
      <c r="O32" s="26"/>
      <c r="P32" s="25"/>
      <c r="Q32"/>
    </row>
    <row r="33" spans="8:17" x14ac:dyDescent="0.15">
      <c r="H33" s="23"/>
      <c r="J33" s="25"/>
      <c r="O33" s="26"/>
      <c r="P33" s="25"/>
      <c r="Q33"/>
    </row>
    <row r="34" spans="8:17" x14ac:dyDescent="0.15">
      <c r="H34" s="23"/>
      <c r="J34" s="25"/>
      <c r="O34" s="26"/>
      <c r="P34" s="25"/>
      <c r="Q34"/>
    </row>
    <row r="35" spans="8:17" x14ac:dyDescent="0.15">
      <c r="H35" s="23"/>
      <c r="J35" s="25"/>
      <c r="O35" s="26"/>
      <c r="P35" s="25"/>
      <c r="Q35"/>
    </row>
    <row r="36" spans="8:17" x14ac:dyDescent="0.15">
      <c r="H36" s="23"/>
      <c r="J36" s="25"/>
      <c r="O36" s="26"/>
      <c r="P36" s="25"/>
      <c r="Q36"/>
    </row>
    <row r="37" spans="8:17" x14ac:dyDescent="0.15">
      <c r="H37" s="23"/>
      <c r="J37" s="25"/>
      <c r="O37" s="26"/>
      <c r="P37" s="25"/>
      <c r="Q37"/>
    </row>
    <row r="38" spans="8:17" x14ac:dyDescent="0.15">
      <c r="H38" s="23"/>
      <c r="J38" s="25"/>
      <c r="O38" s="26"/>
      <c r="P38" s="25"/>
      <c r="Q38"/>
    </row>
    <row r="39" spans="8:17" x14ac:dyDescent="0.15">
      <c r="H39" s="23"/>
      <c r="J39" s="25"/>
      <c r="O39" s="26"/>
      <c r="P39" s="25"/>
      <c r="Q39"/>
    </row>
    <row r="40" spans="8:17" x14ac:dyDescent="0.15">
      <c r="H40" s="23"/>
      <c r="J40" s="25"/>
      <c r="O40" s="26"/>
      <c r="P40" s="25"/>
      <c r="Q40"/>
    </row>
    <row r="41" spans="8:17" x14ac:dyDescent="0.15">
      <c r="H41" s="23"/>
      <c r="J41" s="25"/>
      <c r="O41" s="26"/>
      <c r="P41" s="25"/>
      <c r="Q41"/>
    </row>
    <row r="42" spans="8:17" x14ac:dyDescent="0.15">
      <c r="H42" s="23"/>
      <c r="J42" s="25"/>
      <c r="O42" s="26"/>
      <c r="P42" s="25"/>
      <c r="Q42"/>
    </row>
    <row r="43" spans="8:17" x14ac:dyDescent="0.15">
      <c r="H43" s="23"/>
      <c r="J43" s="25"/>
      <c r="O43" s="26"/>
      <c r="P43" s="25"/>
      <c r="Q43"/>
    </row>
    <row r="44" spans="8:17" x14ac:dyDescent="0.15">
      <c r="H44" s="23"/>
      <c r="J44" s="25"/>
      <c r="O44" s="26"/>
      <c r="P44" s="25"/>
      <c r="Q44"/>
    </row>
    <row r="45" spans="8:17" x14ac:dyDescent="0.15">
      <c r="H45" s="23"/>
      <c r="J45" s="25"/>
      <c r="O45" s="26"/>
      <c r="P45" s="25"/>
      <c r="Q45"/>
    </row>
    <row r="46" spans="8:17" x14ac:dyDescent="0.15">
      <c r="H46" s="23"/>
      <c r="J46" s="25"/>
      <c r="O46" s="26"/>
      <c r="P46" s="25"/>
      <c r="Q46"/>
    </row>
    <row r="47" spans="8:17" x14ac:dyDescent="0.15">
      <c r="H47" s="23"/>
      <c r="J47" s="25"/>
      <c r="O47" s="26"/>
      <c r="P47" s="25"/>
      <c r="Q47"/>
    </row>
    <row r="48" spans="8:17" x14ac:dyDescent="0.15">
      <c r="H48" s="23"/>
      <c r="J48" s="25"/>
      <c r="O48" s="26"/>
      <c r="P48" s="25"/>
      <c r="Q48"/>
    </row>
    <row r="49" spans="8:17" x14ac:dyDescent="0.15">
      <c r="H49" s="23"/>
      <c r="J49" s="25"/>
      <c r="O49" s="26"/>
      <c r="P49" s="25"/>
      <c r="Q49"/>
    </row>
  </sheetData>
  <protectedRanges>
    <protectedRange sqref="A2:A17 H28:P49 I2:K25 A25 A19:A20 A22:A23 B2:C25 A28:G1048576 H50:Q1048576 A27:Q27" name="区域1_1"/>
    <protectedRange sqref="A26:XFD26" name="区域1_2"/>
    <protectedRange sqref="L2:Q9 Q20:Q25 P10:P25 L20:O25" name="区域1_4"/>
    <protectedRange sqref="L10:O17 Q10:Q17" name="区域1_5"/>
    <protectedRange sqref="Q18:Q19 L18:O19" name="区域1_6"/>
    <protectedRange sqref="G2:H25" name="区域1_1_1"/>
    <protectedRange sqref="F2:F25" name="区域1_1_2"/>
    <protectedRange sqref="E2:E25" name="区域1_1_3"/>
    <protectedRange sqref="D2:D25" name="区域1_1_4"/>
  </protectedRanges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2018-08-01T06:35:16Z</dcterms:modified>
</cp:coreProperties>
</file>