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7月" sheetId="1" r:id="rId1"/>
  </sheets>
  <definedNames>
    <definedName name="_xlnm._FilterDatabase" localSheetId="0" hidden="1">'7月'!$A$1:$Q$34</definedName>
  </definedNames>
  <calcPr calcId="124519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O25"/>
  <c r="Q25" s="1"/>
  <c r="O26"/>
  <c r="Q26" s="1"/>
  <c r="O27"/>
  <c r="Q27" s="1"/>
  <c r="O28"/>
  <c r="Q28" s="1"/>
  <c r="O29"/>
  <c r="Q29" s="1"/>
  <c r="O30"/>
  <c r="Q30" s="1"/>
  <c r="O31"/>
  <c r="Q31" s="1"/>
  <c r="O32"/>
  <c r="Q32" s="1"/>
  <c r="O33"/>
  <c r="Q33" s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L3" l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Q3"/>
  <c r="Q4"/>
  <c r="Q5"/>
  <c r="Q6"/>
  <c r="Q7"/>
  <c r="Q8"/>
  <c r="Q9"/>
  <c r="Q10"/>
  <c r="Q11"/>
  <c r="Q12"/>
  <c r="Q13"/>
  <c r="Q14"/>
  <c r="K34" l="1"/>
  <c r="O2"/>
  <c r="N2"/>
  <c r="N34" s="1"/>
  <c r="L2"/>
  <c r="O34" l="1"/>
  <c r="Q2"/>
  <c r="Q34" s="1"/>
</calcChain>
</file>

<file path=xl/sharedStrings.xml><?xml version="1.0" encoding="utf-8"?>
<sst xmlns="http://schemas.openxmlformats.org/spreadsheetml/2006/main" count="210" uniqueCount="86">
  <si>
    <t>序号</t>
  </si>
  <si>
    <t>影片名称</t>
    <phoneticPr fontId="4" type="noConversion"/>
  </si>
  <si>
    <t>影片编码</t>
  </si>
  <si>
    <t>影院名称</t>
    <phoneticPr fontId="4" type="noConversion"/>
  </si>
  <si>
    <t>影院编码</t>
    <phoneticPr fontId="4" type="noConversion"/>
  </si>
  <si>
    <t>设备归属</t>
    <phoneticPr fontId="4" type="noConversion"/>
  </si>
  <si>
    <t>开始日期</t>
    <phoneticPr fontId="4" type="noConversion"/>
  </si>
  <si>
    <t>结束日期</t>
    <phoneticPr fontId="4" type="noConversion"/>
  </si>
  <si>
    <t>总场次</t>
    <phoneticPr fontId="4" type="noConversion"/>
  </si>
  <si>
    <t>总人次</t>
    <phoneticPr fontId="4" type="noConversion"/>
  </si>
  <si>
    <t>总票房</t>
    <phoneticPr fontId="4" type="noConversion"/>
  </si>
  <si>
    <t>电影专项基金</t>
    <phoneticPr fontId="4" type="noConversion"/>
  </si>
  <si>
    <t>增值税率</t>
    <phoneticPr fontId="4" type="noConversion"/>
  </si>
  <si>
    <t>税金</t>
    <phoneticPr fontId="4" type="noConversion"/>
  </si>
  <si>
    <t>净票房</t>
    <phoneticPr fontId="4" type="noConversion"/>
  </si>
  <si>
    <t>分账比例</t>
    <phoneticPr fontId="4" type="noConversion"/>
  </si>
  <si>
    <t>分账片款</t>
    <phoneticPr fontId="4" type="noConversion"/>
  </si>
  <si>
    <t>中影设备</t>
    <phoneticPr fontId="4" type="noConversion"/>
  </si>
  <si>
    <t>合计</t>
    <phoneticPr fontId="4" type="noConversion"/>
  </si>
  <si>
    <t>重庆大足区UME影城（双桥）</t>
  </si>
  <si>
    <t>051200922018</t>
  </si>
  <si>
    <t>超时空同居</t>
  </si>
  <si>
    <t>001102802018</t>
  </si>
  <si>
    <t>幸福马上来</t>
  </si>
  <si>
    <t>001102782017</t>
  </si>
  <si>
    <t>猛虫过江</t>
  </si>
  <si>
    <t>001104442018</t>
  </si>
  <si>
    <t>泄密者</t>
  </si>
  <si>
    <t>001103922018</t>
  </si>
  <si>
    <t>051201022018</t>
  </si>
  <si>
    <t>第七个小矮人</t>
  </si>
  <si>
    <t>066100982018</t>
  </si>
  <si>
    <t>012101122018</t>
  </si>
  <si>
    <t>051201112018</t>
  </si>
  <si>
    <t>龙虾刑警</t>
  </si>
  <si>
    <t>001103782018</t>
  </si>
  <si>
    <t>001203772018</t>
  </si>
  <si>
    <t>001903772018</t>
  </si>
  <si>
    <t>091101172018</t>
  </si>
  <si>
    <t>051101152018</t>
  </si>
  <si>
    <t>014101072018</t>
  </si>
  <si>
    <t>我不是药神</t>
  </si>
  <si>
    <t>001104962018</t>
  </si>
  <si>
    <t>新大头儿子和小头爸爸3俄罗斯奇遇记</t>
  </si>
  <si>
    <t>邪不压正</t>
  </si>
  <si>
    <t>邪不压正（中国巨幕）</t>
  </si>
  <si>
    <t>昨日青空</t>
  </si>
  <si>
    <t>西虹市首富（中国巨幕）</t>
  </si>
  <si>
    <t>西虹市首富</t>
  </si>
  <si>
    <t>神奇马戏团之动物饼干</t>
  </si>
  <si>
    <t>出·路</t>
  </si>
  <si>
    <t>2018-07-01</t>
    <phoneticPr fontId="10" type="noConversion"/>
  </si>
  <si>
    <t>2018-07-31</t>
    <phoneticPr fontId="10" type="noConversion"/>
  </si>
  <si>
    <t>001804962018</t>
  </si>
  <si>
    <t>001b03562018</t>
  </si>
  <si>
    <t>001104952018</t>
  </si>
  <si>
    <t>001804952018</t>
  </si>
  <si>
    <t>001204972018</t>
  </si>
  <si>
    <t>051201202018</t>
  </si>
  <si>
    <t>051101182018</t>
  </si>
  <si>
    <t>051901202018</t>
  </si>
  <si>
    <t>051201262018</t>
  </si>
  <si>
    <t>001c05642018</t>
  </si>
  <si>
    <t>001b04542018</t>
  </si>
  <si>
    <t>001806062018</t>
  </si>
  <si>
    <t>001202172018</t>
  </si>
  <si>
    <t>001106062018</t>
  </si>
  <si>
    <t>001b05642018</t>
  </si>
  <si>
    <t>001l03342018</t>
  </si>
  <si>
    <r>
      <rPr>
        <sz val="10"/>
        <color theme="1"/>
        <rFont val="宋体"/>
        <family val="3"/>
        <charset val="134"/>
      </rPr>
      <t>侏罗纪世界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</si>
  <si>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超人总动员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</si>
  <si>
    <t>最后一球</t>
    <phoneticPr fontId="1" type="noConversion"/>
  </si>
  <si>
    <t>动物世界（中国巨幕）</t>
    <phoneticPr fontId="1" type="noConversion"/>
  </si>
  <si>
    <t>暹罗决：九神战甲</t>
    <phoneticPr fontId="1" type="noConversion"/>
  </si>
  <si>
    <t>金蝉脱壳2：冥府</t>
    <phoneticPr fontId="1" type="noConversion"/>
  </si>
  <si>
    <t>复仇者联盟3：无限战争（3D）</t>
    <phoneticPr fontId="1" type="noConversion"/>
  </si>
  <si>
    <t>动物世界（3D）</t>
    <phoneticPr fontId="1" type="noConversion"/>
  </si>
  <si>
    <t>生存家族</t>
    <phoneticPr fontId="1" type="noConversion"/>
  </si>
  <si>
    <t>我不是药神（中国巨幕）</t>
    <phoneticPr fontId="1" type="noConversion"/>
  </si>
  <si>
    <r>
      <rPr>
        <sz val="10"/>
        <color theme="1"/>
        <rFont val="宋体"/>
        <family val="3"/>
        <charset val="134"/>
      </rPr>
      <t>阿修罗（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</si>
  <si>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摩天营救（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</si>
  <si>
    <t>汪星卧底</t>
    <phoneticPr fontId="1" type="noConversion"/>
  </si>
  <si>
    <t>摩天营救（中国巨幕）</t>
    <phoneticPr fontId="1" type="noConversion"/>
  </si>
  <si>
    <r>
      <rPr>
        <sz val="10"/>
        <color theme="1"/>
        <rFont val="宋体"/>
        <family val="3"/>
        <charset val="134"/>
      </rPr>
      <t>淘气大侦探（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</si>
  <si>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神奇马戏团之动物饼干（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</si>
  <si>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狄仁杰之四大天王（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</si>
</sst>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SimSun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49" fontId="2" fillId="2" borderId="1" xfId="0" applyNumberFormat="1" applyFont="1" applyFill="1" applyBorder="1" applyAlignment="1" applyProtection="1">
      <alignment horizontal="center" wrapText="1"/>
    </xf>
    <xf numFmtId="14" fontId="3" fillId="2" borderId="1" xfId="0" applyNumberFormat="1" applyFont="1" applyFill="1" applyBorder="1" applyAlignment="1" applyProtection="1">
      <alignment horizontal="center" wrapText="1"/>
    </xf>
    <xf numFmtId="176" fontId="3" fillId="2" borderId="1" xfId="0" applyNumberFormat="1" applyFont="1" applyFill="1" applyBorder="1" applyAlignment="1" applyProtection="1">
      <alignment horizontal="center" wrapText="1"/>
    </xf>
    <xf numFmtId="177" fontId="3" fillId="2" borderId="1" xfId="0" applyNumberFormat="1" applyFont="1" applyFill="1" applyBorder="1" applyAlignment="1" applyProtection="1">
      <alignment horizontal="center" wrapText="1"/>
    </xf>
    <xf numFmtId="0" fontId="5" fillId="0" borderId="0" xfId="0" applyFont="1" applyAlignment="1"/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/>
    <xf numFmtId="0" fontId="0" fillId="0" borderId="2" xfId="0" applyFill="1" applyBorder="1" applyAlignment="1"/>
    <xf numFmtId="49" fontId="6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/>
    <xf numFmtId="14" fontId="0" fillId="0" borderId="2" xfId="0" applyNumberFormat="1" applyFill="1" applyBorder="1" applyAlignment="1"/>
    <xf numFmtId="176" fontId="0" fillId="0" borderId="2" xfId="0" applyNumberFormat="1" applyFill="1" applyBorder="1" applyAlignment="1"/>
    <xf numFmtId="176" fontId="0" fillId="0" borderId="3" xfId="0" applyNumberFormat="1" applyFill="1" applyBorder="1" applyAlignment="1">
      <alignment horizontal="right"/>
    </xf>
    <xf numFmtId="0" fontId="0" fillId="0" borderId="0" xfId="0" applyFill="1" applyAlignment="1"/>
    <xf numFmtId="49" fontId="0" fillId="0" borderId="0" xfId="0" applyNumberFormat="1" applyFill="1" applyAlignment="1"/>
    <xf numFmtId="14" fontId="0" fillId="0" borderId="0" xfId="0" applyNumberFormat="1" applyFill="1" applyAlignment="1"/>
    <xf numFmtId="176" fontId="0" fillId="0" borderId="0" xfId="0" applyNumberFormat="1" applyFill="1" applyAlignment="1"/>
    <xf numFmtId="177" fontId="0" fillId="0" borderId="0" xfId="0" applyNumberFormat="1" applyFill="1" applyAlignment="1"/>
    <xf numFmtId="0" fontId="0" fillId="0" borderId="0" xfId="0" applyAlignment="1"/>
    <xf numFmtId="49" fontId="0" fillId="0" borderId="0" xfId="0" applyNumberFormat="1" applyAlignment="1"/>
    <xf numFmtId="49" fontId="8" fillId="0" borderId="0" xfId="0" applyNumberFormat="1" applyFont="1" applyAlignment="1"/>
    <xf numFmtId="14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  <xf numFmtId="49" fontId="9" fillId="3" borderId="2" xfId="0" applyNumberFormat="1" applyFont="1" applyFill="1" applyBorder="1" applyAlignment="1">
      <alignment horizontal="center" vertical="top" wrapText="1"/>
    </xf>
    <xf numFmtId="176" fontId="0" fillId="0" borderId="2" xfId="0" applyNumberFormat="1" applyFill="1" applyBorder="1" applyAlignment="1">
      <alignment horizontal="right"/>
    </xf>
    <xf numFmtId="177" fontId="6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7"/>
  <sheetViews>
    <sheetView tabSelected="1" workbookViewId="0">
      <selection activeCell="B21" sqref="B21"/>
    </sheetView>
  </sheetViews>
  <sheetFormatPr defaultColWidth="14" defaultRowHeight="13.5"/>
  <cols>
    <col min="1" max="1" width="5.875" style="26" customWidth="1"/>
    <col min="2" max="2" width="35.25" style="27" customWidth="1"/>
    <col min="3" max="3" width="12.875" style="27" customWidth="1"/>
    <col min="4" max="4" width="28" style="27" customWidth="1"/>
    <col min="5" max="5" width="10.25" style="27" customWidth="1"/>
    <col min="6" max="6" width="14" style="27"/>
    <col min="7" max="8" width="12" style="29" customWidth="1"/>
    <col min="9" max="10" width="9.75" style="27" customWidth="1"/>
    <col min="11" max="11" width="20" style="30" customWidth="1"/>
    <col min="12" max="12" width="14" style="30"/>
    <col min="13" max="13" width="9.875" style="30" customWidth="1"/>
    <col min="14" max="14" width="10.375" style="30" customWidth="1"/>
    <col min="15" max="15" width="19.125" style="30" customWidth="1"/>
    <col min="16" max="16" width="6.875" style="31" customWidth="1"/>
    <col min="17" max="17" width="16.75" style="30" customWidth="1"/>
    <col min="18" max="16384" width="14" style="26"/>
  </cols>
  <sheetData>
    <row r="1" spans="1:17" s="7" customFormat="1" ht="20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</row>
    <row r="2" spans="1:17" s="14" customFormat="1" ht="20.25" customHeight="1">
      <c r="A2" s="8">
        <v>1</v>
      </c>
      <c r="B2" s="9" t="s">
        <v>69</v>
      </c>
      <c r="C2" s="9" t="s">
        <v>29</v>
      </c>
      <c r="D2" s="9" t="s">
        <v>19</v>
      </c>
      <c r="E2" s="9">
        <v>50250041</v>
      </c>
      <c r="F2" s="10" t="s">
        <v>17</v>
      </c>
      <c r="G2" s="32" t="s">
        <v>51</v>
      </c>
      <c r="H2" s="32" t="s">
        <v>52</v>
      </c>
      <c r="I2" s="9">
        <v>152</v>
      </c>
      <c r="J2" s="9">
        <v>879</v>
      </c>
      <c r="K2" s="11">
        <v>30407.200000000001</v>
      </c>
      <c r="L2" s="11">
        <f>K2*0.05</f>
        <v>1520.3600000000001</v>
      </c>
      <c r="M2" s="12">
        <v>0.03</v>
      </c>
      <c r="N2" s="11">
        <f>K2*(1-0.96737864)</f>
        <v>991.9242177920014</v>
      </c>
      <c r="O2" s="11">
        <f>K2*0.91737864</f>
        <v>27894.915782208001</v>
      </c>
      <c r="P2" s="13">
        <v>0.48</v>
      </c>
      <c r="Q2" s="11">
        <f>O2*P2</f>
        <v>13389.55957545984</v>
      </c>
    </row>
    <row r="3" spans="1:17" s="14" customFormat="1" ht="20.25" customHeight="1">
      <c r="A3" s="8">
        <v>2</v>
      </c>
      <c r="B3" s="9" t="s">
        <v>70</v>
      </c>
      <c r="C3" s="9" t="s">
        <v>33</v>
      </c>
      <c r="D3" s="9" t="s">
        <v>19</v>
      </c>
      <c r="E3" s="9">
        <v>50250041</v>
      </c>
      <c r="F3" s="10" t="s">
        <v>17</v>
      </c>
      <c r="G3" s="32" t="s">
        <v>51</v>
      </c>
      <c r="H3" s="32" t="s">
        <v>52</v>
      </c>
      <c r="I3" s="9">
        <v>73</v>
      </c>
      <c r="J3" s="9">
        <v>344</v>
      </c>
      <c r="K3" s="11">
        <v>9865.15</v>
      </c>
      <c r="L3" s="11">
        <f t="shared" ref="L3:L33" si="0">K3*0.05</f>
        <v>493.25749999999999</v>
      </c>
      <c r="M3" s="12">
        <v>0.03</v>
      </c>
      <c r="N3" s="11">
        <f t="shared" ref="N3:N33" si="1">K3*(1-0.96737864)</f>
        <v>321.8146096040004</v>
      </c>
      <c r="O3" s="11">
        <f t="shared" ref="O3:O33" si="2">K3*0.91737864</f>
        <v>9050.0778903959999</v>
      </c>
      <c r="P3" s="13">
        <v>0.48</v>
      </c>
      <c r="Q3" s="11">
        <f t="shared" ref="Q3:Q33" si="3">O3*P3</f>
        <v>4344.0373873900799</v>
      </c>
    </row>
    <row r="4" spans="1:17" s="14" customFormat="1" ht="20.25" customHeight="1">
      <c r="A4" s="8">
        <v>3</v>
      </c>
      <c r="B4" s="9" t="s">
        <v>30</v>
      </c>
      <c r="C4" s="9" t="s">
        <v>31</v>
      </c>
      <c r="D4" s="9" t="s">
        <v>19</v>
      </c>
      <c r="E4" s="9">
        <v>50250041</v>
      </c>
      <c r="F4" s="10" t="s">
        <v>17</v>
      </c>
      <c r="G4" s="32" t="s">
        <v>51</v>
      </c>
      <c r="H4" s="32" t="s">
        <v>52</v>
      </c>
      <c r="I4" s="9">
        <v>7</v>
      </c>
      <c r="J4" s="9">
        <v>11</v>
      </c>
      <c r="K4" s="11">
        <v>269.8</v>
      </c>
      <c r="L4" s="11">
        <f t="shared" si="0"/>
        <v>13.490000000000002</v>
      </c>
      <c r="M4" s="12">
        <v>0.03</v>
      </c>
      <c r="N4" s="11">
        <f t="shared" si="1"/>
        <v>8.8012429280000113</v>
      </c>
      <c r="O4" s="11">
        <f t="shared" si="2"/>
        <v>247.50875707200001</v>
      </c>
      <c r="P4" s="13">
        <v>0.48</v>
      </c>
      <c r="Q4" s="11">
        <f t="shared" si="3"/>
        <v>118.80420339456001</v>
      </c>
    </row>
    <row r="5" spans="1:17" s="14" customFormat="1" ht="20.25" customHeight="1">
      <c r="A5" s="8">
        <v>4</v>
      </c>
      <c r="B5" s="10" t="s">
        <v>71</v>
      </c>
      <c r="C5" s="9" t="s">
        <v>38</v>
      </c>
      <c r="D5" s="9" t="s">
        <v>19</v>
      </c>
      <c r="E5" s="9">
        <v>50250041</v>
      </c>
      <c r="F5" s="10" t="s">
        <v>17</v>
      </c>
      <c r="G5" s="32" t="s">
        <v>51</v>
      </c>
      <c r="H5" s="32" t="s">
        <v>52</v>
      </c>
      <c r="I5" s="9">
        <v>2</v>
      </c>
      <c r="J5" s="9">
        <v>0</v>
      </c>
      <c r="K5" s="11">
        <v>0</v>
      </c>
      <c r="L5" s="11">
        <f t="shared" si="0"/>
        <v>0</v>
      </c>
      <c r="M5" s="12">
        <v>0.03</v>
      </c>
      <c r="N5" s="11">
        <f t="shared" si="1"/>
        <v>0</v>
      </c>
      <c r="O5" s="11">
        <f t="shared" si="2"/>
        <v>0</v>
      </c>
      <c r="P5" s="13">
        <v>0.48</v>
      </c>
      <c r="Q5" s="11">
        <f t="shared" si="3"/>
        <v>0</v>
      </c>
    </row>
    <row r="6" spans="1:17" s="14" customFormat="1" ht="20.25" customHeight="1">
      <c r="A6" s="8">
        <v>5</v>
      </c>
      <c r="B6" s="10" t="s">
        <v>25</v>
      </c>
      <c r="C6" s="9" t="s">
        <v>26</v>
      </c>
      <c r="D6" s="9" t="s">
        <v>19</v>
      </c>
      <c r="E6" s="9">
        <v>50250041</v>
      </c>
      <c r="F6" s="10" t="s">
        <v>17</v>
      </c>
      <c r="G6" s="32" t="s">
        <v>51</v>
      </c>
      <c r="H6" s="32" t="s">
        <v>52</v>
      </c>
      <c r="I6" s="9">
        <v>9</v>
      </c>
      <c r="J6" s="9">
        <v>18</v>
      </c>
      <c r="K6" s="11">
        <v>744.05</v>
      </c>
      <c r="L6" s="11">
        <f t="shared" si="0"/>
        <v>37.202500000000001</v>
      </c>
      <c r="M6" s="12">
        <v>0.03</v>
      </c>
      <c r="N6" s="11">
        <f t="shared" si="1"/>
        <v>24.271922908000032</v>
      </c>
      <c r="O6" s="11">
        <f t="shared" si="2"/>
        <v>682.575577092</v>
      </c>
      <c r="P6" s="34">
        <v>0.48</v>
      </c>
      <c r="Q6" s="11">
        <f t="shared" si="3"/>
        <v>327.63627700415998</v>
      </c>
    </row>
    <row r="7" spans="1:17" s="14" customFormat="1" ht="20.25" customHeight="1">
      <c r="A7" s="8">
        <v>6</v>
      </c>
      <c r="B7" s="10" t="s">
        <v>72</v>
      </c>
      <c r="C7" s="9" t="s">
        <v>37</v>
      </c>
      <c r="D7" s="9" t="s">
        <v>19</v>
      </c>
      <c r="E7" s="9">
        <v>50250041</v>
      </c>
      <c r="F7" s="10" t="s">
        <v>17</v>
      </c>
      <c r="G7" s="32" t="s">
        <v>51</v>
      </c>
      <c r="H7" s="32" t="s">
        <v>52</v>
      </c>
      <c r="I7" s="9">
        <v>11</v>
      </c>
      <c r="J7" s="9">
        <v>122</v>
      </c>
      <c r="K7" s="11">
        <v>4304.3</v>
      </c>
      <c r="L7" s="11">
        <f t="shared" si="0"/>
        <v>215.21500000000003</v>
      </c>
      <c r="M7" s="12">
        <v>0.03</v>
      </c>
      <c r="N7" s="11">
        <f t="shared" si="1"/>
        <v>140.4121198480002</v>
      </c>
      <c r="O7" s="11">
        <f t="shared" si="2"/>
        <v>3948.6728801520003</v>
      </c>
      <c r="P7" s="13">
        <v>0.48</v>
      </c>
      <c r="Q7" s="11">
        <f t="shared" si="3"/>
        <v>1895.3629824729601</v>
      </c>
    </row>
    <row r="8" spans="1:17" s="14" customFormat="1" ht="20.25" customHeight="1">
      <c r="A8" s="8">
        <v>7</v>
      </c>
      <c r="B8" s="10" t="s">
        <v>73</v>
      </c>
      <c r="C8" s="9" t="s">
        <v>40</v>
      </c>
      <c r="D8" s="9" t="s">
        <v>19</v>
      </c>
      <c r="E8" s="9">
        <v>50250041</v>
      </c>
      <c r="F8" s="10" t="s">
        <v>17</v>
      </c>
      <c r="G8" s="32" t="s">
        <v>51</v>
      </c>
      <c r="H8" s="32" t="s">
        <v>52</v>
      </c>
      <c r="I8" s="9">
        <v>3</v>
      </c>
      <c r="J8" s="9">
        <v>0</v>
      </c>
      <c r="K8" s="11">
        <v>0</v>
      </c>
      <c r="L8" s="11">
        <f t="shared" si="0"/>
        <v>0</v>
      </c>
      <c r="M8" s="12">
        <v>0.03</v>
      </c>
      <c r="N8" s="11">
        <f t="shared" si="1"/>
        <v>0</v>
      </c>
      <c r="O8" s="11">
        <f t="shared" si="2"/>
        <v>0</v>
      </c>
      <c r="P8" s="13">
        <v>0.48</v>
      </c>
      <c r="Q8" s="11">
        <f t="shared" si="3"/>
        <v>0</v>
      </c>
    </row>
    <row r="9" spans="1:17" s="14" customFormat="1" ht="20.25" customHeight="1">
      <c r="A9" s="8">
        <v>8</v>
      </c>
      <c r="B9" s="10" t="s">
        <v>74</v>
      </c>
      <c r="C9" s="9" t="s">
        <v>39</v>
      </c>
      <c r="D9" s="9" t="s">
        <v>19</v>
      </c>
      <c r="E9" s="9">
        <v>50250041</v>
      </c>
      <c r="F9" s="10" t="s">
        <v>17</v>
      </c>
      <c r="G9" s="32" t="s">
        <v>51</v>
      </c>
      <c r="H9" s="32" t="s">
        <v>52</v>
      </c>
      <c r="I9" s="9">
        <v>58</v>
      </c>
      <c r="J9" s="9">
        <v>129</v>
      </c>
      <c r="K9" s="11">
        <v>3835.45</v>
      </c>
      <c r="L9" s="11">
        <f t="shared" si="0"/>
        <v>191.77250000000001</v>
      </c>
      <c r="M9" s="12">
        <v>0.03</v>
      </c>
      <c r="N9" s="11">
        <f t="shared" si="1"/>
        <v>125.11759521200017</v>
      </c>
      <c r="O9" s="11">
        <f t="shared" si="2"/>
        <v>3518.559904788</v>
      </c>
      <c r="P9" s="13">
        <v>0.48</v>
      </c>
      <c r="Q9" s="11">
        <f t="shared" si="3"/>
        <v>1688.90875429824</v>
      </c>
    </row>
    <row r="10" spans="1:17" s="14" customFormat="1" ht="20.25" customHeight="1">
      <c r="A10" s="8">
        <v>9</v>
      </c>
      <c r="B10" s="9" t="s">
        <v>34</v>
      </c>
      <c r="C10" s="9" t="s">
        <v>35</v>
      </c>
      <c r="D10" s="9" t="s">
        <v>19</v>
      </c>
      <c r="E10" s="9">
        <v>50250041</v>
      </c>
      <c r="F10" s="10" t="s">
        <v>17</v>
      </c>
      <c r="G10" s="32" t="s">
        <v>51</v>
      </c>
      <c r="H10" s="32" t="s">
        <v>52</v>
      </c>
      <c r="I10" s="9">
        <v>16</v>
      </c>
      <c r="J10" s="9">
        <v>22</v>
      </c>
      <c r="K10" s="11">
        <v>747.6</v>
      </c>
      <c r="L10" s="11">
        <f t="shared" si="0"/>
        <v>37.380000000000003</v>
      </c>
      <c r="M10" s="12">
        <v>0.03</v>
      </c>
      <c r="N10" s="11">
        <f t="shared" si="1"/>
        <v>24.387728736000032</v>
      </c>
      <c r="O10" s="11">
        <f t="shared" si="2"/>
        <v>685.83227126400004</v>
      </c>
      <c r="P10" s="13">
        <v>0.48</v>
      </c>
      <c r="Q10" s="11">
        <f t="shared" si="3"/>
        <v>329.19949020671999</v>
      </c>
    </row>
    <row r="11" spans="1:17" s="14" customFormat="1" ht="20.25" customHeight="1">
      <c r="A11" s="8">
        <v>10</v>
      </c>
      <c r="B11" s="9" t="s">
        <v>41</v>
      </c>
      <c r="C11" s="9" t="s">
        <v>42</v>
      </c>
      <c r="D11" s="9" t="s">
        <v>19</v>
      </c>
      <c r="E11" s="9">
        <v>50250041</v>
      </c>
      <c r="F11" s="10" t="s">
        <v>17</v>
      </c>
      <c r="G11" s="32" t="s">
        <v>51</v>
      </c>
      <c r="H11" s="32" t="s">
        <v>52</v>
      </c>
      <c r="I11" s="9">
        <v>421</v>
      </c>
      <c r="J11" s="9">
        <v>4205</v>
      </c>
      <c r="K11" s="11">
        <v>139631.93</v>
      </c>
      <c r="L11" s="11">
        <f t="shared" si="0"/>
        <v>6981.5964999999997</v>
      </c>
      <c r="M11" s="12">
        <v>0.03</v>
      </c>
      <c r="N11" s="11">
        <f t="shared" si="1"/>
        <v>4554.9834560248055</v>
      </c>
      <c r="O11" s="11">
        <f t="shared" si="2"/>
        <v>128095.3500439752</v>
      </c>
      <c r="P11" s="13">
        <v>0.48</v>
      </c>
      <c r="Q11" s="11">
        <f t="shared" si="3"/>
        <v>61485.768021108088</v>
      </c>
    </row>
    <row r="12" spans="1:17" s="14" customFormat="1" ht="20.25" customHeight="1">
      <c r="A12" s="8">
        <v>11</v>
      </c>
      <c r="B12" s="9" t="s">
        <v>21</v>
      </c>
      <c r="C12" s="9" t="s">
        <v>22</v>
      </c>
      <c r="D12" s="9" t="s">
        <v>19</v>
      </c>
      <c r="E12" s="9">
        <v>50250041</v>
      </c>
      <c r="F12" s="10" t="s">
        <v>17</v>
      </c>
      <c r="G12" s="32" t="s">
        <v>51</v>
      </c>
      <c r="H12" s="32" t="s">
        <v>52</v>
      </c>
      <c r="I12" s="9">
        <v>9</v>
      </c>
      <c r="J12" s="9">
        <v>24</v>
      </c>
      <c r="K12" s="11">
        <v>800</v>
      </c>
      <c r="L12" s="11">
        <f t="shared" si="0"/>
        <v>40</v>
      </c>
      <c r="M12" s="12">
        <v>0.03</v>
      </c>
      <c r="N12" s="11">
        <f t="shared" si="1"/>
        <v>26.097088000000035</v>
      </c>
      <c r="O12" s="11">
        <f t="shared" si="2"/>
        <v>733.90291200000001</v>
      </c>
      <c r="P12" s="13">
        <v>0.48</v>
      </c>
      <c r="Q12" s="11">
        <f t="shared" si="3"/>
        <v>352.27339775999997</v>
      </c>
    </row>
    <row r="13" spans="1:17" s="14" customFormat="1" ht="20.25" customHeight="1">
      <c r="A13" s="8">
        <v>12</v>
      </c>
      <c r="B13" s="10" t="s">
        <v>75</v>
      </c>
      <c r="C13" s="9" t="s">
        <v>20</v>
      </c>
      <c r="D13" s="9" t="s">
        <v>19</v>
      </c>
      <c r="E13" s="9">
        <v>50250041</v>
      </c>
      <c r="F13" s="10" t="s">
        <v>17</v>
      </c>
      <c r="G13" s="32" t="s">
        <v>51</v>
      </c>
      <c r="H13" s="32" t="s">
        <v>52</v>
      </c>
      <c r="I13" s="9">
        <v>4</v>
      </c>
      <c r="J13" s="9">
        <v>10</v>
      </c>
      <c r="K13" s="11">
        <v>336</v>
      </c>
      <c r="L13" s="11">
        <f t="shared" si="0"/>
        <v>16.8</v>
      </c>
      <c r="M13" s="12">
        <v>0.03</v>
      </c>
      <c r="N13" s="11">
        <f t="shared" si="1"/>
        <v>10.960776960000015</v>
      </c>
      <c r="O13" s="11">
        <f t="shared" si="2"/>
        <v>308.23922304000001</v>
      </c>
      <c r="P13" s="13">
        <v>0.48</v>
      </c>
      <c r="Q13" s="11">
        <f t="shared" si="3"/>
        <v>147.9548270592</v>
      </c>
    </row>
    <row r="14" spans="1:17" s="14" customFormat="1" ht="20.25" customHeight="1">
      <c r="A14" s="8">
        <v>13</v>
      </c>
      <c r="B14" s="9" t="s">
        <v>27</v>
      </c>
      <c r="C14" s="9" t="s">
        <v>28</v>
      </c>
      <c r="D14" s="9" t="s">
        <v>19</v>
      </c>
      <c r="E14" s="9">
        <v>50250041</v>
      </c>
      <c r="F14" s="10" t="s">
        <v>17</v>
      </c>
      <c r="G14" s="32" t="s">
        <v>51</v>
      </c>
      <c r="H14" s="32" t="s">
        <v>52</v>
      </c>
      <c r="I14" s="9">
        <v>10</v>
      </c>
      <c r="J14" s="9">
        <v>23</v>
      </c>
      <c r="K14" s="11">
        <v>766.45</v>
      </c>
      <c r="L14" s="11">
        <f t="shared" si="0"/>
        <v>38.322500000000005</v>
      </c>
      <c r="M14" s="12">
        <v>0.03</v>
      </c>
      <c r="N14" s="11">
        <f t="shared" si="1"/>
        <v>25.002641372000035</v>
      </c>
      <c r="O14" s="11">
        <f t="shared" si="2"/>
        <v>703.12485862800008</v>
      </c>
      <c r="P14" s="13">
        <v>0.48</v>
      </c>
      <c r="Q14" s="11">
        <f t="shared" si="3"/>
        <v>337.49993214144001</v>
      </c>
    </row>
    <row r="15" spans="1:17" s="14" customFormat="1" ht="20.25" customHeight="1">
      <c r="A15" s="8">
        <v>14</v>
      </c>
      <c r="B15" s="10" t="s">
        <v>76</v>
      </c>
      <c r="C15" s="9" t="s">
        <v>36</v>
      </c>
      <c r="D15" s="9" t="s">
        <v>19</v>
      </c>
      <c r="E15" s="9">
        <v>50250041</v>
      </c>
      <c r="F15" s="10" t="s">
        <v>17</v>
      </c>
      <c r="G15" s="32" t="s">
        <v>51</v>
      </c>
      <c r="H15" s="32" t="s">
        <v>52</v>
      </c>
      <c r="I15" s="9">
        <v>192</v>
      </c>
      <c r="J15" s="9">
        <v>669</v>
      </c>
      <c r="K15" s="11">
        <v>22184.95</v>
      </c>
      <c r="L15" s="11">
        <f t="shared" si="0"/>
        <v>1109.2475000000002</v>
      </c>
      <c r="M15" s="12">
        <v>0.03</v>
      </c>
      <c r="N15" s="11">
        <f t="shared" si="1"/>
        <v>723.70324053200102</v>
      </c>
      <c r="O15" s="11">
        <f t="shared" si="2"/>
        <v>20351.999259468001</v>
      </c>
      <c r="P15" s="13">
        <v>0.48</v>
      </c>
      <c r="Q15" s="11">
        <f t="shared" si="3"/>
        <v>9768.9596445446405</v>
      </c>
    </row>
    <row r="16" spans="1:17" s="14" customFormat="1" ht="20.25" customHeight="1">
      <c r="A16" s="8">
        <v>15</v>
      </c>
      <c r="B16" s="10" t="s">
        <v>77</v>
      </c>
      <c r="C16" s="9" t="s">
        <v>32</v>
      </c>
      <c r="D16" s="9" t="s">
        <v>19</v>
      </c>
      <c r="E16" s="9">
        <v>50250041</v>
      </c>
      <c r="F16" s="10" t="s">
        <v>17</v>
      </c>
      <c r="G16" s="32" t="s">
        <v>51</v>
      </c>
      <c r="H16" s="32" t="s">
        <v>52</v>
      </c>
      <c r="I16" s="9">
        <v>1</v>
      </c>
      <c r="J16" s="9">
        <v>0</v>
      </c>
      <c r="K16" s="11">
        <v>0</v>
      </c>
      <c r="L16" s="11">
        <f t="shared" si="0"/>
        <v>0</v>
      </c>
      <c r="M16" s="12">
        <v>0.03</v>
      </c>
      <c r="N16" s="11">
        <f t="shared" si="1"/>
        <v>0</v>
      </c>
      <c r="O16" s="11">
        <f t="shared" si="2"/>
        <v>0</v>
      </c>
      <c r="P16" s="13">
        <v>0.48</v>
      </c>
      <c r="Q16" s="11">
        <f t="shared" si="3"/>
        <v>0</v>
      </c>
    </row>
    <row r="17" spans="1:17" s="14" customFormat="1" ht="20.25" customHeight="1">
      <c r="A17" s="8">
        <v>16</v>
      </c>
      <c r="B17" s="9" t="s">
        <v>23</v>
      </c>
      <c r="C17" s="9" t="s">
        <v>24</v>
      </c>
      <c r="D17" s="9" t="s">
        <v>19</v>
      </c>
      <c r="E17" s="9">
        <v>50250041</v>
      </c>
      <c r="F17" s="10" t="s">
        <v>17</v>
      </c>
      <c r="G17" s="32" t="s">
        <v>51</v>
      </c>
      <c r="H17" s="32" t="s">
        <v>52</v>
      </c>
      <c r="I17" s="9">
        <v>6</v>
      </c>
      <c r="J17" s="9">
        <v>72</v>
      </c>
      <c r="K17" s="11">
        <v>2160</v>
      </c>
      <c r="L17" s="11">
        <f t="shared" si="0"/>
        <v>108</v>
      </c>
      <c r="M17" s="12">
        <v>0.03</v>
      </c>
      <c r="N17" s="11">
        <f t="shared" si="1"/>
        <v>70.462137600000091</v>
      </c>
      <c r="O17" s="11">
        <f t="shared" si="2"/>
        <v>1981.5378624</v>
      </c>
      <c r="P17" s="13">
        <v>0.48</v>
      </c>
      <c r="Q17" s="11">
        <f t="shared" si="3"/>
        <v>951.13817395199999</v>
      </c>
    </row>
    <row r="18" spans="1:17" s="14" customFormat="1" ht="20.25" customHeight="1">
      <c r="A18" s="8">
        <v>17</v>
      </c>
      <c r="B18" s="10" t="s">
        <v>78</v>
      </c>
      <c r="C18" s="9" t="s">
        <v>53</v>
      </c>
      <c r="D18" s="9" t="s">
        <v>19</v>
      </c>
      <c r="E18" s="9">
        <v>50250041</v>
      </c>
      <c r="F18" s="10" t="s">
        <v>17</v>
      </c>
      <c r="G18" s="32" t="s">
        <v>51</v>
      </c>
      <c r="H18" s="32" t="s">
        <v>52</v>
      </c>
      <c r="I18" s="9">
        <v>64</v>
      </c>
      <c r="J18" s="9">
        <v>1241</v>
      </c>
      <c r="K18" s="11">
        <v>45046.35</v>
      </c>
      <c r="L18" s="11">
        <f t="shared" si="0"/>
        <v>2252.3175000000001</v>
      </c>
      <c r="M18" s="12">
        <v>0.03</v>
      </c>
      <c r="N18" s="11">
        <f t="shared" si="1"/>
        <v>1469.473200036002</v>
      </c>
      <c r="O18" s="11">
        <f t="shared" si="2"/>
        <v>41324.559299963999</v>
      </c>
      <c r="P18" s="13">
        <v>0.48</v>
      </c>
      <c r="Q18" s="11">
        <f t="shared" si="3"/>
        <v>19835.788463982721</v>
      </c>
    </row>
    <row r="19" spans="1:17" s="14" customFormat="1" ht="20.25" customHeight="1">
      <c r="A19" s="8">
        <v>18</v>
      </c>
      <c r="B19" s="10" t="s">
        <v>43</v>
      </c>
      <c r="C19" s="9" t="s">
        <v>54</v>
      </c>
      <c r="D19" s="9" t="s">
        <v>19</v>
      </c>
      <c r="E19" s="9">
        <v>50250041</v>
      </c>
      <c r="F19" s="10" t="s">
        <v>17</v>
      </c>
      <c r="G19" s="32" t="s">
        <v>51</v>
      </c>
      <c r="H19" s="32" t="s">
        <v>52</v>
      </c>
      <c r="I19" s="9">
        <v>66</v>
      </c>
      <c r="J19" s="9">
        <v>376</v>
      </c>
      <c r="K19" s="11">
        <v>12548.5</v>
      </c>
      <c r="L19" s="11">
        <f t="shared" si="0"/>
        <v>627.42500000000007</v>
      </c>
      <c r="M19" s="12">
        <v>0.03</v>
      </c>
      <c r="N19" s="11">
        <f t="shared" si="1"/>
        <v>409.34913596000052</v>
      </c>
      <c r="O19" s="11">
        <f t="shared" si="2"/>
        <v>11511.72586404</v>
      </c>
      <c r="P19" s="13">
        <v>0.48</v>
      </c>
      <c r="Q19" s="11">
        <f t="shared" si="3"/>
        <v>5525.6284147391998</v>
      </c>
    </row>
    <row r="20" spans="1:17" s="14" customFormat="1" ht="20.25" customHeight="1">
      <c r="A20" s="8">
        <v>19</v>
      </c>
      <c r="B20" s="9" t="s">
        <v>44</v>
      </c>
      <c r="C20" s="9" t="s">
        <v>55</v>
      </c>
      <c r="D20" s="9" t="s">
        <v>19</v>
      </c>
      <c r="E20" s="9">
        <v>50250041</v>
      </c>
      <c r="F20" s="10" t="s">
        <v>17</v>
      </c>
      <c r="G20" s="32" t="s">
        <v>51</v>
      </c>
      <c r="H20" s="32" t="s">
        <v>52</v>
      </c>
      <c r="I20" s="9">
        <v>170</v>
      </c>
      <c r="J20" s="9">
        <v>634</v>
      </c>
      <c r="K20" s="11">
        <v>22764.15</v>
      </c>
      <c r="L20" s="11">
        <f t="shared" si="0"/>
        <v>1138.2075000000002</v>
      </c>
      <c r="M20" s="12">
        <v>0.03</v>
      </c>
      <c r="N20" s="11">
        <f t="shared" si="1"/>
        <v>742.59753224400106</v>
      </c>
      <c r="O20" s="11">
        <f t="shared" si="2"/>
        <v>20883.344967756002</v>
      </c>
      <c r="P20" s="13">
        <v>0.48</v>
      </c>
      <c r="Q20" s="11">
        <f t="shared" si="3"/>
        <v>10024.00558452288</v>
      </c>
    </row>
    <row r="21" spans="1:17" s="14" customFormat="1" ht="20.25" customHeight="1">
      <c r="A21" s="8">
        <v>20</v>
      </c>
      <c r="B21" s="10" t="s">
        <v>45</v>
      </c>
      <c r="C21" s="9" t="s">
        <v>56</v>
      </c>
      <c r="D21" s="9" t="s">
        <v>19</v>
      </c>
      <c r="E21" s="9">
        <v>50250041</v>
      </c>
      <c r="F21" s="10" t="s">
        <v>17</v>
      </c>
      <c r="G21" s="32" t="s">
        <v>51</v>
      </c>
      <c r="H21" s="32" t="s">
        <v>52</v>
      </c>
      <c r="I21" s="9">
        <v>8</v>
      </c>
      <c r="J21" s="9">
        <v>77</v>
      </c>
      <c r="K21" s="11">
        <v>2746.5</v>
      </c>
      <c r="L21" s="11">
        <f t="shared" si="0"/>
        <v>137.32500000000002</v>
      </c>
      <c r="M21" s="12">
        <v>0.03</v>
      </c>
      <c r="N21" s="11">
        <f t="shared" si="1"/>
        <v>89.594565240000122</v>
      </c>
      <c r="O21" s="11">
        <f t="shared" si="2"/>
        <v>2519.5804347600001</v>
      </c>
      <c r="P21" s="13">
        <v>0.48</v>
      </c>
      <c r="Q21" s="11">
        <f t="shared" si="3"/>
        <v>1209.3986086847999</v>
      </c>
    </row>
    <row r="22" spans="1:17" s="14" customFormat="1" ht="20.25" customHeight="1">
      <c r="A22" s="8">
        <v>21</v>
      </c>
      <c r="B22" s="9" t="s">
        <v>79</v>
      </c>
      <c r="C22" s="9" t="s">
        <v>57</v>
      </c>
      <c r="D22" s="9" t="s">
        <v>19</v>
      </c>
      <c r="E22" s="9">
        <v>50250041</v>
      </c>
      <c r="F22" s="10" t="s">
        <v>17</v>
      </c>
      <c r="G22" s="32" t="s">
        <v>51</v>
      </c>
      <c r="H22" s="32" t="s">
        <v>52</v>
      </c>
      <c r="I22" s="9">
        <v>29</v>
      </c>
      <c r="J22" s="9">
        <v>129</v>
      </c>
      <c r="K22" s="11">
        <v>4905.5</v>
      </c>
      <c r="L22" s="11">
        <f t="shared" si="0"/>
        <v>245.27500000000001</v>
      </c>
      <c r="M22" s="12">
        <v>0.03</v>
      </c>
      <c r="N22" s="11">
        <f t="shared" si="1"/>
        <v>160.02408148000021</v>
      </c>
      <c r="O22" s="11">
        <f t="shared" si="2"/>
        <v>4500.2009185200004</v>
      </c>
      <c r="P22" s="13">
        <v>0.48</v>
      </c>
      <c r="Q22" s="11">
        <f t="shared" si="3"/>
        <v>2160.0964408896002</v>
      </c>
    </row>
    <row r="23" spans="1:17" s="14" customFormat="1" ht="20.25" customHeight="1">
      <c r="A23" s="8">
        <v>22</v>
      </c>
      <c r="B23" s="9" t="s">
        <v>80</v>
      </c>
      <c r="C23" s="9" t="s">
        <v>58</v>
      </c>
      <c r="D23" s="9" t="s">
        <v>19</v>
      </c>
      <c r="E23" s="9">
        <v>50250041</v>
      </c>
      <c r="F23" s="10" t="s">
        <v>17</v>
      </c>
      <c r="G23" s="32" t="s">
        <v>51</v>
      </c>
      <c r="H23" s="32" t="s">
        <v>52</v>
      </c>
      <c r="I23" s="9">
        <v>133</v>
      </c>
      <c r="J23" s="9">
        <v>820</v>
      </c>
      <c r="K23" s="11">
        <v>27743.55</v>
      </c>
      <c r="L23" s="11">
        <f t="shared" si="0"/>
        <v>1387.1775</v>
      </c>
      <c r="M23" s="12">
        <v>0.03</v>
      </c>
      <c r="N23" s="11">
        <f t="shared" si="1"/>
        <v>905.03233222800122</v>
      </c>
      <c r="O23" s="11">
        <f t="shared" si="2"/>
        <v>25451.340167771999</v>
      </c>
      <c r="P23" s="13">
        <v>0.48</v>
      </c>
      <c r="Q23" s="11">
        <f t="shared" si="3"/>
        <v>12216.643280530559</v>
      </c>
    </row>
    <row r="24" spans="1:17" s="14" customFormat="1" ht="20.25" customHeight="1">
      <c r="A24" s="8">
        <v>23</v>
      </c>
      <c r="B24" s="10" t="s">
        <v>81</v>
      </c>
      <c r="C24" s="9" t="s">
        <v>59</v>
      </c>
      <c r="D24" s="9" t="s">
        <v>19</v>
      </c>
      <c r="E24" s="9">
        <v>50250041</v>
      </c>
      <c r="F24" s="10" t="s">
        <v>17</v>
      </c>
      <c r="G24" s="32" t="s">
        <v>51</v>
      </c>
      <c r="H24" s="32" t="s">
        <v>52</v>
      </c>
      <c r="I24" s="9">
        <v>27</v>
      </c>
      <c r="J24" s="9">
        <v>38</v>
      </c>
      <c r="K24" s="11">
        <v>1015.8</v>
      </c>
      <c r="L24" s="11">
        <f t="shared" si="0"/>
        <v>50.79</v>
      </c>
      <c r="M24" s="12">
        <v>0.03</v>
      </c>
      <c r="N24" s="11">
        <f t="shared" si="1"/>
        <v>33.136777488000043</v>
      </c>
      <c r="O24" s="11">
        <f t="shared" si="2"/>
        <v>931.87322251199998</v>
      </c>
      <c r="P24" s="13">
        <v>0.48</v>
      </c>
      <c r="Q24" s="11">
        <f t="shared" si="3"/>
        <v>447.29914680575996</v>
      </c>
    </row>
    <row r="25" spans="1:17" s="14" customFormat="1" ht="20.25" customHeight="1">
      <c r="A25" s="8">
        <v>24</v>
      </c>
      <c r="B25" s="10" t="s">
        <v>82</v>
      </c>
      <c r="C25" s="9" t="s">
        <v>60</v>
      </c>
      <c r="D25" s="9" t="s">
        <v>19</v>
      </c>
      <c r="E25" s="9">
        <v>50250041</v>
      </c>
      <c r="F25" s="10" t="s">
        <v>17</v>
      </c>
      <c r="G25" s="32" t="s">
        <v>51</v>
      </c>
      <c r="H25" s="32" t="s">
        <v>52</v>
      </c>
      <c r="I25" s="9">
        <v>35</v>
      </c>
      <c r="J25" s="9">
        <v>428</v>
      </c>
      <c r="K25" s="11">
        <v>15914.5</v>
      </c>
      <c r="L25" s="11">
        <f t="shared" si="0"/>
        <v>795.72500000000002</v>
      </c>
      <c r="M25" s="12">
        <v>0.03</v>
      </c>
      <c r="N25" s="11">
        <f t="shared" si="1"/>
        <v>519.15263372000072</v>
      </c>
      <c r="O25" s="11">
        <f t="shared" si="2"/>
        <v>14599.62236628</v>
      </c>
      <c r="P25" s="13">
        <v>0.48</v>
      </c>
      <c r="Q25" s="11">
        <f t="shared" si="3"/>
        <v>7007.8187358143996</v>
      </c>
    </row>
    <row r="26" spans="1:17" s="14" customFormat="1" ht="20.25" customHeight="1">
      <c r="A26" s="8">
        <v>25</v>
      </c>
      <c r="B26" s="9" t="s">
        <v>83</v>
      </c>
      <c r="C26" s="9" t="s">
        <v>61</v>
      </c>
      <c r="D26" s="9" t="s">
        <v>19</v>
      </c>
      <c r="E26" s="9">
        <v>50250041</v>
      </c>
      <c r="F26" s="10" t="s">
        <v>17</v>
      </c>
      <c r="G26" s="32" t="s">
        <v>51</v>
      </c>
      <c r="H26" s="32" t="s">
        <v>52</v>
      </c>
      <c r="I26" s="9">
        <v>34</v>
      </c>
      <c r="J26" s="9">
        <v>84</v>
      </c>
      <c r="K26" s="11">
        <v>2588</v>
      </c>
      <c r="L26" s="11">
        <f t="shared" si="0"/>
        <v>129.4</v>
      </c>
      <c r="M26" s="12">
        <v>0.03</v>
      </c>
      <c r="N26" s="11">
        <f t="shared" si="1"/>
        <v>84.424079680000119</v>
      </c>
      <c r="O26" s="11">
        <f t="shared" si="2"/>
        <v>2374.1759203199999</v>
      </c>
      <c r="P26" s="13">
        <v>0.48</v>
      </c>
      <c r="Q26" s="11">
        <f t="shared" si="3"/>
        <v>1139.6044417536</v>
      </c>
    </row>
    <row r="27" spans="1:17" s="14" customFormat="1" ht="20.25" customHeight="1">
      <c r="A27" s="8">
        <v>26</v>
      </c>
      <c r="B27" s="9" t="s">
        <v>84</v>
      </c>
      <c r="C27" s="9" t="s">
        <v>62</v>
      </c>
      <c r="D27" s="9" t="s">
        <v>19</v>
      </c>
      <c r="E27" s="9">
        <v>50250041</v>
      </c>
      <c r="F27" s="10" t="s">
        <v>17</v>
      </c>
      <c r="G27" s="32" t="s">
        <v>51</v>
      </c>
      <c r="H27" s="32" t="s">
        <v>52</v>
      </c>
      <c r="I27" s="9">
        <v>12</v>
      </c>
      <c r="J27" s="9">
        <v>37</v>
      </c>
      <c r="K27" s="11">
        <v>1189.25</v>
      </c>
      <c r="L27" s="11">
        <f t="shared" si="0"/>
        <v>59.462500000000006</v>
      </c>
      <c r="M27" s="12">
        <v>0.03</v>
      </c>
      <c r="N27" s="11">
        <f t="shared" si="1"/>
        <v>38.794952380000055</v>
      </c>
      <c r="O27" s="11">
        <f t="shared" si="2"/>
        <v>1090.9925476200001</v>
      </c>
      <c r="P27" s="13">
        <v>0.48</v>
      </c>
      <c r="Q27" s="11">
        <f t="shared" si="3"/>
        <v>523.67642285760007</v>
      </c>
    </row>
    <row r="28" spans="1:17" s="14" customFormat="1" ht="20.25" customHeight="1">
      <c r="A28" s="8">
        <v>27</v>
      </c>
      <c r="B28" s="10" t="s">
        <v>46</v>
      </c>
      <c r="C28" s="9" t="s">
        <v>63</v>
      </c>
      <c r="D28" s="9" t="s">
        <v>19</v>
      </c>
      <c r="E28" s="9">
        <v>50250041</v>
      </c>
      <c r="F28" s="10" t="s">
        <v>17</v>
      </c>
      <c r="G28" s="32" t="s">
        <v>51</v>
      </c>
      <c r="H28" s="32" t="s">
        <v>52</v>
      </c>
      <c r="I28" s="9">
        <v>2</v>
      </c>
      <c r="J28" s="9">
        <v>49</v>
      </c>
      <c r="K28" s="11">
        <v>1562.25</v>
      </c>
      <c r="L28" s="11">
        <f t="shared" si="0"/>
        <v>78.112500000000011</v>
      </c>
      <c r="M28" s="12">
        <v>0.03</v>
      </c>
      <c r="N28" s="11">
        <f t="shared" si="1"/>
        <v>50.962719660000069</v>
      </c>
      <c r="O28" s="11">
        <f t="shared" si="2"/>
        <v>1433.1747803400001</v>
      </c>
      <c r="P28" s="13">
        <v>0.48</v>
      </c>
      <c r="Q28" s="11">
        <f t="shared" si="3"/>
        <v>687.92389456320007</v>
      </c>
    </row>
    <row r="29" spans="1:17" s="14" customFormat="1" ht="20.25" customHeight="1">
      <c r="A29" s="8">
        <v>28</v>
      </c>
      <c r="B29" s="9" t="s">
        <v>47</v>
      </c>
      <c r="C29" s="9" t="s">
        <v>64</v>
      </c>
      <c r="D29" s="9" t="s">
        <v>19</v>
      </c>
      <c r="E29" s="9">
        <v>50250041</v>
      </c>
      <c r="F29" s="10" t="s">
        <v>17</v>
      </c>
      <c r="G29" s="32" t="s">
        <v>51</v>
      </c>
      <c r="H29" s="32" t="s">
        <v>52</v>
      </c>
      <c r="I29" s="9">
        <v>24</v>
      </c>
      <c r="J29" s="9">
        <v>591</v>
      </c>
      <c r="K29" s="11">
        <v>21029.55</v>
      </c>
      <c r="L29" s="11">
        <f t="shared" si="0"/>
        <v>1051.4775</v>
      </c>
      <c r="M29" s="12">
        <v>0.03</v>
      </c>
      <c r="N29" s="11">
        <f t="shared" si="1"/>
        <v>686.01252118800085</v>
      </c>
      <c r="O29" s="11">
        <f t="shared" si="2"/>
        <v>19292.059978811998</v>
      </c>
      <c r="P29" s="13">
        <v>0.48</v>
      </c>
      <c r="Q29" s="11">
        <f t="shared" si="3"/>
        <v>9260.1887898297591</v>
      </c>
    </row>
    <row r="30" spans="1:17" s="14" customFormat="1" ht="20.25" customHeight="1">
      <c r="A30" s="8">
        <v>29</v>
      </c>
      <c r="B30" s="9" t="s">
        <v>85</v>
      </c>
      <c r="C30" s="9" t="s">
        <v>65</v>
      </c>
      <c r="D30" s="9" t="s">
        <v>19</v>
      </c>
      <c r="E30" s="9">
        <v>50250041</v>
      </c>
      <c r="F30" s="10" t="s">
        <v>17</v>
      </c>
      <c r="G30" s="32" t="s">
        <v>51</v>
      </c>
      <c r="H30" s="32" t="s">
        <v>52</v>
      </c>
      <c r="I30" s="9">
        <v>83</v>
      </c>
      <c r="J30" s="9">
        <v>605</v>
      </c>
      <c r="K30" s="11">
        <v>22395.5</v>
      </c>
      <c r="L30" s="11">
        <f t="shared" si="0"/>
        <v>1119.7750000000001</v>
      </c>
      <c r="M30" s="12">
        <v>0.03</v>
      </c>
      <c r="N30" s="11">
        <f t="shared" si="1"/>
        <v>730.57166788000097</v>
      </c>
      <c r="O30" s="11">
        <f t="shared" si="2"/>
        <v>20545.15333212</v>
      </c>
      <c r="P30" s="13">
        <v>0.48</v>
      </c>
      <c r="Q30" s="11">
        <f t="shared" si="3"/>
        <v>9861.6735994175997</v>
      </c>
    </row>
    <row r="31" spans="1:17" s="14" customFormat="1" ht="20.25" customHeight="1">
      <c r="A31" s="8">
        <v>30</v>
      </c>
      <c r="B31" s="9" t="s">
        <v>48</v>
      </c>
      <c r="C31" s="9" t="s">
        <v>66</v>
      </c>
      <c r="D31" s="9" t="s">
        <v>19</v>
      </c>
      <c r="E31" s="9">
        <v>50250041</v>
      </c>
      <c r="F31" s="10" t="s">
        <v>17</v>
      </c>
      <c r="G31" s="32" t="s">
        <v>51</v>
      </c>
      <c r="H31" s="32" t="s">
        <v>52</v>
      </c>
      <c r="I31" s="9">
        <v>76</v>
      </c>
      <c r="J31" s="9">
        <v>1163</v>
      </c>
      <c r="K31" s="11">
        <v>39460.25</v>
      </c>
      <c r="L31" s="11">
        <f t="shared" si="0"/>
        <v>1973.0125</v>
      </c>
      <c r="M31" s="12">
        <v>0.03</v>
      </c>
      <c r="N31" s="11">
        <f t="shared" si="1"/>
        <v>1287.2470209400017</v>
      </c>
      <c r="O31" s="11">
        <f t="shared" si="2"/>
        <v>36199.990479059998</v>
      </c>
      <c r="P31" s="13">
        <v>0.48</v>
      </c>
      <c r="Q31" s="11">
        <f t="shared" si="3"/>
        <v>17375.995429948798</v>
      </c>
    </row>
    <row r="32" spans="1:17" s="14" customFormat="1" ht="20.25" customHeight="1">
      <c r="A32" s="8">
        <v>31</v>
      </c>
      <c r="B32" s="9" t="s">
        <v>49</v>
      </c>
      <c r="C32" s="9" t="s">
        <v>67</v>
      </c>
      <c r="D32" s="9" t="s">
        <v>19</v>
      </c>
      <c r="E32" s="9">
        <v>50250041</v>
      </c>
      <c r="F32" s="10" t="s">
        <v>17</v>
      </c>
      <c r="G32" s="32" t="s">
        <v>51</v>
      </c>
      <c r="H32" s="32" t="s">
        <v>52</v>
      </c>
      <c r="I32" s="9">
        <v>8</v>
      </c>
      <c r="J32" s="9">
        <v>22</v>
      </c>
      <c r="K32" s="11">
        <v>646</v>
      </c>
      <c r="L32" s="11">
        <f t="shared" si="0"/>
        <v>32.300000000000004</v>
      </c>
      <c r="M32" s="12">
        <v>0.03</v>
      </c>
      <c r="N32" s="11">
        <f t="shared" si="1"/>
        <v>21.07339856000003</v>
      </c>
      <c r="O32" s="11">
        <f t="shared" si="2"/>
        <v>592.62660144000006</v>
      </c>
      <c r="P32" s="13">
        <v>0.48</v>
      </c>
      <c r="Q32" s="11">
        <f t="shared" si="3"/>
        <v>284.46076869120003</v>
      </c>
    </row>
    <row r="33" spans="1:17" s="14" customFormat="1" ht="20.25" customHeight="1">
      <c r="A33" s="8">
        <v>32</v>
      </c>
      <c r="B33" s="10" t="s">
        <v>50</v>
      </c>
      <c r="C33" s="9" t="s">
        <v>68</v>
      </c>
      <c r="D33" s="9" t="s">
        <v>19</v>
      </c>
      <c r="E33" s="9">
        <v>50250041</v>
      </c>
      <c r="F33" s="10" t="s">
        <v>17</v>
      </c>
      <c r="G33" s="32" t="s">
        <v>51</v>
      </c>
      <c r="H33" s="32" t="s">
        <v>52</v>
      </c>
      <c r="I33" s="9">
        <v>1</v>
      </c>
      <c r="J33" s="9">
        <v>52</v>
      </c>
      <c r="K33" s="11">
        <v>1820</v>
      </c>
      <c r="L33" s="11">
        <f t="shared" si="0"/>
        <v>91</v>
      </c>
      <c r="M33" s="12">
        <v>0.03</v>
      </c>
      <c r="N33" s="11">
        <f t="shared" si="1"/>
        <v>59.370875200000079</v>
      </c>
      <c r="O33" s="11">
        <f t="shared" si="2"/>
        <v>1669.6291248</v>
      </c>
      <c r="P33" s="13">
        <v>0.48</v>
      </c>
      <c r="Q33" s="11">
        <f t="shared" si="3"/>
        <v>801.42197990399995</v>
      </c>
    </row>
    <row r="34" spans="1:17" s="21" customFormat="1" ht="25.5" customHeight="1">
      <c r="A34" s="15"/>
      <c r="B34" s="16" t="s">
        <v>18</v>
      </c>
      <c r="C34" s="17"/>
      <c r="D34" s="17"/>
      <c r="E34" s="17"/>
      <c r="F34" s="17"/>
      <c r="G34" s="18"/>
      <c r="H34" s="18"/>
      <c r="I34" s="17"/>
      <c r="J34" s="17"/>
      <c r="K34" s="19">
        <f>SUM(K2:K33)</f>
        <v>439428.52999999997</v>
      </c>
      <c r="L34" s="19"/>
      <c r="M34" s="19"/>
      <c r="N34" s="19">
        <f>SUM(N2:N33)</f>
        <v>14334.756271400822</v>
      </c>
      <c r="O34" s="20">
        <f>SUM(O2:O33)</f>
        <v>403122.34722859913</v>
      </c>
      <c r="P34" s="20"/>
      <c r="Q34" s="33">
        <f>SUM(Q2:Q33)</f>
        <v>193498.72666972759</v>
      </c>
    </row>
    <row r="35" spans="1:17" s="21" customFormat="1">
      <c r="B35" s="22"/>
      <c r="C35" s="22"/>
      <c r="D35" s="22"/>
      <c r="E35" s="22"/>
      <c r="F35" s="22"/>
      <c r="G35" s="23"/>
      <c r="H35" s="23"/>
      <c r="I35" s="22"/>
      <c r="J35" s="22"/>
      <c r="K35" s="24"/>
      <c r="L35" s="24"/>
      <c r="M35" s="24"/>
      <c r="N35" s="24"/>
      <c r="O35" s="24"/>
      <c r="P35" s="25"/>
    </row>
    <row r="37" spans="1:17">
      <c r="F37" s="28"/>
    </row>
  </sheetData>
  <protectedRanges>
    <protectedRange sqref="A2:XFD1048576" name="区域1"/>
  </protectedRanges>
  <autoFilter ref="A1:Q34"/>
  <phoneticPr fontId="1" type="noConversion"/>
  <pageMargins left="0.70866141732283472" right="0.70866141732283472" top="0.74803149606299213" bottom="0.74803149606299213" header="0.31496062992125984" footer="0.31496062992125984"/>
  <pageSetup paperSize="9" scale="54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2018-08-01T06:07:34Z</dcterms:modified>
</cp:coreProperties>
</file>