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730" windowHeight="11760"/>
  </bookViews>
  <sheets>
    <sheet name="月结算表" sheetId="1" r:id="rId1"/>
  </sheets>
  <calcPr calcId="125725"/>
</workbook>
</file>

<file path=xl/calcChain.xml><?xml version="1.0" encoding="utf-8"?>
<calcChain xmlns="http://schemas.openxmlformats.org/spreadsheetml/2006/main">
  <c r="N7" i="1"/>
  <c r="L7"/>
  <c r="N25"/>
  <c r="L25"/>
  <c r="N24"/>
  <c r="L24"/>
  <c r="N23"/>
  <c r="L23"/>
  <c r="N40"/>
  <c r="L40"/>
  <c r="N39"/>
  <c r="L39"/>
  <c r="N38"/>
  <c r="L38"/>
  <c r="N37"/>
  <c r="L37"/>
  <c r="N36"/>
  <c r="L36"/>
  <c r="N35"/>
  <c r="L35"/>
  <c r="N34"/>
  <c r="L34"/>
  <c r="N33"/>
  <c r="L33"/>
  <c r="N32"/>
  <c r="L32"/>
  <c r="N31"/>
  <c r="L31"/>
  <c r="N30"/>
  <c r="L30"/>
  <c r="N29"/>
  <c r="L29"/>
  <c r="N28"/>
  <c r="L28"/>
  <c r="N27"/>
  <c r="L27"/>
  <c r="N26"/>
  <c r="L26"/>
  <c r="N22"/>
  <c r="L22"/>
  <c r="N21"/>
  <c r="L21"/>
  <c r="N20"/>
  <c r="L20"/>
  <c r="N19"/>
  <c r="L19"/>
  <c r="N18"/>
  <c r="L18"/>
  <c r="N17"/>
  <c r="L17"/>
  <c r="N16"/>
  <c r="L16"/>
  <c r="N15"/>
  <c r="L15"/>
  <c r="N14"/>
  <c r="L14"/>
  <c r="N13"/>
  <c r="L13"/>
  <c r="N12"/>
  <c r="L12"/>
  <c r="N11"/>
  <c r="L11"/>
  <c r="N10"/>
  <c r="L10"/>
  <c r="N9"/>
  <c r="L9"/>
  <c r="N8"/>
  <c r="L8"/>
  <c r="N6"/>
  <c r="L6"/>
  <c r="N5"/>
  <c r="L5"/>
  <c r="N4"/>
  <c r="L4"/>
  <c r="N3"/>
  <c r="O7" l="1"/>
  <c r="Q7" s="1"/>
  <c r="O9"/>
  <c r="Q9" s="1"/>
  <c r="O4"/>
  <c r="Q4" s="1"/>
  <c r="O6"/>
  <c r="Q6" s="1"/>
  <c r="O11"/>
  <c r="Q11" s="1"/>
  <c r="O13"/>
  <c r="Q13" s="1"/>
  <c r="O15"/>
  <c r="Q15" s="1"/>
  <c r="O17"/>
  <c r="Q17" s="1"/>
  <c r="O19"/>
  <c r="Q19" s="1"/>
  <c r="O21"/>
  <c r="Q21" s="1"/>
  <c r="O26"/>
  <c r="Q26" s="1"/>
  <c r="O28"/>
  <c r="Q28" s="1"/>
  <c r="O30"/>
  <c r="Q30" s="1"/>
  <c r="O32"/>
  <c r="Q32" s="1"/>
  <c r="O34"/>
  <c r="Q34" s="1"/>
  <c r="O36"/>
  <c r="Q36" s="1"/>
  <c r="O38"/>
  <c r="Q38" s="1"/>
  <c r="O40"/>
  <c r="Q40" s="1"/>
  <c r="O24"/>
  <c r="Q24" s="1"/>
  <c r="O5"/>
  <c r="Q5" s="1"/>
  <c r="O8"/>
  <c r="Q8" s="1"/>
  <c r="O10"/>
  <c r="Q10" s="1"/>
  <c r="O12"/>
  <c r="Q12" s="1"/>
  <c r="O14"/>
  <c r="Q14" s="1"/>
  <c r="O16"/>
  <c r="Q16" s="1"/>
  <c r="O18"/>
  <c r="Q18" s="1"/>
  <c r="O20"/>
  <c r="Q20" s="1"/>
  <c r="O22"/>
  <c r="Q22" s="1"/>
  <c r="O23"/>
  <c r="Q23" s="1"/>
  <c r="O25"/>
  <c r="Q25" s="1"/>
  <c r="O27"/>
  <c r="Q27" s="1"/>
  <c r="O29"/>
  <c r="Q29" s="1"/>
  <c r="O31"/>
  <c r="Q31" s="1"/>
  <c r="O33"/>
  <c r="Q33" s="1"/>
  <c r="O35"/>
  <c r="Q35" s="1"/>
  <c r="O37"/>
  <c r="Q37" s="1"/>
  <c r="O39"/>
  <c r="Q39" s="1"/>
  <c r="K41"/>
  <c r="L3"/>
  <c r="O3" s="1"/>
  <c r="Q3" s="1"/>
  <c r="N41" l="1"/>
  <c r="Q41"/>
  <c r="O41"/>
</calcChain>
</file>

<file path=xl/comments1.xml><?xml version="1.0" encoding="utf-8"?>
<comments xmlns="http://schemas.openxmlformats.org/spreadsheetml/2006/main">
  <authors>
    <author>leno</author>
  </authors>
  <commentList>
    <comment ref="A2" authorId="0">
      <text/>
    </comment>
  </commentList>
</comments>
</file>

<file path=xl/sharedStrings.xml><?xml version="1.0" encoding="utf-8"?>
<sst xmlns="http://schemas.openxmlformats.org/spreadsheetml/2006/main" count="247" uniqueCount="130">
  <si>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</si>
  <si>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</si>
  <si>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</si>
  <si>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</si>
  <si>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</si>
  <si>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</si>
  <si>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</si>
  <si>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</si>
  <si>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</si>
  <si>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</si>
  <si>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</si>
  <si>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</si>
  <si>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</si>
  <si>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</si>
  <si>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</si>
  <si>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中影设备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</si>
  <si>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</si>
  <si>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</si>
  <si>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</si>
  <si>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t>重庆思远影业有限公司沙坪坝店</t>
  </si>
  <si>
    <t>复仇者联盟3：无限战争（数字3D）</t>
  </si>
  <si>
    <t>超时空同居</t>
  </si>
  <si>
    <t>寂静之地（数字）</t>
  </si>
  <si>
    <t>厕所英雄（数字）</t>
  </si>
  <si>
    <t>幸福马上来</t>
  </si>
  <si>
    <t>猛虫过江</t>
  </si>
  <si>
    <t>侏罗纪世界2（数字3D）</t>
  </si>
  <si>
    <t>泄密者</t>
  </si>
  <si>
    <t>第七个小矮人</t>
  </si>
  <si>
    <t>生存家族（数字）</t>
  </si>
  <si>
    <t>龙虾刑警</t>
  </si>
  <si>
    <t>超人总动员2（数字3D）</t>
  </si>
  <si>
    <t>动物世界（数字3D）</t>
  </si>
  <si>
    <t>阿飞正传（数字）</t>
  </si>
  <si>
    <t>最后一球（数字）</t>
  </si>
  <si>
    <t>暹罗决：九神战甲（数字）</t>
  </si>
  <si>
    <t>金蝉脱壳2：冥府（数字）</t>
  </si>
  <si>
    <t>我不是药神</t>
  </si>
  <si>
    <t>新大头儿子和小头爸爸3俄罗斯奇遇记</t>
  </si>
  <si>
    <t>051200922018</t>
  </si>
  <si>
    <t>001102802018</t>
  </si>
  <si>
    <t>051100932018</t>
  </si>
  <si>
    <t>019101052018</t>
  </si>
  <si>
    <t>001102782017</t>
  </si>
  <si>
    <t>001104442018</t>
  </si>
  <si>
    <t>051201022018</t>
  </si>
  <si>
    <t>001103922018</t>
  </si>
  <si>
    <t>066100982018</t>
  </si>
  <si>
    <t>012101122018</t>
  </si>
  <si>
    <t>001103782018</t>
  </si>
  <si>
    <t>051201112018</t>
  </si>
  <si>
    <t>001203772018</t>
  </si>
  <si>
    <t>002101142018</t>
  </si>
  <si>
    <t>091101172018</t>
  </si>
  <si>
    <t>014101072018</t>
  </si>
  <si>
    <t>051101152018</t>
  </si>
  <si>
    <t>001104962018</t>
  </si>
  <si>
    <t>001b03562018</t>
  </si>
  <si>
    <t>快乐星球之三十六号（数字3D）</t>
  </si>
  <si>
    <t>阿修罗（数字3D）</t>
  </si>
  <si>
    <t>邪不压正</t>
  </si>
  <si>
    <t>阿修罗</t>
  </si>
  <si>
    <t>超人总动员2（数字）</t>
  </si>
  <si>
    <t>小悟空（数字3D）</t>
  </si>
  <si>
    <t>摩天营救（数字3D）</t>
  </si>
  <si>
    <t>北方一片苍茫</t>
  </si>
  <si>
    <t>淘气大侦探（数字3D）</t>
  </si>
  <si>
    <t>汪星卧底（数字）</t>
  </si>
  <si>
    <t>兄弟班</t>
  </si>
  <si>
    <t>神奇马戏团之动物饼干（数字3D）</t>
  </si>
  <si>
    <t>昨日青空</t>
  </si>
  <si>
    <t>风语咒（数字3D）</t>
  </si>
  <si>
    <t>神奇马戏团之动物饼干</t>
  </si>
  <si>
    <t>狄仁杰之四大天王（数字3D）</t>
  </si>
  <si>
    <t>西虹市首富</t>
  </si>
  <si>
    <t>神秘世界历险记4</t>
  </si>
  <si>
    <t>萌学园：寻找盘古</t>
  </si>
  <si>
    <t>001206792015</t>
  </si>
  <si>
    <t>001204972018</t>
  </si>
  <si>
    <t>001104952018</t>
  </si>
  <si>
    <t>001104972018</t>
  </si>
  <si>
    <t>051101112018</t>
  </si>
  <si>
    <t>001c03982018</t>
  </si>
  <si>
    <t>051201202018</t>
  </si>
  <si>
    <t>001108552017</t>
  </si>
  <si>
    <t>051201262018</t>
  </si>
  <si>
    <t>051101182018</t>
  </si>
  <si>
    <t>001104632017</t>
  </si>
  <si>
    <t>001c05642018</t>
  </si>
  <si>
    <t>001b04542018</t>
  </si>
  <si>
    <t>001c05272018</t>
  </si>
  <si>
    <t>001b05642018</t>
  </si>
  <si>
    <t>001202172018</t>
  </si>
  <si>
    <t>001106062018</t>
  </si>
  <si>
    <t>001b05332018</t>
  </si>
  <si>
    <t>001108392016</t>
  </si>
  <si>
    <t>2018-07-01</t>
  </si>
  <si>
    <t>2018-07-01</t>
    <phoneticPr fontId="1" type="noConversion"/>
  </si>
  <si>
    <t>2018-07-02</t>
  </si>
  <si>
    <t>2018-07-02</t>
    <phoneticPr fontId="1" type="noConversion"/>
  </si>
  <si>
    <t>2018-07-14</t>
  </si>
  <si>
    <t>2018-07-20</t>
  </si>
  <si>
    <t>2018-07-21</t>
  </si>
  <si>
    <t>2018-07-06</t>
    <phoneticPr fontId="1" type="noConversion"/>
  </si>
  <si>
    <t>2018-07-13</t>
    <phoneticPr fontId="1" type="noConversion"/>
  </si>
  <si>
    <t>2018-07-20</t>
    <phoneticPr fontId="1" type="noConversion"/>
  </si>
  <si>
    <t>2018-07-14</t>
    <phoneticPr fontId="1" type="noConversion"/>
  </si>
  <si>
    <t>2018-07-21</t>
    <phoneticPr fontId="1" type="noConversion"/>
  </si>
  <si>
    <t>2018-07-22</t>
  </si>
  <si>
    <t>2018-07-23</t>
  </si>
  <si>
    <t>2018-07-27</t>
    <phoneticPr fontId="1" type="noConversion"/>
  </si>
  <si>
    <t>2018-07-28</t>
  </si>
  <si>
    <t>2018-07-30</t>
    <phoneticPr fontId="1" type="noConversion"/>
  </si>
  <si>
    <t>2018-07-31</t>
  </si>
  <si>
    <t>2018-07-31</t>
    <phoneticPr fontId="1" type="noConversion"/>
  </si>
  <si>
    <t>2018-07-31</t>
    <phoneticPr fontId="1" type="noConversion"/>
  </si>
  <si>
    <t>2018-07-19</t>
    <phoneticPr fontId="1" type="noConversion"/>
  </si>
  <si>
    <t>2018-07-29</t>
    <phoneticPr fontId="1" type="noConversion"/>
  </si>
  <si>
    <t>2018-07-19</t>
    <phoneticPr fontId="1" type="noConversion"/>
  </si>
  <si>
    <t>2018-07-07</t>
    <phoneticPr fontId="1" type="noConversion"/>
  </si>
  <si>
    <t>2018-07-08</t>
    <phoneticPr fontId="1" type="noConversion"/>
  </si>
  <si>
    <t>2018-07-26</t>
    <phoneticPr fontId="1" type="noConversion"/>
  </si>
  <si>
    <t>2018-07-22</t>
    <phoneticPr fontId="1" type="noConversion"/>
  </si>
  <si>
    <t>2018-07-18</t>
    <phoneticPr fontId="1" type="noConversion"/>
  </si>
  <si>
    <t>2018-07-09</t>
    <phoneticPr fontId="1" type="noConversion"/>
  </si>
  <si>
    <t>2018-07-03</t>
    <phoneticPr fontId="1" type="noConversion"/>
  </si>
  <si>
    <t>2018-07-16</t>
    <phoneticPr fontId="1" type="noConversion"/>
  </si>
  <si>
    <t>2018-07-15</t>
    <phoneticPr fontId="1" type="noConversion"/>
  </si>
  <si>
    <t>2018-07-28</t>
    <phoneticPr fontId="1" type="noConversion"/>
  </si>
  <si>
    <t>2018年07月结算报表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</si>
</sst>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1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b/>
      <sz val="16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4" fillId="0" borderId="0" xfId="0" applyFont="1"/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0" fillId="0" borderId="2" xfId="0" applyFill="1" applyBorder="1"/>
    <xf numFmtId="49" fontId="5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/>
    <xf numFmtId="14" fontId="0" fillId="0" borderId="2" xfId="0" applyNumberFormat="1" applyFill="1" applyBorder="1"/>
    <xf numFmtId="176" fontId="0" fillId="0" borderId="2" xfId="0" applyNumberFormat="1" applyFill="1" applyBorder="1"/>
    <xf numFmtId="177" fontId="0" fillId="0" borderId="2" xfId="0" applyNumberFormat="1" applyFill="1" applyBorder="1"/>
    <xf numFmtId="176" fontId="5" fillId="0" borderId="1" xfId="0" applyNumberFormat="1" applyFont="1" applyFill="1" applyBorder="1" applyAlignment="1">
      <alignment horizontal="right" vertical="center"/>
    </xf>
    <xf numFmtId="176" fontId="0" fillId="0" borderId="3" xfId="0" applyNumberFormat="1" applyFill="1" applyBorder="1" applyAlignment="1">
      <alignment horizontal="right"/>
    </xf>
    <xf numFmtId="0" fontId="7" fillId="2" borderId="1" xfId="0" applyFont="1" applyFill="1" applyBorder="1" applyAlignment="1" applyProtection="1">
      <alignment horizontal="center" wrapText="1"/>
    </xf>
    <xf numFmtId="49" fontId="8" fillId="2" borderId="1" xfId="0" applyNumberFormat="1" applyFont="1" applyFill="1" applyBorder="1" applyAlignment="1" applyProtection="1">
      <alignment horizontal="center" wrapText="1"/>
    </xf>
    <xf numFmtId="49" fontId="7" fillId="2" borderId="1" xfId="0" applyNumberFormat="1" applyFont="1" applyFill="1" applyBorder="1" applyAlignment="1" applyProtection="1">
      <alignment horizontal="center" wrapText="1"/>
    </xf>
    <xf numFmtId="14" fontId="8" fillId="2" borderId="1" xfId="0" applyNumberFormat="1" applyFont="1" applyFill="1" applyBorder="1" applyAlignment="1" applyProtection="1">
      <alignment horizontal="center" wrapText="1"/>
    </xf>
    <xf numFmtId="176" fontId="8" fillId="2" borderId="1" xfId="0" applyNumberFormat="1" applyFont="1" applyFill="1" applyBorder="1" applyAlignment="1" applyProtection="1">
      <alignment horizontal="center" wrapText="1"/>
    </xf>
    <xf numFmtId="177" fontId="8" fillId="2" borderId="1" xfId="0" applyNumberFormat="1" applyFont="1" applyFill="1" applyBorder="1" applyAlignment="1" applyProtection="1">
      <alignment horizontal="center" wrapText="1"/>
    </xf>
    <xf numFmtId="49" fontId="3" fillId="0" borderId="0" xfId="0" applyNumberFormat="1" applyFont="1"/>
    <xf numFmtId="0" fontId="10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/>
    <xf numFmtId="0" fontId="9" fillId="0" borderId="4" xfId="0" applyFont="1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4"/>
  <sheetViews>
    <sheetView tabSelected="1" zoomScaleNormal="100" workbookViewId="0">
      <selection activeCell="G12" sqref="G12"/>
    </sheetView>
  </sheetViews>
  <sheetFormatPr defaultColWidth="16" defaultRowHeight="12.75"/>
  <cols>
    <col min="1" max="1" width="8.42578125" customWidth="1"/>
    <col min="2" max="2" width="27.140625" style="2" customWidth="1"/>
    <col min="3" max="3" width="16.85546875" style="2" customWidth="1"/>
    <col min="4" max="4" width="23" style="2" customWidth="1"/>
    <col min="5" max="5" width="11.7109375" style="2" customWidth="1"/>
    <col min="6" max="6" width="16" style="2"/>
    <col min="7" max="8" width="13.7109375" style="1" customWidth="1"/>
    <col min="9" max="10" width="11.140625" style="2" customWidth="1"/>
    <col min="11" max="11" width="12.5703125" style="3" customWidth="1"/>
    <col min="12" max="12" width="16" style="3"/>
    <col min="13" max="13" width="11.28515625" style="3" customWidth="1"/>
    <col min="14" max="14" width="11.85546875" style="3" customWidth="1"/>
    <col min="15" max="15" width="16" style="3"/>
    <col min="16" max="16" width="13.140625" style="4" customWidth="1"/>
    <col min="17" max="17" width="16" style="3"/>
  </cols>
  <sheetData>
    <row r="1" spans="1:17" ht="31.5" customHeight="1">
      <c r="A1" s="35" t="s">
        <v>129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10" customFormat="1" ht="15.75">
      <c r="A2" s="25" t="s">
        <v>0</v>
      </c>
      <c r="B2" s="26" t="s">
        <v>7</v>
      </c>
      <c r="C2" s="27" t="s">
        <v>1</v>
      </c>
      <c r="D2" s="26" t="s">
        <v>17</v>
      </c>
      <c r="E2" s="26" t="s">
        <v>18</v>
      </c>
      <c r="F2" s="26" t="s">
        <v>10</v>
      </c>
      <c r="G2" s="28" t="s">
        <v>2</v>
      </c>
      <c r="H2" s="28" t="s">
        <v>3</v>
      </c>
      <c r="I2" s="26" t="s">
        <v>4</v>
      </c>
      <c r="J2" s="26" t="s">
        <v>5</v>
      </c>
      <c r="K2" s="29" t="s">
        <v>6</v>
      </c>
      <c r="L2" s="29" t="s">
        <v>11</v>
      </c>
      <c r="M2" s="29" t="s">
        <v>12</v>
      </c>
      <c r="N2" s="29" t="s">
        <v>13</v>
      </c>
      <c r="O2" s="29" t="s">
        <v>8</v>
      </c>
      <c r="P2" s="30" t="s">
        <v>14</v>
      </c>
      <c r="Q2" s="29" t="s">
        <v>9</v>
      </c>
    </row>
    <row r="3" spans="1:17" s="16" customFormat="1">
      <c r="A3" s="11">
        <v>1</v>
      </c>
      <c r="B3" s="33" t="s">
        <v>31</v>
      </c>
      <c r="C3" s="33" t="s">
        <v>50</v>
      </c>
      <c r="D3" s="13" t="s">
        <v>19</v>
      </c>
      <c r="E3" s="32">
        <v>50060401</v>
      </c>
      <c r="F3" s="13" t="s">
        <v>15</v>
      </c>
      <c r="G3" s="12" t="s">
        <v>97</v>
      </c>
      <c r="H3" s="12" t="s">
        <v>114</v>
      </c>
      <c r="I3" s="33">
        <v>128</v>
      </c>
      <c r="J3" s="33">
        <v>2161</v>
      </c>
      <c r="K3" s="34">
        <v>69028.600000000006</v>
      </c>
      <c r="L3" s="23">
        <f>K3*0.05</f>
        <v>3451.4300000000003</v>
      </c>
      <c r="M3" s="14">
        <v>0.03</v>
      </c>
      <c r="N3" s="23">
        <f>K3/1.03*0.03*1.12</f>
        <v>2251.8067572815539</v>
      </c>
      <c r="O3" s="23">
        <f>K3-L3-N3</f>
        <v>63325.363242718457</v>
      </c>
      <c r="P3" s="15">
        <v>0.48</v>
      </c>
      <c r="Q3" s="23">
        <f>ROUND(O3*P3,2)</f>
        <v>30396.17</v>
      </c>
    </row>
    <row r="4" spans="1:17" s="16" customFormat="1" ht="13.5" customHeight="1">
      <c r="A4" s="11">
        <v>2</v>
      </c>
      <c r="B4" s="33" t="s">
        <v>26</v>
      </c>
      <c r="C4" s="33" t="s">
        <v>45</v>
      </c>
      <c r="D4" s="13" t="s">
        <v>19</v>
      </c>
      <c r="E4" s="32">
        <v>50060401</v>
      </c>
      <c r="F4" s="13" t="s">
        <v>15</v>
      </c>
      <c r="G4" s="12" t="s">
        <v>97</v>
      </c>
      <c r="H4" s="12" t="s">
        <v>115</v>
      </c>
      <c r="I4" s="33">
        <v>274</v>
      </c>
      <c r="J4" s="33">
        <v>5631</v>
      </c>
      <c r="K4" s="34">
        <v>211627.92</v>
      </c>
      <c r="L4" s="23">
        <f>K4*0.05</f>
        <v>10581.396000000001</v>
      </c>
      <c r="M4" s="14">
        <v>0.03</v>
      </c>
      <c r="N4" s="23">
        <f t="shared" ref="N4:N22" si="0">K4/1.03*0.03*1.12</f>
        <v>6903.590400000001</v>
      </c>
      <c r="O4" s="23">
        <f t="shared" ref="O4:O22" si="1">K4-L4-N4</f>
        <v>194142.93359999999</v>
      </c>
      <c r="P4" s="15">
        <v>0.48</v>
      </c>
      <c r="Q4" s="23">
        <f t="shared" ref="Q4:Q22" si="2">ROUND(O4*P4,2)</f>
        <v>93188.61</v>
      </c>
    </row>
    <row r="5" spans="1:17" s="16" customFormat="1">
      <c r="A5" s="11">
        <v>3</v>
      </c>
      <c r="B5" s="33" t="s">
        <v>29</v>
      </c>
      <c r="C5" s="33" t="s">
        <v>48</v>
      </c>
      <c r="D5" s="13" t="s">
        <v>19</v>
      </c>
      <c r="E5" s="32">
        <v>50060401</v>
      </c>
      <c r="F5" s="13" t="s">
        <v>15</v>
      </c>
      <c r="G5" s="12" t="s">
        <v>96</v>
      </c>
      <c r="H5" s="12" t="s">
        <v>116</v>
      </c>
      <c r="I5" s="33">
        <v>10</v>
      </c>
      <c r="J5" s="33">
        <v>24</v>
      </c>
      <c r="K5" s="34">
        <v>750.5</v>
      </c>
      <c r="L5" s="23">
        <f t="shared" ref="L5:L10" si="3">K5*0.05</f>
        <v>37.524999999999999</v>
      </c>
      <c r="M5" s="14">
        <v>0.03</v>
      </c>
      <c r="N5" s="23">
        <f t="shared" si="0"/>
        <v>24.482330097087377</v>
      </c>
      <c r="O5" s="23">
        <f t="shared" si="1"/>
        <v>688.49266990291267</v>
      </c>
      <c r="P5" s="15">
        <v>0.48</v>
      </c>
      <c r="Q5" s="23">
        <f t="shared" si="2"/>
        <v>330.48</v>
      </c>
    </row>
    <row r="6" spans="1:17" s="16" customFormat="1">
      <c r="A6" s="11">
        <v>4</v>
      </c>
      <c r="B6" s="33" t="s">
        <v>24</v>
      </c>
      <c r="C6" s="33" t="s">
        <v>43</v>
      </c>
      <c r="D6" s="13" t="s">
        <v>19</v>
      </c>
      <c r="E6" s="32">
        <v>50060401</v>
      </c>
      <c r="F6" s="13" t="s">
        <v>15</v>
      </c>
      <c r="G6" s="12" t="s">
        <v>96</v>
      </c>
      <c r="H6" s="12" t="s">
        <v>117</v>
      </c>
      <c r="I6" s="33">
        <v>80</v>
      </c>
      <c r="J6" s="33">
        <v>646</v>
      </c>
      <c r="K6" s="34">
        <v>21300.95</v>
      </c>
      <c r="L6" s="23">
        <f t="shared" si="3"/>
        <v>1065.0475000000001</v>
      </c>
      <c r="M6" s="14">
        <v>0.03</v>
      </c>
      <c r="N6" s="23">
        <f t="shared" si="0"/>
        <v>694.86594174757283</v>
      </c>
      <c r="O6" s="23">
        <f t="shared" si="1"/>
        <v>19541.036558252428</v>
      </c>
      <c r="P6" s="15">
        <v>0.48</v>
      </c>
      <c r="Q6" s="23">
        <f t="shared" si="2"/>
        <v>9379.7000000000007</v>
      </c>
    </row>
    <row r="7" spans="1:17" s="16" customFormat="1">
      <c r="A7" s="11">
        <v>4</v>
      </c>
      <c r="B7" s="33" t="s">
        <v>28</v>
      </c>
      <c r="C7" s="33" t="s">
        <v>47</v>
      </c>
      <c r="D7" s="13" t="s">
        <v>19</v>
      </c>
      <c r="E7" s="32">
        <v>50060401</v>
      </c>
      <c r="F7" s="13" t="s">
        <v>15</v>
      </c>
      <c r="G7" s="12" t="s">
        <v>96</v>
      </c>
      <c r="H7" s="12" t="s">
        <v>106</v>
      </c>
      <c r="I7" s="33">
        <v>19</v>
      </c>
      <c r="J7" s="33">
        <v>135</v>
      </c>
      <c r="K7" s="34">
        <v>4038.1</v>
      </c>
      <c r="L7" s="23">
        <f t="shared" ref="L7" si="4">K7*0.05</f>
        <v>201.905</v>
      </c>
      <c r="M7" s="14">
        <v>0.03</v>
      </c>
      <c r="N7" s="23">
        <f t="shared" ref="N7" si="5">K7/1.03*0.03*1.12</f>
        <v>131.72831067961167</v>
      </c>
      <c r="O7" s="23">
        <f t="shared" ref="O7" si="6">K7-L7-N7</f>
        <v>3704.466689320388</v>
      </c>
      <c r="P7" s="15">
        <v>0.48</v>
      </c>
      <c r="Q7" s="23">
        <f t="shared" ref="Q7" si="7">ROUND(O7*P7,2)</f>
        <v>1778.14</v>
      </c>
    </row>
    <row r="8" spans="1:17" s="16" customFormat="1">
      <c r="A8" s="11">
        <v>5</v>
      </c>
      <c r="B8" s="33" t="s">
        <v>25</v>
      </c>
      <c r="C8" s="33" t="s">
        <v>44</v>
      </c>
      <c r="D8" s="13" t="s">
        <v>19</v>
      </c>
      <c r="E8" s="32">
        <v>50060401</v>
      </c>
      <c r="F8" s="13" t="s">
        <v>15</v>
      </c>
      <c r="G8" s="12" t="s">
        <v>96</v>
      </c>
      <c r="H8" s="12" t="s">
        <v>106</v>
      </c>
      <c r="I8" s="33">
        <v>16</v>
      </c>
      <c r="J8" s="33">
        <v>180</v>
      </c>
      <c r="K8" s="34">
        <v>5749.1</v>
      </c>
      <c r="L8" s="23">
        <f t="shared" si="3"/>
        <v>287.45500000000004</v>
      </c>
      <c r="M8" s="14">
        <v>0.03</v>
      </c>
      <c r="N8" s="23">
        <f t="shared" si="0"/>
        <v>187.54345631067963</v>
      </c>
      <c r="O8" s="23">
        <f t="shared" si="1"/>
        <v>5274.1015436893213</v>
      </c>
      <c r="P8" s="15">
        <v>0.48</v>
      </c>
      <c r="Q8" s="23">
        <f t="shared" si="2"/>
        <v>2531.5700000000002</v>
      </c>
    </row>
    <row r="9" spans="1:17" s="16" customFormat="1">
      <c r="A9" s="11">
        <v>6</v>
      </c>
      <c r="B9" s="33" t="s">
        <v>34</v>
      </c>
      <c r="C9" s="33" t="s">
        <v>53</v>
      </c>
      <c r="D9" s="13" t="s">
        <v>19</v>
      </c>
      <c r="E9" s="32">
        <v>50060401</v>
      </c>
      <c r="F9" s="13" t="s">
        <v>15</v>
      </c>
      <c r="G9" s="12" t="s">
        <v>96</v>
      </c>
      <c r="H9" s="12" t="s">
        <v>118</v>
      </c>
      <c r="I9" s="33">
        <v>20</v>
      </c>
      <c r="J9" s="33">
        <v>113</v>
      </c>
      <c r="K9" s="34">
        <v>3586.9</v>
      </c>
      <c r="L9" s="23">
        <f t="shared" si="3"/>
        <v>179.34500000000003</v>
      </c>
      <c r="M9" s="14">
        <v>0.03</v>
      </c>
      <c r="N9" s="23">
        <f t="shared" si="0"/>
        <v>117.00955339805826</v>
      </c>
      <c r="O9" s="23">
        <f t="shared" si="1"/>
        <v>3290.5454466019419</v>
      </c>
      <c r="P9" s="15">
        <v>0.48</v>
      </c>
      <c r="Q9" s="23">
        <f t="shared" si="2"/>
        <v>1579.46</v>
      </c>
    </row>
    <row r="10" spans="1:17" s="16" customFormat="1">
      <c r="A10" s="11">
        <v>7</v>
      </c>
      <c r="B10" s="33" t="s">
        <v>35</v>
      </c>
      <c r="C10" s="33" t="s">
        <v>54</v>
      </c>
      <c r="D10" s="13" t="s">
        <v>19</v>
      </c>
      <c r="E10" s="32">
        <v>50060401</v>
      </c>
      <c r="F10" s="13" t="s">
        <v>15</v>
      </c>
      <c r="G10" s="12" t="s">
        <v>96</v>
      </c>
      <c r="H10" s="12" t="s">
        <v>119</v>
      </c>
      <c r="I10" s="33">
        <v>10</v>
      </c>
      <c r="J10" s="33">
        <v>17</v>
      </c>
      <c r="K10" s="34">
        <v>559</v>
      </c>
      <c r="L10" s="23">
        <f t="shared" si="3"/>
        <v>27.950000000000003</v>
      </c>
      <c r="M10" s="14">
        <v>0.03</v>
      </c>
      <c r="N10" s="23">
        <f t="shared" si="0"/>
        <v>18.235339805825244</v>
      </c>
      <c r="O10" s="23">
        <f t="shared" si="1"/>
        <v>512.81466019417473</v>
      </c>
      <c r="P10" s="15">
        <v>0.48</v>
      </c>
      <c r="Q10" s="23">
        <f t="shared" si="2"/>
        <v>246.15</v>
      </c>
    </row>
    <row r="11" spans="1:17" s="16" customFormat="1" ht="13.5" customHeight="1">
      <c r="A11" s="11">
        <v>8</v>
      </c>
      <c r="B11" s="33" t="s">
        <v>22</v>
      </c>
      <c r="C11" s="33" t="s">
        <v>41</v>
      </c>
      <c r="D11" s="13" t="s">
        <v>19</v>
      </c>
      <c r="E11" s="32">
        <v>50060401</v>
      </c>
      <c r="F11" s="13" t="s">
        <v>15</v>
      </c>
      <c r="G11" s="12" t="s">
        <v>96</v>
      </c>
      <c r="H11" s="12" t="s">
        <v>120</v>
      </c>
      <c r="I11" s="33">
        <v>7</v>
      </c>
      <c r="J11" s="33">
        <v>27</v>
      </c>
      <c r="K11" s="34">
        <v>841.25</v>
      </c>
      <c r="L11" s="23">
        <f>K11*0.05</f>
        <v>42.0625</v>
      </c>
      <c r="M11" s="14">
        <v>0.03</v>
      </c>
      <c r="N11" s="23">
        <f t="shared" si="0"/>
        <v>27.442718446601944</v>
      </c>
      <c r="O11" s="23">
        <f t="shared" si="1"/>
        <v>771.74478155339807</v>
      </c>
      <c r="P11" s="15">
        <v>0.48</v>
      </c>
      <c r="Q11" s="23">
        <f t="shared" si="2"/>
        <v>370.44</v>
      </c>
    </row>
    <row r="12" spans="1:17" s="16" customFormat="1">
      <c r="A12" s="11">
        <v>9</v>
      </c>
      <c r="B12" s="33" t="s">
        <v>36</v>
      </c>
      <c r="C12" s="33" t="s">
        <v>55</v>
      </c>
      <c r="D12" s="13" t="s">
        <v>19</v>
      </c>
      <c r="E12" s="32">
        <v>50060401</v>
      </c>
      <c r="F12" s="13" t="s">
        <v>15</v>
      </c>
      <c r="G12" s="12" t="s">
        <v>96</v>
      </c>
      <c r="H12" s="12" t="s">
        <v>107</v>
      </c>
      <c r="I12" s="33">
        <v>97</v>
      </c>
      <c r="J12" s="33">
        <v>710</v>
      </c>
      <c r="K12" s="34">
        <v>23509.599999999999</v>
      </c>
      <c r="L12" s="23">
        <f t="shared" ref="L12:L16" si="8">K12*0.05</f>
        <v>1175.48</v>
      </c>
      <c r="M12" s="14">
        <v>0.03</v>
      </c>
      <c r="N12" s="23">
        <f t="shared" si="0"/>
        <v>766.91510679611645</v>
      </c>
      <c r="O12" s="23">
        <f t="shared" si="1"/>
        <v>21567.204893203882</v>
      </c>
      <c r="P12" s="15">
        <v>0.48</v>
      </c>
      <c r="Q12" s="23">
        <f t="shared" si="2"/>
        <v>10352.26</v>
      </c>
    </row>
    <row r="13" spans="1:17" s="16" customFormat="1">
      <c r="A13" s="11">
        <v>10</v>
      </c>
      <c r="B13" s="33" t="s">
        <v>30</v>
      </c>
      <c r="C13" s="33" t="s">
        <v>49</v>
      </c>
      <c r="D13" s="13" t="s">
        <v>19</v>
      </c>
      <c r="E13" s="32">
        <v>50060401</v>
      </c>
      <c r="F13" s="13" t="s">
        <v>15</v>
      </c>
      <c r="G13" s="12" t="s">
        <v>96</v>
      </c>
      <c r="H13" s="12" t="s">
        <v>118</v>
      </c>
      <c r="I13" s="33">
        <v>23</v>
      </c>
      <c r="J13" s="33">
        <v>49</v>
      </c>
      <c r="K13" s="34">
        <v>1589.2</v>
      </c>
      <c r="L13" s="23">
        <f t="shared" si="8"/>
        <v>79.460000000000008</v>
      </c>
      <c r="M13" s="14">
        <v>0.03</v>
      </c>
      <c r="N13" s="23">
        <f t="shared" si="0"/>
        <v>51.841864077669904</v>
      </c>
      <c r="O13" s="23">
        <f t="shared" si="1"/>
        <v>1457.8981359223301</v>
      </c>
      <c r="P13" s="15">
        <v>0.48</v>
      </c>
      <c r="Q13" s="23">
        <f t="shared" si="2"/>
        <v>699.79</v>
      </c>
    </row>
    <row r="14" spans="1:17" s="16" customFormat="1">
      <c r="A14" s="11">
        <v>11</v>
      </c>
      <c r="B14" s="33" t="s">
        <v>33</v>
      </c>
      <c r="C14" s="33" t="s">
        <v>52</v>
      </c>
      <c r="D14" s="13" t="s">
        <v>19</v>
      </c>
      <c r="E14" s="32">
        <v>50060401</v>
      </c>
      <c r="F14" s="13" t="s">
        <v>15</v>
      </c>
      <c r="G14" s="12" t="s">
        <v>96</v>
      </c>
      <c r="H14" s="12" t="s">
        <v>122</v>
      </c>
      <c r="I14" s="33">
        <v>58</v>
      </c>
      <c r="J14" s="33">
        <v>427</v>
      </c>
      <c r="K14" s="34">
        <v>13860.05</v>
      </c>
      <c r="L14" s="23">
        <f t="shared" si="8"/>
        <v>693.00250000000005</v>
      </c>
      <c r="M14" s="14">
        <v>0.03</v>
      </c>
      <c r="N14" s="23">
        <f t="shared" si="0"/>
        <v>452.13366990291263</v>
      </c>
      <c r="O14" s="23">
        <f t="shared" si="1"/>
        <v>12714.913830097086</v>
      </c>
      <c r="P14" s="15">
        <v>0.48</v>
      </c>
      <c r="Q14" s="23">
        <f t="shared" si="2"/>
        <v>6103.16</v>
      </c>
    </row>
    <row r="15" spans="1:17" s="16" customFormat="1">
      <c r="A15" s="11">
        <v>12</v>
      </c>
      <c r="B15" s="33" t="s">
        <v>37</v>
      </c>
      <c r="C15" s="33" t="s">
        <v>56</v>
      </c>
      <c r="D15" s="13" t="s">
        <v>19</v>
      </c>
      <c r="E15" s="32">
        <v>50060401</v>
      </c>
      <c r="F15" s="13" t="s">
        <v>15</v>
      </c>
      <c r="G15" s="12" t="s">
        <v>96</v>
      </c>
      <c r="H15" s="12" t="s">
        <v>115</v>
      </c>
      <c r="I15" s="33">
        <v>946</v>
      </c>
      <c r="J15" s="33">
        <v>36272</v>
      </c>
      <c r="K15" s="34">
        <v>1228788</v>
      </c>
      <c r="L15" s="23">
        <f t="shared" si="8"/>
        <v>61439.4</v>
      </c>
      <c r="M15" s="14">
        <v>0.03</v>
      </c>
      <c r="N15" s="23">
        <f t="shared" si="0"/>
        <v>40084.734757281563</v>
      </c>
      <c r="O15" s="23">
        <f t="shared" si="1"/>
        <v>1127263.8652427185</v>
      </c>
      <c r="P15" s="15">
        <v>0.48</v>
      </c>
      <c r="Q15" s="23">
        <f t="shared" si="2"/>
        <v>541086.66</v>
      </c>
    </row>
    <row r="16" spans="1:17" s="16" customFormat="1">
      <c r="A16" s="11">
        <v>13</v>
      </c>
      <c r="B16" s="33" t="s">
        <v>21</v>
      </c>
      <c r="C16" s="33" t="s">
        <v>40</v>
      </c>
      <c r="D16" s="13" t="s">
        <v>19</v>
      </c>
      <c r="E16" s="32">
        <v>50060401</v>
      </c>
      <c r="F16" s="13" t="s">
        <v>15</v>
      </c>
      <c r="G16" s="12" t="s">
        <v>96</v>
      </c>
      <c r="H16" s="12" t="s">
        <v>123</v>
      </c>
      <c r="I16" s="33">
        <v>43</v>
      </c>
      <c r="J16" s="33">
        <v>269</v>
      </c>
      <c r="K16" s="34">
        <v>8578.2999999999993</v>
      </c>
      <c r="L16" s="23">
        <f t="shared" si="8"/>
        <v>428.91499999999996</v>
      </c>
      <c r="M16" s="14">
        <v>0.03</v>
      </c>
      <c r="N16" s="23">
        <f t="shared" si="0"/>
        <v>279.83580582524269</v>
      </c>
      <c r="O16" s="23">
        <f t="shared" si="1"/>
        <v>7869.5491941747568</v>
      </c>
      <c r="P16" s="15">
        <v>0.48</v>
      </c>
      <c r="Q16" s="23">
        <f t="shared" si="2"/>
        <v>3777.38</v>
      </c>
    </row>
    <row r="17" spans="1:17" s="16" customFormat="1" ht="13.5" customHeight="1">
      <c r="A17" s="11">
        <v>14</v>
      </c>
      <c r="B17" s="33" t="s">
        <v>27</v>
      </c>
      <c r="C17" s="33" t="s">
        <v>46</v>
      </c>
      <c r="D17" s="13" t="s">
        <v>19</v>
      </c>
      <c r="E17" s="32">
        <v>50060401</v>
      </c>
      <c r="F17" s="13" t="s">
        <v>15</v>
      </c>
      <c r="G17" s="12" t="s">
        <v>96</v>
      </c>
      <c r="H17" s="12" t="s">
        <v>113</v>
      </c>
      <c r="I17" s="33">
        <v>3</v>
      </c>
      <c r="J17" s="33">
        <v>12</v>
      </c>
      <c r="K17" s="34">
        <v>350</v>
      </c>
      <c r="L17" s="23">
        <f>K17*0.05</f>
        <v>17.5</v>
      </c>
      <c r="M17" s="14">
        <v>0.03</v>
      </c>
      <c r="N17" s="23">
        <f t="shared" si="0"/>
        <v>11.417475728155338</v>
      </c>
      <c r="O17" s="23">
        <f t="shared" si="1"/>
        <v>321.08252427184465</v>
      </c>
      <c r="P17" s="15">
        <v>0.48</v>
      </c>
      <c r="Q17" s="23">
        <f t="shared" si="2"/>
        <v>154.12</v>
      </c>
    </row>
    <row r="18" spans="1:17" s="16" customFormat="1">
      <c r="A18" s="11">
        <v>15</v>
      </c>
      <c r="B18" s="33" t="s">
        <v>20</v>
      </c>
      <c r="C18" s="33" t="s">
        <v>39</v>
      </c>
      <c r="D18" s="13" t="s">
        <v>19</v>
      </c>
      <c r="E18" s="32">
        <v>50060401</v>
      </c>
      <c r="F18" s="13" t="s">
        <v>15</v>
      </c>
      <c r="G18" s="12" t="s">
        <v>96</v>
      </c>
      <c r="H18" s="12" t="s">
        <v>124</v>
      </c>
      <c r="I18" s="33">
        <v>34</v>
      </c>
      <c r="J18" s="33">
        <v>285</v>
      </c>
      <c r="K18" s="34">
        <v>10264.27</v>
      </c>
      <c r="L18" s="23">
        <f t="shared" ref="L18:L22" si="9">K18*0.05</f>
        <v>513.21350000000007</v>
      </c>
      <c r="M18" s="14">
        <v>0.03</v>
      </c>
      <c r="N18" s="23">
        <f t="shared" si="0"/>
        <v>334.83443883495147</v>
      </c>
      <c r="O18" s="23">
        <f t="shared" si="1"/>
        <v>9416.2220611650482</v>
      </c>
      <c r="P18" s="15">
        <v>0.48</v>
      </c>
      <c r="Q18" s="23">
        <f t="shared" si="2"/>
        <v>4519.79</v>
      </c>
    </row>
    <row r="19" spans="1:17" s="16" customFormat="1">
      <c r="A19" s="11">
        <v>16</v>
      </c>
      <c r="B19" s="33" t="s">
        <v>32</v>
      </c>
      <c r="C19" s="33" t="s">
        <v>51</v>
      </c>
      <c r="D19" s="13" t="s">
        <v>19</v>
      </c>
      <c r="E19" s="32">
        <v>50060401</v>
      </c>
      <c r="F19" s="13" t="s">
        <v>15</v>
      </c>
      <c r="G19" s="12" t="s">
        <v>96</v>
      </c>
      <c r="H19" s="12" t="s">
        <v>115</v>
      </c>
      <c r="I19" s="33">
        <v>266</v>
      </c>
      <c r="J19" s="33">
        <v>5247</v>
      </c>
      <c r="K19" s="34">
        <v>185168.59</v>
      </c>
      <c r="L19" s="23">
        <f t="shared" si="9"/>
        <v>9258.4295000000002</v>
      </c>
      <c r="M19" s="14">
        <v>0.03</v>
      </c>
      <c r="N19" s="23">
        <f t="shared" si="0"/>
        <v>6040.4510912621354</v>
      </c>
      <c r="O19" s="23">
        <f t="shared" si="1"/>
        <v>169869.70940873786</v>
      </c>
      <c r="P19" s="15">
        <v>0.48</v>
      </c>
      <c r="Q19" s="23">
        <f t="shared" si="2"/>
        <v>81537.460000000006</v>
      </c>
    </row>
    <row r="20" spans="1:17" s="16" customFormat="1">
      <c r="A20" s="11">
        <v>17</v>
      </c>
      <c r="B20" s="33" t="s">
        <v>58</v>
      </c>
      <c r="C20" s="33" t="s">
        <v>77</v>
      </c>
      <c r="D20" s="13" t="s">
        <v>19</v>
      </c>
      <c r="E20" s="32">
        <v>50060401</v>
      </c>
      <c r="F20" s="13" t="s">
        <v>15</v>
      </c>
      <c r="G20" s="12" t="s">
        <v>98</v>
      </c>
      <c r="H20" s="12" t="s">
        <v>125</v>
      </c>
      <c r="I20" s="33">
        <v>2</v>
      </c>
      <c r="J20" s="33">
        <v>4</v>
      </c>
      <c r="K20" s="34">
        <v>120</v>
      </c>
      <c r="L20" s="23">
        <f t="shared" si="9"/>
        <v>6</v>
      </c>
      <c r="M20" s="14">
        <v>0.03</v>
      </c>
      <c r="N20" s="23">
        <f t="shared" si="0"/>
        <v>3.9145631067961166</v>
      </c>
      <c r="O20" s="23">
        <f t="shared" si="1"/>
        <v>110.08543689320388</v>
      </c>
      <c r="P20" s="15">
        <v>0.48</v>
      </c>
      <c r="Q20" s="23">
        <f t="shared" si="2"/>
        <v>52.84</v>
      </c>
    </row>
    <row r="21" spans="1:17" s="16" customFormat="1">
      <c r="A21" s="11">
        <v>18</v>
      </c>
      <c r="B21" s="33" t="s">
        <v>23</v>
      </c>
      <c r="C21" s="33" t="s">
        <v>42</v>
      </c>
      <c r="D21" s="13" t="s">
        <v>19</v>
      </c>
      <c r="E21" s="32">
        <v>50060401</v>
      </c>
      <c r="F21" s="13" t="s">
        <v>15</v>
      </c>
      <c r="G21" s="12" t="s">
        <v>99</v>
      </c>
      <c r="H21" s="12" t="s">
        <v>119</v>
      </c>
      <c r="I21" s="33">
        <v>12</v>
      </c>
      <c r="J21" s="33">
        <v>43</v>
      </c>
      <c r="K21" s="34">
        <v>1348.5</v>
      </c>
      <c r="L21" s="23">
        <f t="shared" si="9"/>
        <v>67.424999999999997</v>
      </c>
      <c r="M21" s="14">
        <v>0.03</v>
      </c>
      <c r="N21" s="23">
        <f t="shared" si="0"/>
        <v>43.989902912621353</v>
      </c>
      <c r="O21" s="23">
        <f t="shared" si="1"/>
        <v>1237.0850970873787</v>
      </c>
      <c r="P21" s="15">
        <v>0.48</v>
      </c>
      <c r="Q21" s="23">
        <f t="shared" si="2"/>
        <v>593.79999999999995</v>
      </c>
    </row>
    <row r="22" spans="1:17" s="16" customFormat="1">
      <c r="A22" s="11">
        <v>19</v>
      </c>
      <c r="B22" s="33" t="s">
        <v>38</v>
      </c>
      <c r="C22" s="33" t="s">
        <v>57</v>
      </c>
      <c r="D22" s="13" t="s">
        <v>19</v>
      </c>
      <c r="E22" s="32">
        <v>50060401</v>
      </c>
      <c r="F22" s="13" t="s">
        <v>15</v>
      </c>
      <c r="G22" s="12" t="s">
        <v>103</v>
      </c>
      <c r="H22" s="12" t="s">
        <v>115</v>
      </c>
      <c r="I22" s="33">
        <v>119</v>
      </c>
      <c r="J22" s="33">
        <v>2490</v>
      </c>
      <c r="K22" s="34">
        <v>79100.37</v>
      </c>
      <c r="L22" s="23">
        <f t="shared" si="9"/>
        <v>3955.0185000000001</v>
      </c>
      <c r="M22" s="14">
        <v>0.03</v>
      </c>
      <c r="N22" s="23">
        <f t="shared" si="0"/>
        <v>2580.3615844660189</v>
      </c>
      <c r="O22" s="23">
        <f t="shared" si="1"/>
        <v>72564.989915533966</v>
      </c>
      <c r="P22" s="15">
        <v>0.48</v>
      </c>
      <c r="Q22" s="23">
        <f t="shared" si="2"/>
        <v>34831.199999999997</v>
      </c>
    </row>
    <row r="23" spans="1:17" s="16" customFormat="1">
      <c r="A23" s="11">
        <v>20</v>
      </c>
      <c r="B23" s="33" t="s">
        <v>59</v>
      </c>
      <c r="C23" s="33" t="s">
        <v>78</v>
      </c>
      <c r="D23" s="13" t="s">
        <v>19</v>
      </c>
      <c r="E23" s="32">
        <v>50060401</v>
      </c>
      <c r="F23" s="13" t="s">
        <v>15</v>
      </c>
      <c r="G23" s="12" t="s">
        <v>104</v>
      </c>
      <c r="H23" s="12" t="s">
        <v>126</v>
      </c>
      <c r="I23" s="33">
        <v>19</v>
      </c>
      <c r="J23" s="33">
        <v>70</v>
      </c>
      <c r="K23" s="34">
        <v>2725.25</v>
      </c>
      <c r="L23" s="23">
        <f t="shared" ref="L23:L25" si="10">K23*0.05</f>
        <v>136.26250000000002</v>
      </c>
      <c r="M23" s="14">
        <v>0.03</v>
      </c>
      <c r="N23" s="23">
        <f t="shared" ref="N23:N25" si="11">K23/1.03*0.03*1.12</f>
        <v>88.901359223300986</v>
      </c>
      <c r="O23" s="23">
        <f t="shared" ref="O23:O25" si="12">K23-L23-N23</f>
        <v>2500.0861407766993</v>
      </c>
      <c r="P23" s="15">
        <v>0.48</v>
      </c>
      <c r="Q23" s="23">
        <f t="shared" ref="Q23:Q25" si="13">ROUND(O23*P23,2)</f>
        <v>1200.04</v>
      </c>
    </row>
    <row r="24" spans="1:17" s="16" customFormat="1">
      <c r="A24" s="11">
        <v>21</v>
      </c>
      <c r="B24" s="33" t="s">
        <v>60</v>
      </c>
      <c r="C24" s="33" t="s">
        <v>79</v>
      </c>
      <c r="D24" s="13" t="s">
        <v>19</v>
      </c>
      <c r="E24" s="32">
        <v>50060401</v>
      </c>
      <c r="F24" s="13" t="s">
        <v>15</v>
      </c>
      <c r="G24" s="12" t="s">
        <v>104</v>
      </c>
      <c r="H24" s="12" t="s">
        <v>115</v>
      </c>
      <c r="I24" s="33">
        <v>341</v>
      </c>
      <c r="J24" s="33">
        <v>6845</v>
      </c>
      <c r="K24" s="34">
        <v>242306.8</v>
      </c>
      <c r="L24" s="23">
        <f t="shared" si="10"/>
        <v>12115.34</v>
      </c>
      <c r="M24" s="14">
        <v>0.03</v>
      </c>
      <c r="N24" s="23">
        <f t="shared" si="11"/>
        <v>7904.3771650485442</v>
      </c>
      <c r="O24" s="23">
        <f t="shared" si="12"/>
        <v>222287.08283495143</v>
      </c>
      <c r="P24" s="15">
        <v>0.48</v>
      </c>
      <c r="Q24" s="23">
        <f t="shared" si="13"/>
        <v>106697.8</v>
      </c>
    </row>
    <row r="25" spans="1:17" s="16" customFormat="1">
      <c r="A25" s="11">
        <v>22</v>
      </c>
      <c r="B25" s="33" t="s">
        <v>61</v>
      </c>
      <c r="C25" s="33" t="s">
        <v>80</v>
      </c>
      <c r="D25" s="13" t="s">
        <v>19</v>
      </c>
      <c r="E25" s="32">
        <v>50060401</v>
      </c>
      <c r="F25" s="13" t="s">
        <v>15</v>
      </c>
      <c r="G25" s="12" t="s">
        <v>104</v>
      </c>
      <c r="H25" s="12" t="s">
        <v>127</v>
      </c>
      <c r="I25" s="33">
        <v>10</v>
      </c>
      <c r="J25" s="33">
        <v>113</v>
      </c>
      <c r="K25" s="34">
        <v>4091.4</v>
      </c>
      <c r="L25" s="23">
        <f t="shared" si="10"/>
        <v>204.57000000000002</v>
      </c>
      <c r="M25" s="14">
        <v>0.03</v>
      </c>
      <c r="N25" s="23">
        <f t="shared" si="11"/>
        <v>133.46702912621362</v>
      </c>
      <c r="O25" s="23">
        <f t="shared" si="12"/>
        <v>3753.3629708737863</v>
      </c>
      <c r="P25" s="15">
        <v>0.48</v>
      </c>
      <c r="Q25" s="23">
        <f t="shared" si="13"/>
        <v>1801.61</v>
      </c>
    </row>
    <row r="26" spans="1:17" s="16" customFormat="1">
      <c r="A26" s="11">
        <v>23</v>
      </c>
      <c r="B26" s="33" t="s">
        <v>62</v>
      </c>
      <c r="C26" s="33" t="s">
        <v>81</v>
      </c>
      <c r="D26" s="13" t="s">
        <v>19</v>
      </c>
      <c r="E26" s="32">
        <v>50060401</v>
      </c>
      <c r="F26" s="13" t="s">
        <v>15</v>
      </c>
      <c r="G26" s="12" t="s">
        <v>104</v>
      </c>
      <c r="H26" s="12" t="s">
        <v>127</v>
      </c>
      <c r="I26" s="33">
        <v>8</v>
      </c>
      <c r="J26" s="33">
        <v>211</v>
      </c>
      <c r="K26" s="34">
        <v>6233.2</v>
      </c>
      <c r="L26" s="23">
        <f t="shared" ref="L26:L30" si="14">K26*0.05</f>
        <v>311.66000000000003</v>
      </c>
      <c r="M26" s="14">
        <v>0.03</v>
      </c>
      <c r="N26" s="23">
        <f t="shared" ref="N26:N40" si="15">K26/1.03*0.03*1.12</f>
        <v>203.3354563106796</v>
      </c>
      <c r="O26" s="23">
        <f t="shared" ref="O26:O40" si="16">K26-L26-N26</f>
        <v>5718.2045436893204</v>
      </c>
      <c r="P26" s="15">
        <v>0.48</v>
      </c>
      <c r="Q26" s="23">
        <f t="shared" ref="Q26:Q40" si="17">ROUND(O26*P26,2)</f>
        <v>2744.74</v>
      </c>
    </row>
    <row r="27" spans="1:17" s="16" customFormat="1">
      <c r="A27" s="11">
        <v>24</v>
      </c>
      <c r="B27" s="33" t="s">
        <v>63</v>
      </c>
      <c r="C27" s="33" t="s">
        <v>82</v>
      </c>
      <c r="D27" s="13" t="s">
        <v>19</v>
      </c>
      <c r="E27" s="32">
        <v>50060401</v>
      </c>
      <c r="F27" s="13" t="s">
        <v>15</v>
      </c>
      <c r="G27" s="12" t="s">
        <v>100</v>
      </c>
      <c r="H27" s="12" t="s">
        <v>122</v>
      </c>
      <c r="I27" s="33">
        <v>7</v>
      </c>
      <c r="J27" s="33">
        <v>20</v>
      </c>
      <c r="K27" s="34">
        <v>623</v>
      </c>
      <c r="L27" s="23">
        <f t="shared" si="14"/>
        <v>31.150000000000002</v>
      </c>
      <c r="M27" s="14">
        <v>0.03</v>
      </c>
      <c r="N27" s="23">
        <f t="shared" si="15"/>
        <v>20.323106796116509</v>
      </c>
      <c r="O27" s="23">
        <f t="shared" si="16"/>
        <v>571.52689320388356</v>
      </c>
      <c r="P27" s="15">
        <v>0.48</v>
      </c>
      <c r="Q27" s="23">
        <f t="shared" si="17"/>
        <v>274.33</v>
      </c>
    </row>
    <row r="28" spans="1:17" s="16" customFormat="1">
      <c r="A28" s="11">
        <v>25</v>
      </c>
      <c r="B28" s="33" t="s">
        <v>64</v>
      </c>
      <c r="C28" s="33" t="s">
        <v>83</v>
      </c>
      <c r="D28" s="13" t="s">
        <v>19</v>
      </c>
      <c r="E28" s="32">
        <v>50060401</v>
      </c>
      <c r="F28" s="13" t="s">
        <v>15</v>
      </c>
      <c r="G28" s="12" t="s">
        <v>105</v>
      </c>
      <c r="H28" s="12" t="s">
        <v>115</v>
      </c>
      <c r="I28" s="33">
        <v>282</v>
      </c>
      <c r="J28" s="33">
        <v>7842</v>
      </c>
      <c r="K28" s="34">
        <v>276626.71000000002</v>
      </c>
      <c r="L28" s="23">
        <f t="shared" si="14"/>
        <v>13831.335500000001</v>
      </c>
      <c r="M28" s="14">
        <v>0.03</v>
      </c>
      <c r="N28" s="23">
        <f t="shared" si="15"/>
        <v>9023.9392776699042</v>
      </c>
      <c r="O28" s="23">
        <f t="shared" si="16"/>
        <v>253771.43522233012</v>
      </c>
      <c r="P28" s="15">
        <v>0.48</v>
      </c>
      <c r="Q28" s="23">
        <f t="shared" si="17"/>
        <v>121810.29</v>
      </c>
    </row>
    <row r="29" spans="1:17" s="16" customFormat="1">
      <c r="A29" s="11">
        <v>26</v>
      </c>
      <c r="B29" s="33" t="s">
        <v>65</v>
      </c>
      <c r="C29" s="33" t="s">
        <v>84</v>
      </c>
      <c r="D29" s="13" t="s">
        <v>19</v>
      </c>
      <c r="E29" s="32">
        <v>50060401</v>
      </c>
      <c r="F29" s="13" t="s">
        <v>15</v>
      </c>
      <c r="G29" s="12" t="s">
        <v>105</v>
      </c>
      <c r="H29" s="12" t="s">
        <v>121</v>
      </c>
      <c r="I29" s="33">
        <v>12</v>
      </c>
      <c r="J29" s="33">
        <v>13</v>
      </c>
      <c r="K29" s="34">
        <v>417</v>
      </c>
      <c r="L29" s="23">
        <f t="shared" si="14"/>
        <v>20.85</v>
      </c>
      <c r="M29" s="14">
        <v>0.03</v>
      </c>
      <c r="N29" s="23">
        <f t="shared" si="15"/>
        <v>13.603106796116505</v>
      </c>
      <c r="O29" s="23">
        <f t="shared" si="16"/>
        <v>382.54689320388349</v>
      </c>
      <c r="P29" s="15">
        <v>0.48</v>
      </c>
      <c r="Q29" s="23">
        <f t="shared" si="17"/>
        <v>183.62</v>
      </c>
    </row>
    <row r="30" spans="1:17" s="16" customFormat="1">
      <c r="A30" s="11">
        <v>27</v>
      </c>
      <c r="B30" s="33" t="s">
        <v>66</v>
      </c>
      <c r="C30" s="33" t="s">
        <v>85</v>
      </c>
      <c r="D30" s="13" t="s">
        <v>19</v>
      </c>
      <c r="E30" s="32">
        <v>50060401</v>
      </c>
      <c r="F30" s="13" t="s">
        <v>15</v>
      </c>
      <c r="G30" s="12" t="s">
        <v>101</v>
      </c>
      <c r="H30" s="12" t="s">
        <v>117</v>
      </c>
      <c r="I30" s="33">
        <v>25</v>
      </c>
      <c r="J30" s="33">
        <v>70</v>
      </c>
      <c r="K30" s="34">
        <v>2247.6</v>
      </c>
      <c r="L30" s="23">
        <f t="shared" si="14"/>
        <v>112.38</v>
      </c>
      <c r="M30" s="14">
        <v>0.03</v>
      </c>
      <c r="N30" s="23">
        <f t="shared" si="15"/>
        <v>73.319766990291257</v>
      </c>
      <c r="O30" s="23">
        <f t="shared" si="16"/>
        <v>2061.9002330097087</v>
      </c>
      <c r="P30" s="15">
        <v>0.48</v>
      </c>
      <c r="Q30" s="23">
        <f t="shared" si="17"/>
        <v>989.71</v>
      </c>
    </row>
    <row r="31" spans="1:17" s="16" customFormat="1" ht="13.5" customHeight="1">
      <c r="A31" s="11">
        <v>28</v>
      </c>
      <c r="B31" s="33" t="s">
        <v>67</v>
      </c>
      <c r="C31" s="33" t="s">
        <v>86</v>
      </c>
      <c r="D31" s="13" t="s">
        <v>19</v>
      </c>
      <c r="E31" s="32">
        <v>50060401</v>
      </c>
      <c r="F31" s="13" t="s">
        <v>15</v>
      </c>
      <c r="G31" s="12" t="s">
        <v>101</v>
      </c>
      <c r="H31" s="12" t="s">
        <v>115</v>
      </c>
      <c r="I31" s="33">
        <v>27</v>
      </c>
      <c r="J31" s="33">
        <v>197</v>
      </c>
      <c r="K31" s="34">
        <v>6354.1</v>
      </c>
      <c r="L31" s="23">
        <f>K31*0.05</f>
        <v>317.70500000000004</v>
      </c>
      <c r="M31" s="14">
        <v>0.03</v>
      </c>
      <c r="N31" s="23">
        <f t="shared" si="15"/>
        <v>207.27937864077671</v>
      </c>
      <c r="O31" s="23">
        <f t="shared" si="16"/>
        <v>5829.115621359224</v>
      </c>
      <c r="P31" s="15">
        <v>0.48</v>
      </c>
      <c r="Q31" s="23">
        <f t="shared" si="17"/>
        <v>2797.98</v>
      </c>
    </row>
    <row r="32" spans="1:17" s="16" customFormat="1">
      <c r="A32" s="11">
        <v>29</v>
      </c>
      <c r="B32" s="33" t="s">
        <v>68</v>
      </c>
      <c r="C32" s="33" t="s">
        <v>87</v>
      </c>
      <c r="D32" s="13" t="s">
        <v>19</v>
      </c>
      <c r="E32" s="32">
        <v>50060401</v>
      </c>
      <c r="F32" s="13" t="s">
        <v>15</v>
      </c>
      <c r="G32" s="12" t="s">
        <v>101</v>
      </c>
      <c r="H32" s="12" t="s">
        <v>121</v>
      </c>
      <c r="I32" s="33">
        <v>11</v>
      </c>
      <c r="J32" s="33">
        <v>12</v>
      </c>
      <c r="K32" s="34">
        <v>345.5</v>
      </c>
      <c r="L32" s="23">
        <f t="shared" ref="L32:L36" si="18">K32*0.05</f>
        <v>17.275000000000002</v>
      </c>
      <c r="M32" s="14">
        <v>0.03</v>
      </c>
      <c r="N32" s="23">
        <f t="shared" si="15"/>
        <v>11.270679611650484</v>
      </c>
      <c r="O32" s="23">
        <f t="shared" si="16"/>
        <v>316.95432038834952</v>
      </c>
      <c r="P32" s="15">
        <v>0.48</v>
      </c>
      <c r="Q32" s="23">
        <f t="shared" si="17"/>
        <v>152.13999999999999</v>
      </c>
    </row>
    <row r="33" spans="1:17" s="16" customFormat="1">
      <c r="A33" s="11">
        <v>30</v>
      </c>
      <c r="B33" s="33" t="s">
        <v>69</v>
      </c>
      <c r="C33" s="33" t="s">
        <v>88</v>
      </c>
      <c r="D33" s="13" t="s">
        <v>19</v>
      </c>
      <c r="E33" s="32">
        <v>50060401</v>
      </c>
      <c r="F33" s="13" t="s">
        <v>15</v>
      </c>
      <c r="G33" s="12" t="s">
        <v>102</v>
      </c>
      <c r="H33" s="12" t="s">
        <v>112</v>
      </c>
      <c r="I33" s="33">
        <v>28</v>
      </c>
      <c r="J33" s="33">
        <v>218</v>
      </c>
      <c r="K33" s="34">
        <v>7241.5</v>
      </c>
      <c r="L33" s="23">
        <f t="shared" si="18"/>
        <v>362.07500000000005</v>
      </c>
      <c r="M33" s="14">
        <v>0.03</v>
      </c>
      <c r="N33" s="23">
        <f t="shared" si="15"/>
        <v>236.22757281553399</v>
      </c>
      <c r="O33" s="23">
        <f t="shared" si="16"/>
        <v>6643.1974271844665</v>
      </c>
      <c r="P33" s="15">
        <v>0.48</v>
      </c>
      <c r="Q33" s="23">
        <f t="shared" si="17"/>
        <v>3188.73</v>
      </c>
    </row>
    <row r="34" spans="1:17" s="16" customFormat="1">
      <c r="A34" s="11">
        <v>31</v>
      </c>
      <c r="B34" s="33" t="s">
        <v>70</v>
      </c>
      <c r="C34" s="33" t="s">
        <v>89</v>
      </c>
      <c r="D34" s="13" t="s">
        <v>19</v>
      </c>
      <c r="E34" s="32">
        <v>50060401</v>
      </c>
      <c r="F34" s="13" t="s">
        <v>15</v>
      </c>
      <c r="G34" s="12" t="s">
        <v>107</v>
      </c>
      <c r="H34" s="12" t="s">
        <v>122</v>
      </c>
      <c r="I34" s="33">
        <v>4</v>
      </c>
      <c r="J34" s="33">
        <v>106</v>
      </c>
      <c r="K34" s="34">
        <v>3453</v>
      </c>
      <c r="L34" s="23">
        <f t="shared" si="18"/>
        <v>172.65</v>
      </c>
      <c r="M34" s="14">
        <v>0.03</v>
      </c>
      <c r="N34" s="23">
        <f t="shared" si="15"/>
        <v>112.64155339805825</v>
      </c>
      <c r="O34" s="23">
        <f t="shared" si="16"/>
        <v>3167.7084466019414</v>
      </c>
      <c r="P34" s="15">
        <v>0.48</v>
      </c>
      <c r="Q34" s="23">
        <f t="shared" si="17"/>
        <v>1520.5</v>
      </c>
    </row>
    <row r="35" spans="1:17" s="16" customFormat="1">
      <c r="A35" s="11">
        <v>32</v>
      </c>
      <c r="B35" s="33" t="s">
        <v>71</v>
      </c>
      <c r="C35" s="33" t="s">
        <v>90</v>
      </c>
      <c r="D35" s="13" t="s">
        <v>19</v>
      </c>
      <c r="E35" s="32">
        <v>50060401</v>
      </c>
      <c r="F35" s="13" t="s">
        <v>15</v>
      </c>
      <c r="G35" s="12" t="s">
        <v>108</v>
      </c>
      <c r="H35" s="12" t="s">
        <v>117</v>
      </c>
      <c r="I35" s="33">
        <v>2</v>
      </c>
      <c r="J35" s="33">
        <v>49</v>
      </c>
      <c r="K35" s="34">
        <v>1708</v>
      </c>
      <c r="L35" s="23">
        <f t="shared" si="18"/>
        <v>85.4</v>
      </c>
      <c r="M35" s="14">
        <v>0.03</v>
      </c>
      <c r="N35" s="23">
        <f t="shared" si="15"/>
        <v>55.71728155339806</v>
      </c>
      <c r="O35" s="23">
        <f t="shared" si="16"/>
        <v>1566.8827184466018</v>
      </c>
      <c r="P35" s="15">
        <v>0.48</v>
      </c>
      <c r="Q35" s="23">
        <f t="shared" si="17"/>
        <v>752.1</v>
      </c>
    </row>
    <row r="36" spans="1:17" s="16" customFormat="1">
      <c r="A36" s="11">
        <v>33</v>
      </c>
      <c r="B36" s="33" t="s">
        <v>72</v>
      </c>
      <c r="C36" s="33" t="s">
        <v>91</v>
      </c>
      <c r="D36" s="13" t="s">
        <v>19</v>
      </c>
      <c r="E36" s="32">
        <v>50060401</v>
      </c>
      <c r="F36" s="13" t="s">
        <v>15</v>
      </c>
      <c r="G36" s="12" t="s">
        <v>109</v>
      </c>
      <c r="H36" s="12" t="s">
        <v>128</v>
      </c>
      <c r="I36" s="33">
        <v>7</v>
      </c>
      <c r="J36" s="33">
        <v>33</v>
      </c>
      <c r="K36" s="34">
        <v>1002.35</v>
      </c>
      <c r="L36" s="23">
        <f t="shared" si="18"/>
        <v>50.117500000000007</v>
      </c>
      <c r="M36" s="14">
        <v>0.03</v>
      </c>
      <c r="N36" s="23">
        <f t="shared" si="15"/>
        <v>32.698019417475734</v>
      </c>
      <c r="O36" s="23">
        <f t="shared" si="16"/>
        <v>919.53448058252434</v>
      </c>
      <c r="P36" s="15">
        <v>0.48</v>
      </c>
      <c r="Q36" s="23">
        <f t="shared" si="17"/>
        <v>441.38</v>
      </c>
    </row>
    <row r="37" spans="1:17" s="16" customFormat="1" ht="13.5" customHeight="1">
      <c r="A37" s="11">
        <v>34</v>
      </c>
      <c r="B37" s="33" t="s">
        <v>73</v>
      </c>
      <c r="C37" s="33" t="s">
        <v>92</v>
      </c>
      <c r="D37" s="13" t="s">
        <v>19</v>
      </c>
      <c r="E37" s="32">
        <v>50060401</v>
      </c>
      <c r="F37" s="13" t="s">
        <v>15</v>
      </c>
      <c r="G37" s="12" t="s">
        <v>110</v>
      </c>
      <c r="H37" s="12" t="s">
        <v>115</v>
      </c>
      <c r="I37" s="33">
        <v>129</v>
      </c>
      <c r="J37" s="33">
        <v>3435</v>
      </c>
      <c r="K37" s="34">
        <v>132812.26</v>
      </c>
      <c r="L37" s="23">
        <f>K37*0.05</f>
        <v>6640.6130000000012</v>
      </c>
      <c r="M37" s="14">
        <v>0.03</v>
      </c>
      <c r="N37" s="23">
        <f t="shared" si="15"/>
        <v>4332.5164427184473</v>
      </c>
      <c r="O37" s="23">
        <f t="shared" si="16"/>
        <v>121839.13055728156</v>
      </c>
      <c r="P37" s="15">
        <v>0.48</v>
      </c>
      <c r="Q37" s="23">
        <f t="shared" si="17"/>
        <v>58482.78</v>
      </c>
    </row>
    <row r="38" spans="1:17" s="16" customFormat="1">
      <c r="A38" s="11">
        <v>35</v>
      </c>
      <c r="B38" s="33" t="s">
        <v>74</v>
      </c>
      <c r="C38" s="33" t="s">
        <v>93</v>
      </c>
      <c r="D38" s="13" t="s">
        <v>19</v>
      </c>
      <c r="E38" s="32">
        <v>50060401</v>
      </c>
      <c r="F38" s="13" t="s">
        <v>15</v>
      </c>
      <c r="G38" s="12" t="s">
        <v>110</v>
      </c>
      <c r="H38" s="12" t="s">
        <v>115</v>
      </c>
      <c r="I38" s="33">
        <v>197</v>
      </c>
      <c r="J38" s="33">
        <v>10518</v>
      </c>
      <c r="K38" s="34">
        <v>355507.1</v>
      </c>
      <c r="L38" s="23">
        <f t="shared" ref="L38:L40" si="19">K38*0.05</f>
        <v>17775.355</v>
      </c>
      <c r="M38" s="14">
        <v>0.03</v>
      </c>
      <c r="N38" s="23">
        <f t="shared" si="15"/>
        <v>11597.124815533982</v>
      </c>
      <c r="O38" s="23">
        <f t="shared" si="16"/>
        <v>326134.62018446601</v>
      </c>
      <c r="P38" s="15">
        <v>0.48</v>
      </c>
      <c r="Q38" s="23">
        <f t="shared" si="17"/>
        <v>156544.62</v>
      </c>
    </row>
    <row r="39" spans="1:17" s="16" customFormat="1">
      <c r="A39" s="11">
        <v>36</v>
      </c>
      <c r="B39" s="33" t="s">
        <v>75</v>
      </c>
      <c r="C39" s="33" t="s">
        <v>94</v>
      </c>
      <c r="D39" s="13" t="s">
        <v>19</v>
      </c>
      <c r="E39" s="32">
        <v>50060401</v>
      </c>
      <c r="F39" s="13" t="s">
        <v>15</v>
      </c>
      <c r="G39" s="12" t="s">
        <v>111</v>
      </c>
      <c r="H39" s="12" t="s">
        <v>117</v>
      </c>
      <c r="I39" s="33">
        <v>4</v>
      </c>
      <c r="J39" s="33">
        <v>67</v>
      </c>
      <c r="K39" s="34">
        <v>2104.5</v>
      </c>
      <c r="L39" s="23">
        <f t="shared" si="19"/>
        <v>105.22500000000001</v>
      </c>
      <c r="M39" s="14">
        <v>0.03</v>
      </c>
      <c r="N39" s="23">
        <f t="shared" si="15"/>
        <v>68.651650485436903</v>
      </c>
      <c r="O39" s="23">
        <f t="shared" si="16"/>
        <v>1930.6233495145632</v>
      </c>
      <c r="P39" s="15">
        <v>0.48</v>
      </c>
      <c r="Q39" s="23">
        <f t="shared" si="17"/>
        <v>926.7</v>
      </c>
    </row>
    <row r="40" spans="1:17" s="16" customFormat="1">
      <c r="A40" s="11">
        <v>37</v>
      </c>
      <c r="B40" s="33" t="s">
        <v>76</v>
      </c>
      <c r="C40" s="33" t="s">
        <v>95</v>
      </c>
      <c r="D40" s="13" t="s">
        <v>19</v>
      </c>
      <c r="E40" s="32">
        <v>50060401</v>
      </c>
      <c r="F40" s="13" t="s">
        <v>15</v>
      </c>
      <c r="G40" s="12" t="s">
        <v>112</v>
      </c>
      <c r="H40" s="12" t="s">
        <v>115</v>
      </c>
      <c r="I40" s="33">
        <v>2</v>
      </c>
      <c r="J40" s="33">
        <v>5</v>
      </c>
      <c r="K40" s="34">
        <v>175</v>
      </c>
      <c r="L40" s="23">
        <f t="shared" si="19"/>
        <v>8.75</v>
      </c>
      <c r="M40" s="14">
        <v>0.03</v>
      </c>
      <c r="N40" s="23">
        <f t="shared" si="15"/>
        <v>5.7087378640776691</v>
      </c>
      <c r="O40" s="23">
        <f t="shared" si="16"/>
        <v>160.54126213592232</v>
      </c>
      <c r="P40" s="15">
        <v>0.48</v>
      </c>
      <c r="Q40" s="23">
        <f t="shared" si="17"/>
        <v>77.06</v>
      </c>
    </row>
    <row r="41" spans="1:17" s="5" customFormat="1" ht="25.5" customHeight="1">
      <c r="A41" s="17"/>
      <c r="B41" s="18" t="s">
        <v>16</v>
      </c>
      <c r="C41" s="19"/>
      <c r="D41" s="19"/>
      <c r="E41" s="19"/>
      <c r="F41" s="19"/>
      <c r="G41" s="20"/>
      <c r="H41" s="20"/>
      <c r="I41" s="19"/>
      <c r="J41" s="19"/>
      <c r="K41" s="21">
        <f>SUM(K3:K40)</f>
        <v>2916133.47</v>
      </c>
      <c r="L41" s="21"/>
      <c r="M41" s="21"/>
      <c r="N41" s="21">
        <f>SUM(N3:N40)</f>
        <v>95128.237467961182</v>
      </c>
      <c r="O41" s="24">
        <f>SUM(O3:O40)</f>
        <v>2675198.5590320388</v>
      </c>
      <c r="P41" s="22"/>
      <c r="Q41" s="21">
        <f>SUM(Q3:Q40)</f>
        <v>1284095.3099999998</v>
      </c>
    </row>
    <row r="42" spans="1:17" s="5" customFormat="1">
      <c r="B42" s="6"/>
      <c r="C42" s="6"/>
      <c r="D42" s="6"/>
      <c r="E42" s="6"/>
      <c r="F42" s="6"/>
      <c r="G42" s="7"/>
      <c r="H42" s="7"/>
      <c r="I42" s="6"/>
      <c r="J42" s="6"/>
      <c r="K42" s="8"/>
      <c r="L42" s="8"/>
      <c r="M42" s="8"/>
      <c r="N42" s="8"/>
      <c r="O42" s="8"/>
      <c r="P42" s="9"/>
    </row>
    <row r="44" spans="1:17">
      <c r="F44" s="31"/>
    </row>
  </sheetData>
  <protectedRanges>
    <protectedRange sqref="A3:IV65567" name="区域1"/>
  </protectedRanges>
  <mergeCells count="1">
    <mergeCell ref="A1:Q1"/>
  </mergeCells>
  <phoneticPr fontId="1" type="noConversion"/>
  <pageMargins left="0.7" right="0.7" top="0.75" bottom="0.75" header="0.3" footer="0.3"/>
  <pageSetup scale="51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ujumao</cp:lastModifiedBy>
  <cp:lastPrinted>2018-06-11T07:54:17Z</cp:lastPrinted>
  <dcterms:created xsi:type="dcterms:W3CDTF">2015-11-10T02:18:22Z</dcterms:created>
  <dcterms:modified xsi:type="dcterms:W3CDTF">2018-08-01T05:51:14Z</dcterms:modified>
</cp:coreProperties>
</file>