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0" yWindow="0" windowWidth="21885" windowHeight="4695"/>
  </bookViews>
  <sheets>
    <sheet name="月结算表" sheetId="1" r:id="rId1"/>
  </sheets>
  <calcPr calcId="145621"/>
</workbook>
</file>

<file path=xl/calcChain.xml><?xml version="1.0" encoding="utf-8"?>
<calcChain xmlns="http://schemas.openxmlformats.org/spreadsheetml/2006/main">
  <c r="K32" i="1" l="1"/>
  <c r="N24" i="1" l="1"/>
  <c r="O24" i="1"/>
  <c r="Q24" i="1" s="1"/>
  <c r="N25" i="1"/>
  <c r="O25" i="1"/>
  <c r="Q25" i="1" s="1"/>
  <c r="N26" i="1"/>
  <c r="O26" i="1"/>
  <c r="Q26" i="1" s="1"/>
  <c r="N27" i="1"/>
  <c r="O27" i="1"/>
  <c r="Q27" i="1" s="1"/>
  <c r="N28" i="1"/>
  <c r="O28" i="1"/>
  <c r="Q28" i="1" s="1"/>
  <c r="N29" i="1"/>
  <c r="O29" i="1"/>
  <c r="Q29" i="1" s="1"/>
  <c r="N30" i="1"/>
  <c r="O30" i="1"/>
  <c r="Q30" i="1" s="1"/>
  <c r="N31" i="1"/>
  <c r="O31" i="1"/>
  <c r="Q31" i="1" s="1"/>
  <c r="L24" i="1"/>
  <c r="L25" i="1"/>
  <c r="L26" i="1"/>
  <c r="L27" i="1"/>
  <c r="L28" i="1"/>
  <c r="L29" i="1"/>
  <c r="L30" i="1"/>
  <c r="L31" i="1"/>
  <c r="O23" i="1" l="1"/>
  <c r="Q23" i="1" s="1"/>
  <c r="N23" i="1"/>
  <c r="L23" i="1"/>
  <c r="O22" i="1"/>
  <c r="Q22" i="1" s="1"/>
  <c r="N22" i="1"/>
  <c r="L22" i="1"/>
  <c r="O21" i="1"/>
  <c r="Q21" i="1" s="1"/>
  <c r="N21" i="1"/>
  <c r="L21" i="1"/>
  <c r="O20" i="1"/>
  <c r="Q20" i="1" s="1"/>
  <c r="N20" i="1"/>
  <c r="L20" i="1"/>
  <c r="O19" i="1"/>
  <c r="Q19" i="1" s="1"/>
  <c r="N19" i="1"/>
  <c r="L19" i="1"/>
  <c r="O18" i="1"/>
  <c r="Q18" i="1" s="1"/>
  <c r="N18" i="1"/>
  <c r="L18" i="1"/>
  <c r="O17" i="1"/>
  <c r="Q17" i="1" s="1"/>
  <c r="N17" i="1"/>
  <c r="L17" i="1"/>
  <c r="O16" i="1"/>
  <c r="Q16" i="1" s="1"/>
  <c r="N16" i="1"/>
  <c r="L16" i="1"/>
  <c r="O15" i="1"/>
  <c r="Q15" i="1" s="1"/>
  <c r="N15" i="1"/>
  <c r="L15" i="1"/>
  <c r="O14" i="1"/>
  <c r="Q14" i="1" s="1"/>
  <c r="N14" i="1"/>
  <c r="L14" i="1"/>
  <c r="O13" i="1"/>
  <c r="Q13" i="1" s="1"/>
  <c r="N13" i="1"/>
  <c r="L13" i="1"/>
  <c r="O12" i="1"/>
  <c r="Q12" i="1" s="1"/>
  <c r="N12" i="1"/>
  <c r="L12" i="1"/>
  <c r="O11" i="1"/>
  <c r="Q11" i="1" s="1"/>
  <c r="N11" i="1"/>
  <c r="L11" i="1"/>
  <c r="O10" i="1"/>
  <c r="Q10" i="1" s="1"/>
  <c r="N10" i="1"/>
  <c r="L10" i="1"/>
  <c r="O9" i="1"/>
  <c r="Q9" i="1" s="1"/>
  <c r="N9" i="1"/>
  <c r="L9" i="1"/>
  <c r="O8" i="1"/>
  <c r="Q8" i="1" s="1"/>
  <c r="N8" i="1"/>
  <c r="L8" i="1"/>
  <c r="O7" i="1"/>
  <c r="Q7" i="1" s="1"/>
  <c r="N7" i="1"/>
  <c r="L7" i="1"/>
  <c r="O6" i="1"/>
  <c r="Q6" i="1" s="1"/>
  <c r="N6" i="1"/>
  <c r="L6" i="1"/>
  <c r="O5" i="1"/>
  <c r="Q5" i="1" s="1"/>
  <c r="N5" i="1"/>
  <c r="L5" i="1"/>
  <c r="O4" i="1"/>
  <c r="Q4" i="1" s="1"/>
  <c r="N4" i="1"/>
  <c r="L4" i="1"/>
  <c r="O3" i="1"/>
  <c r="Q3" i="1" s="1"/>
  <c r="N3" i="1"/>
  <c r="L3" i="1"/>
  <c r="O2" i="1"/>
  <c r="N2" i="1"/>
  <c r="L2" i="1"/>
  <c r="N32" i="1" l="1"/>
  <c r="Q2" i="1"/>
  <c r="Q32" i="1" s="1"/>
  <c r="O32" i="1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<sst xmlns="http://schemas.openxmlformats.org/spreadsheetml/2006/main" count="228" uniqueCount="84">
  <si>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</si>
  <si>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</si>
  <si>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</si>
  <si>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</si>
  <si>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</si>
  <si>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</si>
  <si>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</si>
  <si>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</si>
  <si>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</si>
  <si>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</si>
  <si>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</si>
  <si>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</si>
  <si>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</si>
  <si>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</si>
  <si>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</si>
  <si>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</si>
  <si>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</si>
  <si>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</si>
  <si>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重庆百丽宫协信店</t>
    <phoneticPr fontId="1" type="noConversion"/>
  </si>
  <si>
    <t>50030221</t>
    <phoneticPr fontId="1" type="noConversion"/>
  </si>
  <si>
    <t>中影设备</t>
    <phoneticPr fontId="1" type="noConversion"/>
  </si>
  <si>
    <t>泄密者</t>
    <phoneticPr fontId="1" type="noConversion"/>
  </si>
  <si>
    <t>第七个小矮人</t>
    <phoneticPr fontId="1" type="noConversion"/>
  </si>
  <si>
    <t>我不是药神</t>
    <phoneticPr fontId="1" type="noConversion"/>
  </si>
  <si>
    <t>051201022018</t>
  </si>
  <si>
    <t>051100932018</t>
  </si>
  <si>
    <t>078100962018</t>
  </si>
  <si>
    <t>001103922018</t>
  </si>
  <si>
    <t>001203772018</t>
  </si>
  <si>
    <t>002101142018</t>
  </si>
  <si>
    <t>051101022018</t>
  </si>
  <si>
    <t>066100982018</t>
  </si>
  <si>
    <t>051201112018</t>
  </si>
  <si>
    <t>012101122018</t>
  </si>
  <si>
    <t>051101152018</t>
  </si>
  <si>
    <t>051101112018</t>
  </si>
  <si>
    <t>001104962018</t>
  </si>
  <si>
    <t>014101072018</t>
  </si>
  <si>
    <t>091101172018</t>
  </si>
  <si>
    <t>侏罗纪世界2（3D）</t>
    <phoneticPr fontId="1" type="noConversion"/>
  </si>
  <si>
    <t>超人总动员2（3D）</t>
    <phoneticPr fontId="1" type="noConversion"/>
  </si>
  <si>
    <t>邪不压正</t>
    <phoneticPr fontId="1" type="noConversion"/>
  </si>
  <si>
    <t>新大头儿子和小头爸爸3俄罗斯奇遇记</t>
    <phoneticPr fontId="1" type="noConversion"/>
  </si>
  <si>
    <t>细思极恐</t>
    <phoneticPr fontId="1" type="noConversion"/>
  </si>
  <si>
    <t>阿修罗</t>
    <phoneticPr fontId="1" type="noConversion"/>
  </si>
  <si>
    <t>小悟空</t>
    <phoneticPr fontId="1" type="noConversion"/>
  </si>
  <si>
    <t>北方一片苍茫</t>
    <phoneticPr fontId="1" type="noConversion"/>
  </si>
  <si>
    <t>兄弟班</t>
    <phoneticPr fontId="1" type="noConversion"/>
  </si>
  <si>
    <t>西虹市首富</t>
    <phoneticPr fontId="1" type="noConversion"/>
  </si>
  <si>
    <t>阿飞正传</t>
    <phoneticPr fontId="1" type="noConversion"/>
  </si>
  <si>
    <t>动物世界（3D）</t>
    <phoneticPr fontId="1" type="noConversion"/>
  </si>
  <si>
    <t>金蝉脱壳2：冥府</t>
    <phoneticPr fontId="1" type="noConversion"/>
  </si>
  <si>
    <t>暹罗决：九神战甲</t>
    <phoneticPr fontId="1" type="noConversion"/>
  </si>
  <si>
    <t>生存家族</t>
    <phoneticPr fontId="1" type="noConversion"/>
  </si>
  <si>
    <t>寂静之地</t>
    <phoneticPr fontId="1" type="noConversion"/>
  </si>
  <si>
    <t>完美陌生人</t>
    <phoneticPr fontId="1" type="noConversion"/>
  </si>
  <si>
    <t>风语咒（3D）</t>
    <phoneticPr fontId="1" type="noConversion"/>
  </si>
  <si>
    <t>狄仁杰之四大天王（3D）</t>
    <phoneticPr fontId="1" type="noConversion"/>
  </si>
  <si>
    <t>淘气大侦探（3D）</t>
    <phoneticPr fontId="1" type="noConversion"/>
  </si>
  <si>
    <t>汪星卧底</t>
    <phoneticPr fontId="1" type="noConversion"/>
  </si>
  <si>
    <t>摩天营救（3D）</t>
    <phoneticPr fontId="1" type="noConversion"/>
  </si>
  <si>
    <t>神奇马戏团之动物饼干（3D）</t>
    <phoneticPr fontId="1" type="noConversion"/>
  </si>
  <si>
    <t>阿修罗（3D）</t>
    <phoneticPr fontId="1" type="noConversion"/>
  </si>
  <si>
    <t>侏罗纪世界2</t>
    <phoneticPr fontId="1" type="noConversion"/>
  </si>
  <si>
    <t>超人总动员2</t>
    <phoneticPr fontId="1" type="noConversion"/>
  </si>
  <si>
    <t>最后一球</t>
    <phoneticPr fontId="1" type="noConversion"/>
  </si>
  <si>
    <t>001104952018</t>
  </si>
  <si>
    <t>001b03562018</t>
  </si>
  <si>
    <t>001106302017</t>
  </si>
  <si>
    <t>001204972018</t>
  </si>
  <si>
    <t>001104972018</t>
  </si>
  <si>
    <t>001c05642018</t>
  </si>
  <si>
    <t>051201202018</t>
  </si>
  <si>
    <t>001b03982018</t>
  </si>
  <si>
    <t>001108552017</t>
  </si>
  <si>
    <t>051101182018</t>
  </si>
  <si>
    <t>051201262018</t>
  </si>
  <si>
    <t>001104632017</t>
  </si>
  <si>
    <t>001202172018</t>
  </si>
  <si>
    <t>001106062018</t>
  </si>
  <si>
    <t>001c05272018</t>
  </si>
  <si>
    <t>50030221</t>
  </si>
  <si>
    <t>2018-07-01</t>
    <phoneticPr fontId="1" type="noConversion"/>
  </si>
  <si>
    <t>2018-07-31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</si>
</sst>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_ "/>
  </numFmts>
  <fonts count="9" x14ac:knownFonts="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49" fontId="4" fillId="0" borderId="3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</xf>
    <xf numFmtId="176" fontId="4" fillId="0" borderId="1" xfId="0" applyNumberFormat="1" applyFont="1" applyFill="1" applyBorder="1" applyAlignment="1" applyProtection="1">
      <alignment horizontal="right" vertical="center"/>
    </xf>
    <xf numFmtId="176" fontId="4" fillId="0" borderId="1" xfId="0" applyNumberFormat="1" applyFont="1" applyFill="1" applyBorder="1" applyAlignment="1" applyProtection="1">
      <alignment horizontal="center" vertical="center"/>
    </xf>
    <xf numFmtId="176" fontId="4" fillId="0" borderId="4" xfId="0" applyNumberFormat="1" applyFont="1" applyFill="1" applyBorder="1" applyAlignment="1" applyProtection="1">
      <alignment horizontal="right" vertical="center"/>
    </xf>
    <xf numFmtId="177" fontId="4" fillId="0" borderId="3" xfId="0" applyNumberFormat="1" applyFont="1" applyFill="1" applyBorder="1" applyAlignment="1" applyProtection="1">
      <alignment horizontal="center" vertical="center"/>
    </xf>
    <xf numFmtId="176" fontId="4" fillId="0" borderId="3" xfId="0" applyNumberFormat="1" applyFont="1" applyFill="1" applyBorder="1" applyAlignment="1" applyProtection="1">
      <alignment horizontal="right" vertical="center"/>
    </xf>
    <xf numFmtId="176" fontId="4" fillId="0" borderId="2" xfId="0" applyNumberFormat="1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center" vertical="center" wrapText="1"/>
    </xf>
    <xf numFmtId="49" fontId="7" fillId="2" borderId="1" xfId="0" applyNumberFormat="1" applyFont="1" applyFill="1" applyBorder="1" applyAlignment="1" applyProtection="1">
      <alignment horizontal="center" vertical="center" wrapText="1"/>
    </xf>
    <xf numFmtId="14" fontId="7" fillId="2" borderId="1" xfId="0" applyNumberFormat="1" applyFont="1" applyFill="1" applyBorder="1" applyAlignment="1" applyProtection="1">
      <alignment horizontal="center" vertical="center" wrapText="1"/>
    </xf>
    <xf numFmtId="176" fontId="7" fillId="2" borderId="1" xfId="0" applyNumberFormat="1" applyFont="1" applyFill="1" applyBorder="1" applyAlignment="1" applyProtection="1">
      <alignment horizontal="center" vertical="center" wrapText="1"/>
    </xf>
    <xf numFmtId="177" fontId="7" fillId="2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3" xfId="0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14" fontId="0" fillId="0" borderId="3" xfId="0" applyNumberFormat="1" applyFill="1" applyBorder="1" applyAlignment="1">
      <alignment vertical="center"/>
    </xf>
    <xf numFmtId="176" fontId="0" fillId="0" borderId="3" xfId="0" applyNumberFormat="1" applyFill="1" applyBorder="1" applyAlignment="1">
      <alignment vertical="center"/>
    </xf>
    <xf numFmtId="177" fontId="0" fillId="0" borderId="3" xfId="0" applyNumberForma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49" fontId="4" fillId="0" borderId="5" xfId="0" applyNumberFormat="1" applyFont="1" applyFill="1" applyBorder="1" applyAlignment="1" applyProtection="1">
      <alignment horizontal="center" vertical="center"/>
    </xf>
    <xf numFmtId="49" fontId="7" fillId="2" borderId="2" xfId="0" applyNumberFormat="1" applyFont="1" applyFill="1" applyBorder="1" applyAlignment="1" applyProtection="1">
      <alignment horizontal="center" vertical="center" wrapText="1"/>
    </xf>
    <xf numFmtId="49" fontId="6" fillId="2" borderId="2" xfId="0" applyNumberFormat="1" applyFont="1" applyFill="1" applyBorder="1" applyAlignment="1" applyProtection="1">
      <alignment horizontal="center" vertical="center" wrapText="1"/>
    </xf>
    <xf numFmtId="49" fontId="5" fillId="0" borderId="3" xfId="0" applyNumberFormat="1" applyFont="1" applyFill="1" applyBorder="1" applyAlignment="1" applyProtection="1">
      <alignment horizontal="center" vertical="center"/>
    </xf>
    <xf numFmtId="49" fontId="8" fillId="3" borderId="3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2"/>
  <sheetViews>
    <sheetView tabSelected="1" topLeftCell="B9" workbookViewId="0">
      <selection activeCell="I2" sqref="I2:K31"/>
    </sheetView>
  </sheetViews>
  <sheetFormatPr defaultColWidth="16" defaultRowHeight="12.75" x14ac:dyDescent="0.2"/>
  <cols>
    <col min="1" max="1" width="7" style="23" customWidth="1"/>
    <col min="2" max="2" width="33.28515625" style="24" customWidth="1"/>
    <col min="3" max="3" width="13.85546875" style="24" bestFit="1" customWidth="1"/>
    <col min="4" max="4" width="17" style="24" customWidth="1"/>
    <col min="5" max="5" width="11.7109375" style="24" customWidth="1"/>
    <col min="6" max="6" width="12" style="24" customWidth="1"/>
    <col min="7" max="8" width="13.7109375" style="25" customWidth="1"/>
    <col min="9" max="9" width="10" style="24" customWidth="1"/>
    <col min="10" max="10" width="9.42578125" style="24" customWidth="1"/>
    <col min="11" max="11" width="12.5703125" style="26" customWidth="1"/>
    <col min="12" max="12" width="16" style="26"/>
    <col min="13" max="13" width="11.28515625" style="26" customWidth="1"/>
    <col min="14" max="14" width="10.28515625" style="26" customWidth="1"/>
    <col min="15" max="15" width="12.85546875" style="26" customWidth="1"/>
    <col min="16" max="16" width="11" style="27" customWidth="1"/>
    <col min="17" max="17" width="13.28515625" style="26" customWidth="1"/>
    <col min="18" max="16384" width="16" style="23"/>
  </cols>
  <sheetData>
    <row r="1" spans="1:17" s="15" customFormat="1" ht="25.5" customHeight="1" x14ac:dyDescent="0.2">
      <c r="A1" s="10" t="s">
        <v>0</v>
      </c>
      <c r="B1" s="31" t="s">
        <v>7</v>
      </c>
      <c r="C1" s="32" t="s">
        <v>1</v>
      </c>
      <c r="D1" s="31" t="s">
        <v>16</v>
      </c>
      <c r="E1" s="11" t="s">
        <v>17</v>
      </c>
      <c r="F1" s="11" t="s">
        <v>10</v>
      </c>
      <c r="G1" s="12" t="s">
        <v>2</v>
      </c>
      <c r="H1" s="12" t="s">
        <v>3</v>
      </c>
      <c r="I1" s="11" t="s">
        <v>4</v>
      </c>
      <c r="J1" s="11" t="s">
        <v>5</v>
      </c>
      <c r="K1" s="13" t="s">
        <v>6</v>
      </c>
      <c r="L1" s="13" t="s">
        <v>11</v>
      </c>
      <c r="M1" s="13" t="s">
        <v>12</v>
      </c>
      <c r="N1" s="13" t="s">
        <v>13</v>
      </c>
      <c r="O1" s="13" t="s">
        <v>8</v>
      </c>
      <c r="P1" s="14" t="s">
        <v>14</v>
      </c>
      <c r="Q1" s="13" t="s">
        <v>9</v>
      </c>
    </row>
    <row r="2" spans="1:17" s="16" customFormat="1" ht="18" customHeight="1" x14ac:dyDescent="0.2">
      <c r="A2" s="28">
        <v>1</v>
      </c>
      <c r="B2" s="33" t="s">
        <v>23</v>
      </c>
      <c r="C2" s="34" t="s">
        <v>36</v>
      </c>
      <c r="D2" s="33" t="s">
        <v>18</v>
      </c>
      <c r="E2" s="30" t="s">
        <v>19</v>
      </c>
      <c r="F2" s="3" t="s">
        <v>20</v>
      </c>
      <c r="G2" s="2" t="s">
        <v>82</v>
      </c>
      <c r="H2" s="2" t="s">
        <v>83</v>
      </c>
      <c r="I2" s="2">
        <v>371</v>
      </c>
      <c r="J2" s="2">
        <v>7446</v>
      </c>
      <c r="K2" s="4">
        <v>228143.4</v>
      </c>
      <c r="L2" s="4">
        <f t="shared" ref="L2:L5" si="0">K2*0.05</f>
        <v>11407.17</v>
      </c>
      <c r="M2" s="5">
        <v>0.03</v>
      </c>
      <c r="N2" s="4">
        <f t="shared" ref="N2" si="1">K2*(1-0.96737864)</f>
        <v>7442.3479830240094</v>
      </c>
      <c r="O2" s="6">
        <f t="shared" ref="O2:O23" si="2">K2*0.91737864</f>
        <v>209293.88201697599</v>
      </c>
      <c r="P2" s="7">
        <v>0.48</v>
      </c>
      <c r="Q2" s="8">
        <f t="shared" ref="Q2:Q31" si="3">ROUND(O2*P2,2)</f>
        <v>100461.06</v>
      </c>
    </row>
    <row r="3" spans="1:17" s="16" customFormat="1" ht="18" customHeight="1" x14ac:dyDescent="0.2">
      <c r="A3" s="29">
        <v>2</v>
      </c>
      <c r="B3" s="33" t="s">
        <v>49</v>
      </c>
      <c r="C3" s="34" t="s">
        <v>29</v>
      </c>
      <c r="D3" s="33" t="s">
        <v>18</v>
      </c>
      <c r="E3" s="30" t="s">
        <v>81</v>
      </c>
      <c r="F3" s="3" t="s">
        <v>20</v>
      </c>
      <c r="G3" s="2" t="s">
        <v>82</v>
      </c>
      <c r="H3" s="2" t="s">
        <v>83</v>
      </c>
      <c r="I3" s="2">
        <v>30</v>
      </c>
      <c r="J3" s="2">
        <v>141</v>
      </c>
      <c r="K3" s="4">
        <v>4042</v>
      </c>
      <c r="L3" s="4">
        <f t="shared" si="0"/>
        <v>202.10000000000002</v>
      </c>
      <c r="M3" s="5">
        <v>0.03</v>
      </c>
      <c r="N3" s="4">
        <f>K3*(1-0.96737864)</f>
        <v>131.85553712000018</v>
      </c>
      <c r="O3" s="6">
        <f t="shared" si="2"/>
        <v>3708.0444628800001</v>
      </c>
      <c r="P3" s="7">
        <v>0.48</v>
      </c>
      <c r="Q3" s="8">
        <f t="shared" si="3"/>
        <v>1779.86</v>
      </c>
    </row>
    <row r="4" spans="1:17" s="16" customFormat="1" ht="18" customHeight="1" x14ac:dyDescent="0.2">
      <c r="A4" s="28">
        <v>3</v>
      </c>
      <c r="B4" s="33" t="s">
        <v>50</v>
      </c>
      <c r="C4" s="34" t="s">
        <v>28</v>
      </c>
      <c r="D4" s="33" t="s">
        <v>18</v>
      </c>
      <c r="E4" s="30" t="s">
        <v>81</v>
      </c>
      <c r="F4" s="3" t="s">
        <v>20</v>
      </c>
      <c r="G4" s="2" t="s">
        <v>82</v>
      </c>
      <c r="H4" s="2" t="s">
        <v>83</v>
      </c>
      <c r="I4" s="2">
        <v>101</v>
      </c>
      <c r="J4" s="2">
        <v>655</v>
      </c>
      <c r="K4" s="4">
        <v>20893</v>
      </c>
      <c r="L4" s="4">
        <f t="shared" si="0"/>
        <v>1044.6500000000001</v>
      </c>
      <c r="M4" s="5">
        <v>0.03</v>
      </c>
      <c r="N4" s="4">
        <f t="shared" ref="N4:N23" si="4">K4*(1-0.96737864)</f>
        <v>681.55807448000087</v>
      </c>
      <c r="O4" s="6">
        <f t="shared" si="2"/>
        <v>19166.791925519999</v>
      </c>
      <c r="P4" s="7">
        <v>0.48</v>
      </c>
      <c r="Q4" s="8">
        <f t="shared" si="3"/>
        <v>9200.06</v>
      </c>
    </row>
    <row r="5" spans="1:17" s="16" customFormat="1" ht="18" customHeight="1" x14ac:dyDescent="0.2">
      <c r="A5" s="29">
        <v>4</v>
      </c>
      <c r="B5" s="33" t="s">
        <v>51</v>
      </c>
      <c r="C5" s="34" t="s">
        <v>34</v>
      </c>
      <c r="D5" s="33" t="s">
        <v>18</v>
      </c>
      <c r="E5" s="30" t="s">
        <v>81</v>
      </c>
      <c r="F5" s="3" t="s">
        <v>20</v>
      </c>
      <c r="G5" s="2" t="s">
        <v>82</v>
      </c>
      <c r="H5" s="2" t="s">
        <v>83</v>
      </c>
      <c r="I5" s="2">
        <v>18</v>
      </c>
      <c r="J5" s="2">
        <v>370</v>
      </c>
      <c r="K5" s="4">
        <v>9425</v>
      </c>
      <c r="L5" s="9">
        <f t="shared" si="0"/>
        <v>471.25</v>
      </c>
      <c r="M5" s="5">
        <v>0.03</v>
      </c>
      <c r="N5" s="9">
        <f t="shared" si="4"/>
        <v>307.45631800000041</v>
      </c>
      <c r="O5" s="6">
        <f t="shared" si="2"/>
        <v>8646.2936819999995</v>
      </c>
      <c r="P5" s="7">
        <v>0.48</v>
      </c>
      <c r="Q5" s="8">
        <f t="shared" si="3"/>
        <v>4150.22</v>
      </c>
    </row>
    <row r="6" spans="1:17" s="16" customFormat="1" ht="18" customHeight="1" x14ac:dyDescent="0.2">
      <c r="A6" s="28">
        <v>5</v>
      </c>
      <c r="B6" s="33" t="s">
        <v>40</v>
      </c>
      <c r="C6" s="34" t="s">
        <v>32</v>
      </c>
      <c r="D6" s="33" t="s">
        <v>18</v>
      </c>
      <c r="E6" s="30" t="s">
        <v>81</v>
      </c>
      <c r="F6" s="3" t="s">
        <v>20</v>
      </c>
      <c r="G6" s="2" t="s">
        <v>82</v>
      </c>
      <c r="H6" s="2" t="s">
        <v>83</v>
      </c>
      <c r="I6" s="2">
        <v>31</v>
      </c>
      <c r="J6" s="2">
        <v>316</v>
      </c>
      <c r="K6" s="4">
        <v>9738</v>
      </c>
      <c r="L6" s="9">
        <f>K6*0.05</f>
        <v>486.90000000000003</v>
      </c>
      <c r="M6" s="5">
        <v>0.03</v>
      </c>
      <c r="N6" s="9">
        <f t="shared" si="4"/>
        <v>317.66680368000044</v>
      </c>
      <c r="O6" s="6">
        <f t="shared" si="2"/>
        <v>8933.4331963200002</v>
      </c>
      <c r="P6" s="7">
        <v>0.48</v>
      </c>
      <c r="Q6" s="8">
        <f t="shared" si="3"/>
        <v>4288.05</v>
      </c>
    </row>
    <row r="7" spans="1:17" s="16" customFormat="1" ht="18" customHeight="1" x14ac:dyDescent="0.2">
      <c r="A7" s="29">
        <v>6</v>
      </c>
      <c r="B7" s="33" t="s">
        <v>39</v>
      </c>
      <c r="C7" s="34" t="s">
        <v>24</v>
      </c>
      <c r="D7" s="33" t="s">
        <v>18</v>
      </c>
      <c r="E7" s="30" t="s">
        <v>81</v>
      </c>
      <c r="F7" s="3" t="s">
        <v>20</v>
      </c>
      <c r="G7" s="2" t="s">
        <v>82</v>
      </c>
      <c r="H7" s="2" t="s">
        <v>83</v>
      </c>
      <c r="I7" s="2">
        <v>25</v>
      </c>
      <c r="J7" s="2">
        <v>258</v>
      </c>
      <c r="K7" s="4">
        <v>8058</v>
      </c>
      <c r="L7" s="9">
        <f t="shared" ref="L7:L31" si="5">K7*0.05</f>
        <v>402.90000000000003</v>
      </c>
      <c r="M7" s="5">
        <v>0.03</v>
      </c>
      <c r="N7" s="9">
        <f t="shared" si="4"/>
        <v>262.86291888000034</v>
      </c>
      <c r="O7" s="6">
        <f t="shared" si="2"/>
        <v>7392.2370811199999</v>
      </c>
      <c r="P7" s="7">
        <v>0.48</v>
      </c>
      <c r="Q7" s="8">
        <f t="shared" si="3"/>
        <v>3548.27</v>
      </c>
    </row>
    <row r="8" spans="1:17" s="16" customFormat="1" ht="18" customHeight="1" x14ac:dyDescent="0.2">
      <c r="A8" s="28">
        <v>7</v>
      </c>
      <c r="B8" s="33" t="s">
        <v>22</v>
      </c>
      <c r="C8" s="34" t="s">
        <v>31</v>
      </c>
      <c r="D8" s="33" t="s">
        <v>18</v>
      </c>
      <c r="E8" s="30" t="s">
        <v>81</v>
      </c>
      <c r="F8" s="3" t="s">
        <v>20</v>
      </c>
      <c r="G8" s="2" t="s">
        <v>82</v>
      </c>
      <c r="H8" s="2" t="s">
        <v>83</v>
      </c>
      <c r="I8" s="2">
        <v>2</v>
      </c>
      <c r="J8" s="2">
        <v>103</v>
      </c>
      <c r="K8" s="4">
        <v>3090</v>
      </c>
      <c r="L8" s="9">
        <f t="shared" si="5"/>
        <v>154.5</v>
      </c>
      <c r="M8" s="5">
        <v>0.03</v>
      </c>
      <c r="N8" s="9">
        <f t="shared" si="4"/>
        <v>100.80000240000014</v>
      </c>
      <c r="O8" s="6">
        <f t="shared" si="2"/>
        <v>2834.6999976000002</v>
      </c>
      <c r="P8" s="7">
        <v>0.48</v>
      </c>
      <c r="Q8" s="8">
        <f t="shared" si="3"/>
        <v>1360.66</v>
      </c>
    </row>
    <row r="9" spans="1:17" s="16" customFormat="1" ht="18" customHeight="1" x14ac:dyDescent="0.2">
      <c r="A9" s="29">
        <v>8</v>
      </c>
      <c r="B9" s="33" t="s">
        <v>52</v>
      </c>
      <c r="C9" s="34" t="s">
        <v>37</v>
      </c>
      <c r="D9" s="33" t="s">
        <v>18</v>
      </c>
      <c r="E9" s="30" t="s">
        <v>81</v>
      </c>
      <c r="F9" s="3" t="s">
        <v>20</v>
      </c>
      <c r="G9" s="2" t="s">
        <v>82</v>
      </c>
      <c r="H9" s="2" t="s">
        <v>83</v>
      </c>
      <c r="I9" s="2">
        <v>5</v>
      </c>
      <c r="J9" s="2">
        <v>3</v>
      </c>
      <c r="K9" s="4">
        <v>91</v>
      </c>
      <c r="L9" s="9">
        <f t="shared" si="5"/>
        <v>4.55</v>
      </c>
      <c r="M9" s="5">
        <v>0.03</v>
      </c>
      <c r="N9" s="9">
        <f t="shared" si="4"/>
        <v>2.9685437600000038</v>
      </c>
      <c r="O9" s="6">
        <f t="shared" si="2"/>
        <v>83.48145624</v>
      </c>
      <c r="P9" s="7">
        <v>0.48</v>
      </c>
      <c r="Q9" s="8">
        <f t="shared" si="3"/>
        <v>40.07</v>
      </c>
    </row>
    <row r="10" spans="1:17" s="16" customFormat="1" ht="18" customHeight="1" x14ac:dyDescent="0.2">
      <c r="A10" s="28">
        <v>9</v>
      </c>
      <c r="B10" s="33" t="s">
        <v>53</v>
      </c>
      <c r="C10" s="34" t="s">
        <v>33</v>
      </c>
      <c r="D10" s="33" t="s">
        <v>18</v>
      </c>
      <c r="E10" s="30" t="s">
        <v>81</v>
      </c>
      <c r="F10" s="3" t="s">
        <v>20</v>
      </c>
      <c r="G10" s="2" t="s">
        <v>82</v>
      </c>
      <c r="H10" s="2" t="s">
        <v>83</v>
      </c>
      <c r="I10" s="2">
        <v>1</v>
      </c>
      <c r="J10" s="2">
        <v>1</v>
      </c>
      <c r="K10" s="4">
        <v>35</v>
      </c>
      <c r="L10" s="9">
        <f t="shared" si="5"/>
        <v>1.75</v>
      </c>
      <c r="M10" s="5">
        <v>0.03</v>
      </c>
      <c r="N10" s="9">
        <f t="shared" si="4"/>
        <v>1.1417476000000015</v>
      </c>
      <c r="O10" s="6">
        <f t="shared" si="2"/>
        <v>32.108252399999998</v>
      </c>
      <c r="P10" s="7">
        <v>0.48</v>
      </c>
      <c r="Q10" s="8">
        <f t="shared" si="3"/>
        <v>15.41</v>
      </c>
    </row>
    <row r="11" spans="1:17" s="16" customFormat="1" ht="18" customHeight="1" x14ac:dyDescent="0.2">
      <c r="A11" s="29">
        <v>10</v>
      </c>
      <c r="B11" s="33" t="s">
        <v>21</v>
      </c>
      <c r="C11" s="34" t="s">
        <v>27</v>
      </c>
      <c r="D11" s="33" t="s">
        <v>18</v>
      </c>
      <c r="E11" s="30" t="s">
        <v>81</v>
      </c>
      <c r="F11" s="3" t="s">
        <v>20</v>
      </c>
      <c r="G11" s="2" t="s">
        <v>82</v>
      </c>
      <c r="H11" s="2" t="s">
        <v>83</v>
      </c>
      <c r="I11" s="2">
        <v>2</v>
      </c>
      <c r="J11" s="2">
        <v>0</v>
      </c>
      <c r="K11" s="4">
        <v>0</v>
      </c>
      <c r="L11" s="9">
        <f t="shared" si="5"/>
        <v>0</v>
      </c>
      <c r="M11" s="5">
        <v>0.03</v>
      </c>
      <c r="N11" s="9">
        <f t="shared" si="4"/>
        <v>0</v>
      </c>
      <c r="O11" s="6">
        <f t="shared" si="2"/>
        <v>0</v>
      </c>
      <c r="P11" s="7">
        <v>0.48</v>
      </c>
      <c r="Q11" s="8">
        <f t="shared" si="3"/>
        <v>0</v>
      </c>
    </row>
    <row r="12" spans="1:17" s="16" customFormat="1" ht="18" customHeight="1" x14ac:dyDescent="0.2">
      <c r="A12" s="28">
        <v>11</v>
      </c>
      <c r="B12" s="33" t="s">
        <v>54</v>
      </c>
      <c r="C12" s="34" t="s">
        <v>25</v>
      </c>
      <c r="D12" s="33" t="s">
        <v>18</v>
      </c>
      <c r="E12" s="30" t="s">
        <v>81</v>
      </c>
      <c r="F12" s="3" t="s">
        <v>20</v>
      </c>
      <c r="G12" s="2" t="s">
        <v>82</v>
      </c>
      <c r="H12" s="2" t="s">
        <v>83</v>
      </c>
      <c r="I12" s="2">
        <v>10</v>
      </c>
      <c r="J12" s="2">
        <v>41</v>
      </c>
      <c r="K12" s="4">
        <v>1197</v>
      </c>
      <c r="L12" s="9">
        <f t="shared" si="5"/>
        <v>59.85</v>
      </c>
      <c r="M12" s="5">
        <v>0.03</v>
      </c>
      <c r="N12" s="9">
        <f t="shared" si="4"/>
        <v>39.047767920000055</v>
      </c>
      <c r="O12" s="6">
        <f t="shared" si="2"/>
        <v>1098.10223208</v>
      </c>
      <c r="P12" s="7">
        <v>0.48</v>
      </c>
      <c r="Q12" s="8">
        <f t="shared" si="3"/>
        <v>527.09</v>
      </c>
    </row>
    <row r="13" spans="1:17" s="16" customFormat="1" ht="18" customHeight="1" x14ac:dyDescent="0.2">
      <c r="A13" s="29">
        <v>12</v>
      </c>
      <c r="B13" s="33" t="s">
        <v>41</v>
      </c>
      <c r="C13" s="34" t="s">
        <v>66</v>
      </c>
      <c r="D13" s="33" t="s">
        <v>18</v>
      </c>
      <c r="E13" s="30" t="s">
        <v>81</v>
      </c>
      <c r="F13" s="3" t="s">
        <v>20</v>
      </c>
      <c r="G13" s="2" t="s">
        <v>82</v>
      </c>
      <c r="H13" s="2" t="s">
        <v>83</v>
      </c>
      <c r="I13" s="2">
        <v>173</v>
      </c>
      <c r="J13" s="2">
        <v>1968</v>
      </c>
      <c r="K13" s="4">
        <v>61394.9</v>
      </c>
      <c r="L13" s="9">
        <f t="shared" si="5"/>
        <v>3069.7450000000003</v>
      </c>
      <c r="M13" s="5">
        <v>0.03</v>
      </c>
      <c r="N13" s="9">
        <f t="shared" si="4"/>
        <v>2002.7851350640028</v>
      </c>
      <c r="O13" s="6">
        <f t="shared" si="2"/>
        <v>56322.369864936001</v>
      </c>
      <c r="P13" s="7">
        <v>0.48</v>
      </c>
      <c r="Q13" s="8">
        <f t="shared" si="3"/>
        <v>27034.74</v>
      </c>
    </row>
    <row r="14" spans="1:17" s="16" customFormat="1" ht="18" customHeight="1" x14ac:dyDescent="0.2">
      <c r="A14" s="28">
        <v>13</v>
      </c>
      <c r="B14" s="33" t="s">
        <v>65</v>
      </c>
      <c r="C14" s="34" t="s">
        <v>38</v>
      </c>
      <c r="D14" s="33" t="s">
        <v>18</v>
      </c>
      <c r="E14" s="30" t="s">
        <v>81</v>
      </c>
      <c r="F14" s="3" t="s">
        <v>20</v>
      </c>
      <c r="G14" s="2" t="s">
        <v>82</v>
      </c>
      <c r="H14" s="2" t="s">
        <v>83</v>
      </c>
      <c r="I14" s="2">
        <v>1</v>
      </c>
      <c r="J14" s="2">
        <v>0</v>
      </c>
      <c r="K14" s="4">
        <v>0</v>
      </c>
      <c r="L14" s="9">
        <f t="shared" si="5"/>
        <v>0</v>
      </c>
      <c r="M14" s="5">
        <v>0.03</v>
      </c>
      <c r="N14" s="9">
        <f t="shared" si="4"/>
        <v>0</v>
      </c>
      <c r="O14" s="6">
        <f t="shared" si="2"/>
        <v>0</v>
      </c>
      <c r="P14" s="7">
        <v>0.48</v>
      </c>
      <c r="Q14" s="8">
        <f t="shared" si="3"/>
        <v>0</v>
      </c>
    </row>
    <row r="15" spans="1:17" s="16" customFormat="1" ht="18" customHeight="1" x14ac:dyDescent="0.2">
      <c r="A15" s="29">
        <v>14</v>
      </c>
      <c r="B15" s="33" t="s">
        <v>64</v>
      </c>
      <c r="C15" s="34" t="s">
        <v>35</v>
      </c>
      <c r="D15" s="33" t="s">
        <v>18</v>
      </c>
      <c r="E15" s="30" t="s">
        <v>81</v>
      </c>
      <c r="F15" s="3" t="s">
        <v>20</v>
      </c>
      <c r="G15" s="2" t="s">
        <v>82</v>
      </c>
      <c r="H15" s="2" t="s">
        <v>83</v>
      </c>
      <c r="I15" s="2">
        <v>9</v>
      </c>
      <c r="J15" s="2">
        <v>200</v>
      </c>
      <c r="K15" s="4">
        <v>5986</v>
      </c>
      <c r="L15" s="9">
        <f t="shared" si="5"/>
        <v>299.3</v>
      </c>
      <c r="M15" s="5">
        <v>0.03</v>
      </c>
      <c r="N15" s="9">
        <f t="shared" si="4"/>
        <v>195.27146096000027</v>
      </c>
      <c r="O15" s="6">
        <f t="shared" si="2"/>
        <v>5491.42853904</v>
      </c>
      <c r="P15" s="7">
        <v>0.48</v>
      </c>
      <c r="Q15" s="8">
        <f t="shared" si="3"/>
        <v>2635.89</v>
      </c>
    </row>
    <row r="16" spans="1:17" s="16" customFormat="1" ht="18" customHeight="1" x14ac:dyDescent="0.2">
      <c r="A16" s="28">
        <v>15</v>
      </c>
      <c r="B16" s="33" t="s">
        <v>63</v>
      </c>
      <c r="C16" s="34" t="s">
        <v>30</v>
      </c>
      <c r="D16" s="33" t="s">
        <v>18</v>
      </c>
      <c r="E16" s="30" t="s">
        <v>81</v>
      </c>
      <c r="F16" s="3" t="s">
        <v>20</v>
      </c>
      <c r="G16" s="2" t="s">
        <v>82</v>
      </c>
      <c r="H16" s="2" t="s">
        <v>83</v>
      </c>
      <c r="I16" s="2">
        <v>10</v>
      </c>
      <c r="J16" s="2">
        <v>21</v>
      </c>
      <c r="K16" s="4">
        <v>604</v>
      </c>
      <c r="L16" s="9">
        <f t="shared" si="5"/>
        <v>30.200000000000003</v>
      </c>
      <c r="M16" s="5">
        <v>0.03</v>
      </c>
      <c r="N16" s="9">
        <f t="shared" si="4"/>
        <v>19.703301440000025</v>
      </c>
      <c r="O16" s="6">
        <f t="shared" si="2"/>
        <v>554.09669856000005</v>
      </c>
      <c r="P16" s="7">
        <v>0.48</v>
      </c>
      <c r="Q16" s="8">
        <f t="shared" si="3"/>
        <v>265.97000000000003</v>
      </c>
    </row>
    <row r="17" spans="1:17" s="16" customFormat="1" ht="18" customHeight="1" x14ac:dyDescent="0.2">
      <c r="A17" s="29">
        <v>16</v>
      </c>
      <c r="B17" s="33" t="s">
        <v>42</v>
      </c>
      <c r="C17" s="34" t="s">
        <v>67</v>
      </c>
      <c r="D17" s="33" t="s">
        <v>18</v>
      </c>
      <c r="E17" s="30" t="s">
        <v>81</v>
      </c>
      <c r="F17" s="3" t="s">
        <v>20</v>
      </c>
      <c r="G17" s="2" t="s">
        <v>82</v>
      </c>
      <c r="H17" s="2" t="s">
        <v>83</v>
      </c>
      <c r="I17" s="2">
        <v>15</v>
      </c>
      <c r="J17" s="2">
        <v>204</v>
      </c>
      <c r="K17" s="4">
        <v>6175</v>
      </c>
      <c r="L17" s="9">
        <f t="shared" si="5"/>
        <v>308.75</v>
      </c>
      <c r="M17" s="5">
        <v>0.03</v>
      </c>
      <c r="N17" s="9">
        <f t="shared" si="4"/>
        <v>201.43689800000027</v>
      </c>
      <c r="O17" s="6">
        <f t="shared" si="2"/>
        <v>5664.8131020000001</v>
      </c>
      <c r="P17" s="7">
        <v>0.48</v>
      </c>
      <c r="Q17" s="8">
        <f t="shared" si="3"/>
        <v>2719.11</v>
      </c>
    </row>
    <row r="18" spans="1:17" s="16" customFormat="1" ht="18" customHeight="1" x14ac:dyDescent="0.2">
      <c r="A18" s="28">
        <v>17</v>
      </c>
      <c r="B18" s="33" t="s">
        <v>43</v>
      </c>
      <c r="C18" s="34" t="s">
        <v>68</v>
      </c>
      <c r="D18" s="33" t="s">
        <v>18</v>
      </c>
      <c r="E18" s="30" t="s">
        <v>81</v>
      </c>
      <c r="F18" s="3" t="s">
        <v>20</v>
      </c>
      <c r="G18" s="2" t="s">
        <v>82</v>
      </c>
      <c r="H18" s="2" t="s">
        <v>83</v>
      </c>
      <c r="I18" s="2">
        <v>1</v>
      </c>
      <c r="J18" s="2">
        <v>0</v>
      </c>
      <c r="K18" s="4">
        <v>0</v>
      </c>
      <c r="L18" s="9">
        <f t="shared" si="5"/>
        <v>0</v>
      </c>
      <c r="M18" s="5">
        <v>0.03</v>
      </c>
      <c r="N18" s="9">
        <f t="shared" si="4"/>
        <v>0</v>
      </c>
      <c r="O18" s="6">
        <f t="shared" si="2"/>
        <v>0</v>
      </c>
      <c r="P18" s="7">
        <v>0.48</v>
      </c>
      <c r="Q18" s="8">
        <f t="shared" si="3"/>
        <v>0</v>
      </c>
    </row>
    <row r="19" spans="1:17" s="16" customFormat="1" ht="18" customHeight="1" x14ac:dyDescent="0.2">
      <c r="A19" s="29">
        <v>18</v>
      </c>
      <c r="B19" s="33" t="s">
        <v>62</v>
      </c>
      <c r="C19" s="34" t="s">
        <v>69</v>
      </c>
      <c r="D19" s="33" t="s">
        <v>18</v>
      </c>
      <c r="E19" s="30" t="s">
        <v>81</v>
      </c>
      <c r="F19" s="3" t="s">
        <v>20</v>
      </c>
      <c r="G19" s="2" t="s">
        <v>82</v>
      </c>
      <c r="H19" s="2" t="s">
        <v>83</v>
      </c>
      <c r="I19" s="2">
        <v>8</v>
      </c>
      <c r="J19" s="2">
        <v>16</v>
      </c>
      <c r="K19" s="4">
        <v>495</v>
      </c>
      <c r="L19" s="9">
        <f t="shared" si="5"/>
        <v>24.75</v>
      </c>
      <c r="M19" s="5">
        <v>0.03</v>
      </c>
      <c r="N19" s="9">
        <f t="shared" si="4"/>
        <v>16.147573200000021</v>
      </c>
      <c r="O19" s="6">
        <f t="shared" si="2"/>
        <v>454.10242679999999</v>
      </c>
      <c r="P19" s="7">
        <v>0.48</v>
      </c>
      <c r="Q19" s="8">
        <f t="shared" si="3"/>
        <v>217.97</v>
      </c>
    </row>
    <row r="20" spans="1:17" s="16" customFormat="1" ht="18" customHeight="1" x14ac:dyDescent="0.2">
      <c r="A20" s="28">
        <v>19</v>
      </c>
      <c r="B20" s="33" t="s">
        <v>44</v>
      </c>
      <c r="C20" s="34" t="s">
        <v>70</v>
      </c>
      <c r="D20" s="33" t="s">
        <v>18</v>
      </c>
      <c r="E20" s="30" t="s">
        <v>81</v>
      </c>
      <c r="F20" s="3" t="s">
        <v>20</v>
      </c>
      <c r="G20" s="2" t="s">
        <v>82</v>
      </c>
      <c r="H20" s="2" t="s">
        <v>83</v>
      </c>
      <c r="I20" s="2">
        <v>3</v>
      </c>
      <c r="J20" s="2">
        <v>1</v>
      </c>
      <c r="K20" s="4">
        <v>25</v>
      </c>
      <c r="L20" s="9">
        <f t="shared" si="5"/>
        <v>1.25</v>
      </c>
      <c r="M20" s="5">
        <v>0.03</v>
      </c>
      <c r="N20" s="9">
        <f t="shared" si="4"/>
        <v>0.81553400000000109</v>
      </c>
      <c r="O20" s="6">
        <f t="shared" si="2"/>
        <v>22.934466</v>
      </c>
      <c r="P20" s="7">
        <v>0.48</v>
      </c>
      <c r="Q20" s="8">
        <f t="shared" si="3"/>
        <v>11.01</v>
      </c>
    </row>
    <row r="21" spans="1:17" s="16" customFormat="1" ht="18" customHeight="1" x14ac:dyDescent="0.2">
      <c r="A21" s="29">
        <v>20</v>
      </c>
      <c r="B21" s="33" t="s">
        <v>61</v>
      </c>
      <c r="C21" s="34" t="s">
        <v>71</v>
      </c>
      <c r="D21" s="33" t="s">
        <v>18</v>
      </c>
      <c r="E21" s="30" t="s">
        <v>81</v>
      </c>
      <c r="F21" s="3" t="s">
        <v>20</v>
      </c>
      <c r="G21" s="2" t="s">
        <v>82</v>
      </c>
      <c r="H21" s="2" t="s">
        <v>83</v>
      </c>
      <c r="I21" s="2">
        <v>7</v>
      </c>
      <c r="J21" s="2">
        <v>34</v>
      </c>
      <c r="K21" s="4">
        <v>1055</v>
      </c>
      <c r="L21" s="9">
        <f t="shared" si="5"/>
        <v>52.75</v>
      </c>
      <c r="M21" s="5">
        <v>0.03</v>
      </c>
      <c r="N21" s="9">
        <f t="shared" si="4"/>
        <v>34.415534800000046</v>
      </c>
      <c r="O21" s="6">
        <f t="shared" si="2"/>
        <v>967.83446520000007</v>
      </c>
      <c r="P21" s="7">
        <v>0.48</v>
      </c>
      <c r="Q21" s="8">
        <f t="shared" si="3"/>
        <v>464.56</v>
      </c>
    </row>
    <row r="22" spans="1:17" s="16" customFormat="1" ht="18" customHeight="1" x14ac:dyDescent="0.2">
      <c r="A22" s="28">
        <v>21</v>
      </c>
      <c r="B22" s="33" t="s">
        <v>60</v>
      </c>
      <c r="C22" s="34" t="s">
        <v>72</v>
      </c>
      <c r="D22" s="33" t="s">
        <v>18</v>
      </c>
      <c r="E22" s="30" t="s">
        <v>81</v>
      </c>
      <c r="F22" s="3" t="s">
        <v>20</v>
      </c>
      <c r="G22" s="2" t="s">
        <v>82</v>
      </c>
      <c r="H22" s="2" t="s">
        <v>83</v>
      </c>
      <c r="I22" s="2">
        <v>115</v>
      </c>
      <c r="J22" s="2">
        <v>1181</v>
      </c>
      <c r="K22" s="4">
        <v>39098.6</v>
      </c>
      <c r="L22" s="9">
        <f t="shared" si="5"/>
        <v>1954.93</v>
      </c>
      <c r="M22" s="5">
        <v>0.03</v>
      </c>
      <c r="N22" s="9">
        <f t="shared" si="4"/>
        <v>1275.4495060960016</v>
      </c>
      <c r="O22" s="6">
        <f t="shared" si="2"/>
        <v>35868.220493904002</v>
      </c>
      <c r="P22" s="7">
        <v>0.48</v>
      </c>
      <c r="Q22" s="8">
        <f t="shared" si="3"/>
        <v>17216.75</v>
      </c>
    </row>
    <row r="23" spans="1:17" s="16" customFormat="1" ht="18" customHeight="1" x14ac:dyDescent="0.2">
      <c r="A23" s="29">
        <v>22</v>
      </c>
      <c r="B23" s="33" t="s">
        <v>45</v>
      </c>
      <c r="C23" s="34" t="s">
        <v>73</v>
      </c>
      <c r="D23" s="33" t="s">
        <v>18</v>
      </c>
      <c r="E23" s="30" t="s">
        <v>81</v>
      </c>
      <c r="F23" s="3" t="s">
        <v>20</v>
      </c>
      <c r="G23" s="2" t="s">
        <v>82</v>
      </c>
      <c r="H23" s="2" t="s">
        <v>83</v>
      </c>
      <c r="I23" s="2">
        <v>2</v>
      </c>
      <c r="J23" s="2">
        <v>104</v>
      </c>
      <c r="K23" s="4">
        <v>3140</v>
      </c>
      <c r="L23" s="9">
        <f t="shared" si="5"/>
        <v>157</v>
      </c>
      <c r="M23" s="5">
        <v>0.03</v>
      </c>
      <c r="N23" s="9">
        <f t="shared" si="4"/>
        <v>102.43107040000014</v>
      </c>
      <c r="O23" s="6">
        <f t="shared" si="2"/>
        <v>2880.5689296</v>
      </c>
      <c r="P23" s="7">
        <v>0.48</v>
      </c>
      <c r="Q23" s="8">
        <f t="shared" si="3"/>
        <v>1382.67</v>
      </c>
    </row>
    <row r="24" spans="1:17" s="16" customFormat="1" ht="18" customHeight="1" x14ac:dyDescent="0.2">
      <c r="A24" s="28">
        <v>23</v>
      </c>
      <c r="B24" s="33" t="s">
        <v>46</v>
      </c>
      <c r="C24" s="34" t="s">
        <v>74</v>
      </c>
      <c r="D24" s="33" t="s">
        <v>18</v>
      </c>
      <c r="E24" s="30" t="s">
        <v>81</v>
      </c>
      <c r="F24" s="3" t="s">
        <v>20</v>
      </c>
      <c r="G24" s="2" t="s">
        <v>82</v>
      </c>
      <c r="H24" s="2" t="s">
        <v>83</v>
      </c>
      <c r="I24" s="2">
        <v>12</v>
      </c>
      <c r="J24" s="2">
        <v>24</v>
      </c>
      <c r="K24" s="4">
        <v>712</v>
      </c>
      <c r="L24" s="9">
        <f t="shared" si="5"/>
        <v>35.6</v>
      </c>
      <c r="M24" s="5">
        <v>0.03</v>
      </c>
      <c r="N24" s="9">
        <f t="shared" ref="N24:N31" si="6">K24*(1-0.96737864)</f>
        <v>23.226408320000033</v>
      </c>
      <c r="O24" s="6">
        <f t="shared" ref="O24:O31" si="7">K24*0.91737864</f>
        <v>653.17359168000007</v>
      </c>
      <c r="P24" s="7">
        <v>0.48</v>
      </c>
      <c r="Q24" s="8">
        <f t="shared" si="3"/>
        <v>313.52</v>
      </c>
    </row>
    <row r="25" spans="1:17" s="16" customFormat="1" ht="18" customHeight="1" x14ac:dyDescent="0.2">
      <c r="A25" s="29">
        <v>24</v>
      </c>
      <c r="B25" s="33" t="s">
        <v>59</v>
      </c>
      <c r="C25" s="34" t="s">
        <v>75</v>
      </c>
      <c r="D25" s="33" t="s">
        <v>18</v>
      </c>
      <c r="E25" s="30" t="s">
        <v>81</v>
      </c>
      <c r="F25" s="3" t="s">
        <v>20</v>
      </c>
      <c r="G25" s="2" t="s">
        <v>82</v>
      </c>
      <c r="H25" s="2" t="s">
        <v>83</v>
      </c>
      <c r="I25" s="2">
        <v>7</v>
      </c>
      <c r="J25" s="2">
        <v>17</v>
      </c>
      <c r="K25" s="4">
        <v>509</v>
      </c>
      <c r="L25" s="9">
        <f t="shared" si="5"/>
        <v>25.450000000000003</v>
      </c>
      <c r="M25" s="5">
        <v>0.03</v>
      </c>
      <c r="N25" s="9">
        <f t="shared" si="6"/>
        <v>16.604272240000022</v>
      </c>
      <c r="O25" s="6">
        <f t="shared" si="7"/>
        <v>466.94572776000001</v>
      </c>
      <c r="P25" s="7">
        <v>0.48</v>
      </c>
      <c r="Q25" s="8">
        <f t="shared" si="3"/>
        <v>224.13</v>
      </c>
    </row>
    <row r="26" spans="1:17" s="16" customFormat="1" ht="18" customHeight="1" x14ac:dyDescent="0.2">
      <c r="A26" s="28">
        <v>25</v>
      </c>
      <c r="B26" s="33" t="s">
        <v>58</v>
      </c>
      <c r="C26" s="34" t="s">
        <v>76</v>
      </c>
      <c r="D26" s="33" t="s">
        <v>18</v>
      </c>
      <c r="E26" s="30" t="s">
        <v>81</v>
      </c>
      <c r="F26" s="3" t="s">
        <v>20</v>
      </c>
      <c r="G26" s="2" t="s">
        <v>82</v>
      </c>
      <c r="H26" s="2" t="s">
        <v>83</v>
      </c>
      <c r="I26" s="2">
        <v>17</v>
      </c>
      <c r="J26" s="2">
        <v>173</v>
      </c>
      <c r="K26" s="4">
        <v>5655</v>
      </c>
      <c r="L26" s="9">
        <f t="shared" si="5"/>
        <v>282.75</v>
      </c>
      <c r="M26" s="5">
        <v>0.03</v>
      </c>
      <c r="N26" s="9">
        <f t="shared" si="6"/>
        <v>184.47379080000024</v>
      </c>
      <c r="O26" s="6">
        <f t="shared" si="7"/>
        <v>5187.7762092000003</v>
      </c>
      <c r="P26" s="7">
        <v>0.48</v>
      </c>
      <c r="Q26" s="8">
        <f t="shared" si="3"/>
        <v>2490.13</v>
      </c>
    </row>
    <row r="27" spans="1:17" s="16" customFormat="1" ht="18" customHeight="1" x14ac:dyDescent="0.2">
      <c r="A27" s="29">
        <v>26</v>
      </c>
      <c r="B27" s="33" t="s">
        <v>47</v>
      </c>
      <c r="C27" s="34" t="s">
        <v>77</v>
      </c>
      <c r="D27" s="33" t="s">
        <v>18</v>
      </c>
      <c r="E27" s="30" t="s">
        <v>81</v>
      </c>
      <c r="F27" s="3" t="s">
        <v>20</v>
      </c>
      <c r="G27" s="2" t="s">
        <v>82</v>
      </c>
      <c r="H27" s="2" t="s">
        <v>83</v>
      </c>
      <c r="I27" s="2">
        <v>1</v>
      </c>
      <c r="J27" s="2">
        <v>0</v>
      </c>
      <c r="K27" s="4">
        <v>0</v>
      </c>
      <c r="L27" s="9">
        <f t="shared" si="5"/>
        <v>0</v>
      </c>
      <c r="M27" s="5">
        <v>0.03</v>
      </c>
      <c r="N27" s="9">
        <f t="shared" si="6"/>
        <v>0</v>
      </c>
      <c r="O27" s="6">
        <f t="shared" si="7"/>
        <v>0</v>
      </c>
      <c r="P27" s="7">
        <v>0.48</v>
      </c>
      <c r="Q27" s="8">
        <f t="shared" si="3"/>
        <v>0</v>
      </c>
    </row>
    <row r="28" spans="1:17" s="16" customFormat="1" ht="18" customHeight="1" x14ac:dyDescent="0.2">
      <c r="A28" s="28">
        <v>27</v>
      </c>
      <c r="B28" s="33" t="s">
        <v>57</v>
      </c>
      <c r="C28" s="34" t="s">
        <v>78</v>
      </c>
      <c r="D28" s="33" t="s">
        <v>18</v>
      </c>
      <c r="E28" s="30" t="s">
        <v>81</v>
      </c>
      <c r="F28" s="3" t="s">
        <v>20</v>
      </c>
      <c r="G28" s="2" t="s">
        <v>82</v>
      </c>
      <c r="H28" s="2" t="s">
        <v>83</v>
      </c>
      <c r="I28" s="2">
        <v>56</v>
      </c>
      <c r="J28" s="2">
        <v>647</v>
      </c>
      <c r="K28" s="4">
        <v>23005</v>
      </c>
      <c r="L28" s="9">
        <f t="shared" si="5"/>
        <v>1150.25</v>
      </c>
      <c r="M28" s="5">
        <v>0.03</v>
      </c>
      <c r="N28" s="9">
        <f t="shared" si="6"/>
        <v>750.45438680000098</v>
      </c>
      <c r="O28" s="6">
        <f t="shared" si="7"/>
        <v>21104.2956132</v>
      </c>
      <c r="P28" s="7">
        <v>0.48</v>
      </c>
      <c r="Q28" s="8">
        <f t="shared" si="3"/>
        <v>10130.06</v>
      </c>
    </row>
    <row r="29" spans="1:17" s="16" customFormat="1" ht="18" customHeight="1" x14ac:dyDescent="0.2">
      <c r="A29" s="29">
        <v>28</v>
      </c>
      <c r="B29" s="33" t="s">
        <v>48</v>
      </c>
      <c r="C29" s="34" t="s">
        <v>79</v>
      </c>
      <c r="D29" s="33" t="s">
        <v>18</v>
      </c>
      <c r="E29" s="30" t="s">
        <v>81</v>
      </c>
      <c r="F29" s="3" t="s">
        <v>20</v>
      </c>
      <c r="G29" s="2" t="s">
        <v>82</v>
      </c>
      <c r="H29" s="2" t="s">
        <v>83</v>
      </c>
      <c r="I29" s="2">
        <v>85</v>
      </c>
      <c r="J29" s="2">
        <v>2323</v>
      </c>
      <c r="K29" s="4">
        <v>72665.8</v>
      </c>
      <c r="L29" s="9">
        <f t="shared" si="5"/>
        <v>3633.2900000000004</v>
      </c>
      <c r="M29" s="5">
        <v>0.03</v>
      </c>
      <c r="N29" s="9">
        <f t="shared" si="6"/>
        <v>2370.4572214880031</v>
      </c>
      <c r="O29" s="6">
        <f t="shared" si="7"/>
        <v>66662.052778512007</v>
      </c>
      <c r="P29" s="7">
        <v>0.48</v>
      </c>
      <c r="Q29" s="8">
        <f t="shared" si="3"/>
        <v>31997.79</v>
      </c>
    </row>
    <row r="30" spans="1:17" s="16" customFormat="1" ht="18" customHeight="1" x14ac:dyDescent="0.2">
      <c r="A30" s="28">
        <v>29</v>
      </c>
      <c r="B30" s="33" t="s">
        <v>56</v>
      </c>
      <c r="C30" s="34" t="s">
        <v>80</v>
      </c>
      <c r="D30" s="33" t="s">
        <v>18</v>
      </c>
      <c r="E30" s="30" t="s">
        <v>81</v>
      </c>
      <c r="F30" s="3" t="s">
        <v>20</v>
      </c>
      <c r="G30" s="2" t="s">
        <v>82</v>
      </c>
      <c r="H30" s="2" t="s">
        <v>83</v>
      </c>
      <c r="I30" s="2">
        <v>1</v>
      </c>
      <c r="J30" s="2">
        <v>12</v>
      </c>
      <c r="K30" s="4">
        <v>360</v>
      </c>
      <c r="L30" s="9">
        <f t="shared" si="5"/>
        <v>18</v>
      </c>
      <c r="M30" s="5">
        <v>0.03</v>
      </c>
      <c r="N30" s="9">
        <f t="shared" si="6"/>
        <v>11.743689600000016</v>
      </c>
      <c r="O30" s="6">
        <f t="shared" si="7"/>
        <v>330.25631040000002</v>
      </c>
      <c r="P30" s="7">
        <v>0.48</v>
      </c>
      <c r="Q30" s="8">
        <f t="shared" si="3"/>
        <v>158.52000000000001</v>
      </c>
    </row>
    <row r="31" spans="1:17" s="16" customFormat="1" ht="18" customHeight="1" x14ac:dyDescent="0.2">
      <c r="A31" s="29">
        <v>30</v>
      </c>
      <c r="B31" s="33" t="s">
        <v>55</v>
      </c>
      <c r="C31" s="34" t="s">
        <v>26</v>
      </c>
      <c r="D31" s="33" t="s">
        <v>18</v>
      </c>
      <c r="E31" s="30" t="s">
        <v>81</v>
      </c>
      <c r="F31" s="3" t="s">
        <v>20</v>
      </c>
      <c r="G31" s="2" t="s">
        <v>82</v>
      </c>
      <c r="H31" s="2" t="s">
        <v>83</v>
      </c>
      <c r="I31" s="2">
        <v>1</v>
      </c>
      <c r="J31" s="2">
        <v>3</v>
      </c>
      <c r="K31" s="4">
        <v>91</v>
      </c>
      <c r="L31" s="9">
        <f t="shared" si="5"/>
        <v>4.55</v>
      </c>
      <c r="M31" s="5">
        <v>0.03</v>
      </c>
      <c r="N31" s="9">
        <f t="shared" si="6"/>
        <v>2.9685437600000038</v>
      </c>
      <c r="O31" s="6">
        <f t="shared" si="7"/>
        <v>83.48145624</v>
      </c>
      <c r="P31" s="7">
        <v>0.48</v>
      </c>
      <c r="Q31" s="8">
        <f t="shared" si="3"/>
        <v>40.07</v>
      </c>
    </row>
    <row r="32" spans="1:17" s="22" customFormat="1" ht="32.25" customHeight="1" x14ac:dyDescent="0.2">
      <c r="A32" s="17"/>
      <c r="B32" s="1" t="s">
        <v>15</v>
      </c>
      <c r="C32" s="18"/>
      <c r="D32" s="18"/>
      <c r="E32" s="18"/>
      <c r="F32" s="18"/>
      <c r="G32" s="19"/>
      <c r="H32" s="19"/>
      <c r="I32" s="18"/>
      <c r="J32" s="18"/>
      <c r="K32" s="20">
        <f>SUM(K2:K31)</f>
        <v>505683.7</v>
      </c>
      <c r="L32" s="20"/>
      <c r="M32" s="20"/>
      <c r="N32" s="20">
        <f>SUM(N2:N31)</f>
        <v>16496.090023832021</v>
      </c>
      <c r="O32" s="20">
        <f>SUM(O2:O31)</f>
        <v>463903.42497616791</v>
      </c>
      <c r="P32" s="21"/>
      <c r="Q32" s="20">
        <f>SUM(Q2:Q31)</f>
        <v>222673.64000000004</v>
      </c>
    </row>
  </sheetData>
  <protectedRanges>
    <protectedRange sqref="A32:IV65525 R2:IV31" name="区域1"/>
    <protectedRange sqref="A2:Q31" name="区域1_1"/>
  </protectedRanges>
  <phoneticPr fontId="1" type="noConversion"/>
  <pageMargins left="3.937007874015748E-2" right="3.937007874015748E-2" top="3.937007874015748E-2" bottom="3.937007874015748E-2" header="0.31496062992125984" footer="0.31496062992125984"/>
  <pageSetup paperSize="9" scale="63" orientation="landscape" horizontalDpi="300" verticalDpi="300" r:id="rId1"/>
  <headerFooter alignWithMargins="0"/>
  <customProperties>
    <customPr name="BudgetSheetCodeName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Windows</cp:lastModifiedBy>
  <cp:lastPrinted>2018-07-03T07:18:50Z</cp:lastPrinted>
  <dcterms:created xsi:type="dcterms:W3CDTF">2015-11-10T02:18:22Z</dcterms:created>
  <dcterms:modified xsi:type="dcterms:W3CDTF">2018-08-01T03:05:28Z</dcterms:modified>
</cp:coreProperties>
</file>