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895" windowHeight="10350"/>
  </bookViews>
  <sheets>
    <sheet name="月结算表" sheetId="1" r:id="rId1"/>
  </sheets>
  <calcPr calcId="125725" concurrentCalc="0"/>
</workbook>
</file>

<file path=xl/calcChain.xml><?xml version="1.0" encoding="utf-8"?>
<calcChain xmlns="http://schemas.openxmlformats.org/spreadsheetml/2006/main">
  <c r="L27" i="1"/>
  <c r="N27"/>
  <c r="O27"/>
  <c r="Q27"/>
  <c r="L28"/>
  <c r="N28"/>
  <c r="O28"/>
  <c r="Q28"/>
  <c r="L29"/>
  <c r="N29"/>
  <c r="O29"/>
  <c r="Q29"/>
  <c r="L19"/>
  <c r="N19"/>
  <c r="O19"/>
  <c r="Q19"/>
  <c r="L20"/>
  <c r="N20"/>
  <c r="O20"/>
  <c r="Q20"/>
  <c r="L21"/>
  <c r="N21"/>
  <c r="O21"/>
  <c r="Q21"/>
  <c r="L22"/>
  <c r="N22"/>
  <c r="O22"/>
  <c r="Q22"/>
  <c r="L23"/>
  <c r="N23"/>
  <c r="O23"/>
  <c r="Q23"/>
  <c r="O17"/>
  <c r="Q17"/>
  <c r="O18"/>
  <c r="Q18"/>
  <c r="O24"/>
  <c r="Q24"/>
  <c r="O25"/>
  <c r="Q25"/>
  <c r="O26"/>
  <c r="Q26"/>
  <c r="O7"/>
  <c r="Q7"/>
  <c r="O2"/>
  <c r="Q2"/>
  <c r="O3"/>
  <c r="Q3"/>
  <c r="O4"/>
  <c r="Q4"/>
  <c r="O5"/>
  <c r="Q5"/>
  <c r="O6"/>
  <c r="Q6"/>
  <c r="O8"/>
  <c r="Q8"/>
  <c r="O9"/>
  <c r="Q9"/>
  <c r="O10"/>
  <c r="Q10"/>
  <c r="O11"/>
  <c r="Q11"/>
  <c r="O12"/>
  <c r="Q12"/>
  <c r="O13"/>
  <c r="Q13"/>
  <c r="O14"/>
  <c r="Q14"/>
  <c r="O15"/>
  <c r="Q15"/>
  <c r="O16"/>
  <c r="Q16"/>
  <c r="Q30"/>
  <c r="O30"/>
  <c r="N17"/>
  <c r="N18"/>
  <c r="N24"/>
  <c r="N25"/>
  <c r="N26"/>
  <c r="N7"/>
  <c r="N2"/>
  <c r="N3"/>
  <c r="N4"/>
  <c r="N5"/>
  <c r="N6"/>
  <c r="N8"/>
  <c r="N9"/>
  <c r="N10"/>
  <c r="N11"/>
  <c r="N12"/>
  <c r="N13"/>
  <c r="N14"/>
  <c r="N15"/>
  <c r="N16"/>
  <c r="N30"/>
  <c r="K30"/>
  <c r="L26"/>
  <c r="L25"/>
  <c r="L24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<sst xmlns="http://schemas.openxmlformats.org/spreadsheetml/2006/main" count="213" uniqueCount="88">
  <si>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</si>
  <si>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</si>
  <si>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</si>
  <si>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</si>
  <si>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</si>
  <si>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</si>
  <si>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</si>
  <si>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</si>
  <si>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</si>
  <si>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</si>
  <si>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</si>
  <si>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</si>
  <si>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</si>
  <si>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</si>
  <si>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</si>
  <si>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</si>
  <si>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</si>
  <si>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金蝉脱壳2：冥府（数字）</t>
  </si>
  <si>
    <t>博纳国际影城中原店</t>
  </si>
  <si>
    <t>31091101</t>
  </si>
  <si>
    <t>中影设备</t>
  </si>
  <si>
    <t>2018-07-01</t>
  </si>
  <si>
    <t>2018-07-07</t>
  </si>
  <si>
    <t>051201022018</t>
  </si>
  <si>
    <t>2018-07-12</t>
  </si>
  <si>
    <t>动物世界（数字3D）</t>
  </si>
  <si>
    <t>001203772018</t>
  </si>
  <si>
    <t>2018-07-18</t>
  </si>
  <si>
    <t>超人总动员2（数字3D）</t>
  </si>
  <si>
    <t>051201112018</t>
  </si>
  <si>
    <t>014101072018</t>
  </si>
  <si>
    <t>2018-07-05</t>
  </si>
  <si>
    <t>002101142018</t>
  </si>
  <si>
    <t>最后一球（数字）</t>
  </si>
  <si>
    <t>091101172018</t>
  </si>
  <si>
    <t>泄密者</t>
  </si>
  <si>
    <t>001103922018</t>
  </si>
  <si>
    <t>2018-07-02</t>
  </si>
  <si>
    <t>2018-07-04</t>
  </si>
  <si>
    <t>战狼2</t>
  </si>
  <si>
    <t>001104512017</t>
  </si>
  <si>
    <t>龙虾刑警</t>
  </si>
  <si>
    <t>001103782018</t>
  </si>
  <si>
    <t>2018-07-03</t>
  </si>
  <si>
    <t>新大头儿子和小头爸爸3俄罗斯奇遇记</t>
  </si>
  <si>
    <t>001b03562018</t>
  </si>
  <si>
    <t>2018-07-06</t>
  </si>
  <si>
    <t>邪不压正</t>
  </si>
  <si>
    <t>001104952018</t>
  </si>
  <si>
    <t>2018-07-13</t>
  </si>
  <si>
    <t>2018-07-16</t>
  </si>
  <si>
    <t>001204972018</t>
  </si>
  <si>
    <t>小悟空</t>
  </si>
  <si>
    <t>001b03982018</t>
  </si>
  <si>
    <t>2018-07-14</t>
  </si>
  <si>
    <t>合计</t>
  </si>
  <si>
    <t>051201202018</t>
  </si>
  <si>
    <t>051101182018</t>
  </si>
  <si>
    <t>051101262018</t>
  </si>
  <si>
    <t>001c05642018</t>
  </si>
  <si>
    <t>001b05642018</t>
  </si>
  <si>
    <t>001202172018</t>
  </si>
  <si>
    <t>001106062018</t>
  </si>
  <si>
    <t>博纳国际影城中原店</t>
    <phoneticPr fontId="9" type="noConversion"/>
  </si>
  <si>
    <t>2017-07-20</t>
  </si>
  <si>
    <t>2018-06-29</t>
  </si>
  <si>
    <t>2018-07-29</t>
  </si>
  <si>
    <t>2018-07-19</t>
  </si>
  <si>
    <t>2018-07-20</t>
  </si>
  <si>
    <t>2018-07-21</t>
  </si>
  <si>
    <t>2018-07-27</t>
  </si>
  <si>
    <t>暹罗决：九神战甲（数字）</t>
  </si>
  <si>
    <t>我不是药神</t>
  </si>
  <si>
    <t>阿修罗（数字3D）</t>
  </si>
  <si>
    <t>汪星卧底</t>
  </si>
  <si>
    <t>淘气大侦探</t>
  </si>
  <si>
    <t>神奇马戏团之动物饼干</t>
  </si>
  <si>
    <t>西虹市首富</t>
  </si>
  <si>
    <t>001104962018</t>
  </si>
  <si>
    <t>侏罗纪世界2（数字3D）</t>
    <phoneticPr fontId="9" type="noConversion"/>
  </si>
  <si>
    <t>动物世界（数字3D）</t>
    <phoneticPr fontId="9" type="noConversion"/>
  </si>
  <si>
    <t>摩天营救（数字3D）</t>
    <phoneticPr fontId="9" type="noConversion"/>
  </si>
  <si>
    <t>神奇马戏团之动物饼干（数字3D）</t>
    <phoneticPr fontId="9" type="noConversion"/>
  </si>
  <si>
    <t>狄仁杰之四大天王（数字3D）</t>
    <phoneticPr fontId="9" type="noConversion"/>
  </si>
  <si>
    <t>阿飞正传（数字）</t>
    <phoneticPr fontId="9" type="noConversion"/>
  </si>
  <si>
    <t>兄弟班（数字）</t>
    <phoneticPr fontId="10" type="noConversion"/>
  </si>
  <si>
    <t>2018-07-31</t>
    <phoneticPr fontId="9" type="noConversion"/>
  </si>
  <si>
    <t>051101152018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</si>
</sst>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3">
    <font>
      <sz val="10"/>
      <name val="Arial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49" fontId="0" fillId="0" borderId="2" xfId="0" applyNumberFormat="1" applyFill="1" applyBorder="1"/>
    <xf numFmtId="0" fontId="5" fillId="0" borderId="2" xfId="0" applyFont="1" applyBorder="1" applyAlignment="1">
      <alignment horizontal="center" vertical="center"/>
    </xf>
    <xf numFmtId="14" fontId="0" fillId="0" borderId="2" xfId="0" applyNumberFormat="1" applyFill="1" applyBorder="1"/>
    <xf numFmtId="49" fontId="0" fillId="0" borderId="0" xfId="0" applyNumberFormat="1" applyFill="1"/>
    <xf numFmtId="0" fontId="5" fillId="0" borderId="0" xfId="0" applyFont="1" applyBorder="1" applyAlignment="1">
      <alignment horizontal="center" vertical="center"/>
    </xf>
    <xf numFmtId="14" fontId="0" fillId="0" borderId="0" xfId="0" applyNumberFormat="1" applyFill="1"/>
    <xf numFmtId="49" fontId="7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  <xf numFmtId="176" fontId="2" fillId="0" borderId="2" xfId="0" applyNumberFormat="1" applyFont="1" applyFill="1" applyBorder="1" applyAlignment="1">
      <alignment horizontal="right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5" fillId="0" borderId="2" xfId="0" applyFont="1" applyBorder="1" applyAlignment="1"/>
    <xf numFmtId="2" fontId="5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>
      <selection activeCell="E20" sqref="E20:E29"/>
    </sheetView>
  </sheetViews>
  <sheetFormatPr defaultColWidth="16" defaultRowHeight="12.75"/>
  <cols>
    <col min="1" max="1" width="8.42578125" customWidth="1"/>
    <col min="2" max="2" width="44.42578125" style="4" customWidth="1"/>
    <col min="3" max="3" width="13.85546875" style="4" customWidth="1"/>
    <col min="4" max="4" width="28.85546875" style="4" customWidth="1"/>
    <col min="5" max="5" width="11.7109375" style="4" customWidth="1"/>
    <col min="6" max="6" width="16" style="4"/>
    <col min="7" max="7" width="29.140625" style="5" customWidth="1"/>
    <col min="8" max="8" width="27" style="5" customWidth="1"/>
    <col min="9" max="10" width="11.140625" style="4" customWidth="1"/>
    <col min="11" max="11" width="12.5703125" style="6" customWidth="1"/>
    <col min="12" max="12" width="16" style="6"/>
    <col min="13" max="13" width="11.28515625" style="6" customWidth="1"/>
    <col min="14" max="14" width="11.85546875" style="6" customWidth="1"/>
    <col min="15" max="15" width="16" style="6"/>
    <col min="16" max="16" width="13.140625" style="7" customWidth="1"/>
    <col min="17" max="17" width="16" style="6"/>
  </cols>
  <sheetData>
    <row r="1" spans="1:17" s="1" customFormat="1" ht="15.75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15</v>
      </c>
      <c r="Q1" s="26" t="s">
        <v>16</v>
      </c>
    </row>
    <row r="2" spans="1:17" s="2" customFormat="1">
      <c r="A2" s="12">
        <v>1</v>
      </c>
      <c r="B2" s="40" t="s">
        <v>17</v>
      </c>
      <c r="C2" s="40" t="s">
        <v>87</v>
      </c>
      <c r="D2" s="13" t="s">
        <v>18</v>
      </c>
      <c r="E2" s="14" t="s">
        <v>19</v>
      </c>
      <c r="F2" s="15" t="s">
        <v>20</v>
      </c>
      <c r="G2" s="16" t="s">
        <v>21</v>
      </c>
      <c r="H2" s="16" t="s">
        <v>22</v>
      </c>
      <c r="I2" s="40">
        <v>35</v>
      </c>
      <c r="J2" s="40">
        <v>466</v>
      </c>
      <c r="K2" s="41">
        <v>14258</v>
      </c>
      <c r="L2" s="28">
        <f t="shared" ref="L2:L26" si="0">K2*0.05</f>
        <v>712.90000000000009</v>
      </c>
      <c r="M2" s="29">
        <v>0.03</v>
      </c>
      <c r="N2" s="28">
        <f t="shared" ref="N2:N26" si="1">K2*(1-0.96737864)</f>
        <v>465.11535088000062</v>
      </c>
      <c r="O2" s="30">
        <f t="shared" ref="O2:O26" si="2">K2*0.91737864</f>
        <v>13079.984649120001</v>
      </c>
      <c r="P2" s="31">
        <v>0.43</v>
      </c>
      <c r="Q2" s="37">
        <f t="shared" ref="Q2:Q26" si="3">O2*P2</f>
        <v>5624.3933991215999</v>
      </c>
    </row>
    <row r="3" spans="1:17" s="2" customFormat="1">
      <c r="A3" s="12">
        <v>2</v>
      </c>
      <c r="B3" s="40" t="s">
        <v>79</v>
      </c>
      <c r="C3" s="40" t="s">
        <v>23</v>
      </c>
      <c r="D3" s="13" t="s">
        <v>18</v>
      </c>
      <c r="E3" s="14" t="s">
        <v>19</v>
      </c>
      <c r="F3" s="15" t="s">
        <v>20</v>
      </c>
      <c r="G3" s="16" t="s">
        <v>21</v>
      </c>
      <c r="H3" s="16" t="s">
        <v>24</v>
      </c>
      <c r="I3" s="40">
        <v>35</v>
      </c>
      <c r="J3" s="40">
        <v>892</v>
      </c>
      <c r="K3" s="41">
        <v>29332</v>
      </c>
      <c r="L3" s="28">
        <f t="shared" si="0"/>
        <v>1466.6000000000001</v>
      </c>
      <c r="M3" s="29">
        <v>0.03</v>
      </c>
      <c r="N3" s="28">
        <f t="shared" si="1"/>
        <v>956.84973152000123</v>
      </c>
      <c r="O3" s="30">
        <f t="shared" si="2"/>
        <v>26908.550268480001</v>
      </c>
      <c r="P3" s="31">
        <v>0.43</v>
      </c>
      <c r="Q3" s="37">
        <f t="shared" si="3"/>
        <v>11570.6766154464</v>
      </c>
    </row>
    <row r="4" spans="1:17" s="2" customFormat="1">
      <c r="A4" s="12">
        <v>3</v>
      </c>
      <c r="B4" s="40" t="s">
        <v>25</v>
      </c>
      <c r="C4" s="40" t="s">
        <v>26</v>
      </c>
      <c r="D4" s="13" t="s">
        <v>18</v>
      </c>
      <c r="E4" s="14" t="s">
        <v>19</v>
      </c>
      <c r="F4" s="15" t="s">
        <v>20</v>
      </c>
      <c r="G4" s="16" t="s">
        <v>21</v>
      </c>
      <c r="H4" s="16" t="s">
        <v>27</v>
      </c>
      <c r="I4" s="40">
        <v>117</v>
      </c>
      <c r="J4" s="40">
        <v>3364</v>
      </c>
      <c r="K4" s="41">
        <v>118390</v>
      </c>
      <c r="L4" s="28">
        <f t="shared" si="0"/>
        <v>5919.5</v>
      </c>
      <c r="M4" s="29">
        <v>0.03</v>
      </c>
      <c r="N4" s="28">
        <f t="shared" si="1"/>
        <v>3862.0428104000052</v>
      </c>
      <c r="O4" s="30">
        <f t="shared" si="2"/>
        <v>108608.4571896</v>
      </c>
      <c r="P4" s="31">
        <v>0.43</v>
      </c>
      <c r="Q4" s="37">
        <f t="shared" si="3"/>
        <v>46701.636591527997</v>
      </c>
    </row>
    <row r="5" spans="1:17" s="2" customFormat="1">
      <c r="A5" s="12">
        <v>4</v>
      </c>
      <c r="B5" s="40" t="s">
        <v>28</v>
      </c>
      <c r="C5" s="40" t="s">
        <v>29</v>
      </c>
      <c r="D5" s="13" t="s">
        <v>18</v>
      </c>
      <c r="E5" s="14" t="s">
        <v>19</v>
      </c>
      <c r="F5" s="15" t="s">
        <v>20</v>
      </c>
      <c r="G5" s="16" t="s">
        <v>21</v>
      </c>
      <c r="H5" s="16" t="s">
        <v>24</v>
      </c>
      <c r="I5" s="40">
        <v>63</v>
      </c>
      <c r="J5" s="40">
        <v>2162</v>
      </c>
      <c r="K5" s="41">
        <v>68339</v>
      </c>
      <c r="L5" s="28">
        <f t="shared" si="0"/>
        <v>3416.9500000000003</v>
      </c>
      <c r="M5" s="29">
        <v>0.03</v>
      </c>
      <c r="N5" s="28">
        <f t="shared" si="1"/>
        <v>2229.3111210400029</v>
      </c>
      <c r="O5" s="30">
        <f t="shared" si="2"/>
        <v>62692.738878960001</v>
      </c>
      <c r="P5" s="31">
        <v>0.43</v>
      </c>
      <c r="Q5" s="37">
        <f t="shared" si="3"/>
        <v>26957.877717952801</v>
      </c>
    </row>
    <row r="6" spans="1:17" s="2" customFormat="1">
      <c r="A6" s="12">
        <v>5</v>
      </c>
      <c r="B6" s="40" t="s">
        <v>71</v>
      </c>
      <c r="C6" s="40" t="s">
        <v>30</v>
      </c>
      <c r="D6" s="13" t="s">
        <v>18</v>
      </c>
      <c r="E6" s="14" t="s">
        <v>19</v>
      </c>
      <c r="F6" s="15" t="s">
        <v>20</v>
      </c>
      <c r="G6" s="16" t="s">
        <v>21</v>
      </c>
      <c r="H6" s="16" t="s">
        <v>31</v>
      </c>
      <c r="I6" s="40">
        <v>17</v>
      </c>
      <c r="J6" s="40">
        <v>87</v>
      </c>
      <c r="K6" s="41">
        <v>3037</v>
      </c>
      <c r="L6" s="28">
        <f t="shared" si="0"/>
        <v>151.85</v>
      </c>
      <c r="M6" s="29">
        <v>0.03</v>
      </c>
      <c r="N6" s="28">
        <f t="shared" si="1"/>
        <v>99.071070320000132</v>
      </c>
      <c r="O6" s="30">
        <f t="shared" si="2"/>
        <v>2786.0789296799999</v>
      </c>
      <c r="P6" s="31">
        <v>0.43</v>
      </c>
      <c r="Q6" s="37">
        <f t="shared" si="3"/>
        <v>1198.0139397624</v>
      </c>
    </row>
    <row r="7" spans="1:17" s="2" customFormat="1">
      <c r="A7" s="12">
        <v>6</v>
      </c>
      <c r="B7" s="40" t="s">
        <v>72</v>
      </c>
      <c r="C7" s="40" t="s">
        <v>78</v>
      </c>
      <c r="D7" s="13" t="s">
        <v>18</v>
      </c>
      <c r="E7" s="14" t="s">
        <v>19</v>
      </c>
      <c r="F7" s="15" t="s">
        <v>20</v>
      </c>
      <c r="G7" s="16" t="s">
        <v>21</v>
      </c>
      <c r="H7" s="16" t="s">
        <v>27</v>
      </c>
      <c r="I7" s="40">
        <v>299</v>
      </c>
      <c r="J7" s="40">
        <v>24071</v>
      </c>
      <c r="K7" s="41">
        <v>847430</v>
      </c>
      <c r="L7" s="28">
        <f t="shared" si="0"/>
        <v>42371.5</v>
      </c>
      <c r="M7" s="29">
        <v>0.03</v>
      </c>
      <c r="N7" s="28">
        <f t="shared" si="1"/>
        <v>27644.319104800037</v>
      </c>
      <c r="O7" s="30">
        <f t="shared" si="2"/>
        <v>777414.1808952</v>
      </c>
      <c r="P7" s="31">
        <v>0.43</v>
      </c>
      <c r="Q7" s="37">
        <f t="shared" si="3"/>
        <v>334288.09778493602</v>
      </c>
    </row>
    <row r="8" spans="1:17" s="2" customFormat="1">
      <c r="A8" s="12">
        <v>7</v>
      </c>
      <c r="B8" s="40" t="s">
        <v>84</v>
      </c>
      <c r="C8" s="40" t="s">
        <v>32</v>
      </c>
      <c r="D8" s="13" t="s">
        <v>18</v>
      </c>
      <c r="E8" s="14" t="s">
        <v>19</v>
      </c>
      <c r="F8" s="15" t="s">
        <v>20</v>
      </c>
      <c r="G8" s="16" t="s">
        <v>21</v>
      </c>
      <c r="H8" s="16" t="s">
        <v>31</v>
      </c>
      <c r="I8" s="40">
        <v>13</v>
      </c>
      <c r="J8" s="40">
        <v>158</v>
      </c>
      <c r="K8" s="41">
        <v>4991</v>
      </c>
      <c r="L8" s="28">
        <f t="shared" si="0"/>
        <v>249.55</v>
      </c>
      <c r="M8" s="29">
        <v>0.03</v>
      </c>
      <c r="N8" s="28">
        <f t="shared" si="1"/>
        <v>162.81320776000021</v>
      </c>
      <c r="O8" s="30">
        <f t="shared" si="2"/>
        <v>4578.6367922400004</v>
      </c>
      <c r="P8" s="31">
        <v>0.43</v>
      </c>
      <c r="Q8" s="37">
        <f t="shared" si="3"/>
        <v>1968.8138206632002</v>
      </c>
    </row>
    <row r="9" spans="1:17" s="2" customFormat="1">
      <c r="A9" s="17">
        <v>8</v>
      </c>
      <c r="B9" s="40" t="s">
        <v>33</v>
      </c>
      <c r="C9" s="40" t="s">
        <v>34</v>
      </c>
      <c r="D9" s="13" t="s">
        <v>18</v>
      </c>
      <c r="E9" s="14" t="s">
        <v>19</v>
      </c>
      <c r="F9" s="15" t="s">
        <v>20</v>
      </c>
      <c r="G9" s="16" t="s">
        <v>21</v>
      </c>
      <c r="H9" s="16" t="s">
        <v>31</v>
      </c>
      <c r="I9" s="40">
        <v>12</v>
      </c>
      <c r="J9" s="40">
        <v>145</v>
      </c>
      <c r="K9" s="41">
        <v>4926</v>
      </c>
      <c r="L9" s="28">
        <f t="shared" si="0"/>
        <v>246.3</v>
      </c>
      <c r="M9" s="29">
        <v>0.03</v>
      </c>
      <c r="N9" s="28">
        <f t="shared" si="1"/>
        <v>160.69281936000021</v>
      </c>
      <c r="O9" s="30">
        <f t="shared" si="2"/>
        <v>4519.0071806400001</v>
      </c>
      <c r="P9" s="31">
        <v>0.43</v>
      </c>
      <c r="Q9" s="37">
        <f t="shared" si="3"/>
        <v>1943.1730876752001</v>
      </c>
    </row>
    <row r="10" spans="1:17" s="2" customFormat="1">
      <c r="A10" s="12">
        <v>9</v>
      </c>
      <c r="B10" s="40" t="s">
        <v>35</v>
      </c>
      <c r="C10" s="40" t="s">
        <v>36</v>
      </c>
      <c r="D10" s="13" t="s">
        <v>18</v>
      </c>
      <c r="E10" s="14" t="s">
        <v>19</v>
      </c>
      <c r="F10" s="15" t="s">
        <v>20</v>
      </c>
      <c r="G10" s="16" t="s">
        <v>37</v>
      </c>
      <c r="H10" s="16" t="s">
        <v>38</v>
      </c>
      <c r="I10" s="40">
        <v>4</v>
      </c>
      <c r="J10" s="40">
        <v>20</v>
      </c>
      <c r="K10" s="41">
        <v>657</v>
      </c>
      <c r="L10" s="28">
        <f t="shared" si="0"/>
        <v>32.85</v>
      </c>
      <c r="M10" s="29">
        <v>0.03</v>
      </c>
      <c r="N10" s="28">
        <f t="shared" si="1"/>
        <v>21.432233520000029</v>
      </c>
      <c r="O10" s="30">
        <f t="shared" si="2"/>
        <v>602.71776648000002</v>
      </c>
      <c r="P10" s="31">
        <v>0.43</v>
      </c>
      <c r="Q10" s="37">
        <f t="shared" si="3"/>
        <v>259.16863958639999</v>
      </c>
    </row>
    <row r="11" spans="1:17" s="2" customFormat="1">
      <c r="A11" s="12">
        <v>10</v>
      </c>
      <c r="B11" s="40" t="s">
        <v>39</v>
      </c>
      <c r="C11" s="40" t="s">
        <v>40</v>
      </c>
      <c r="D11" s="13" t="s">
        <v>18</v>
      </c>
      <c r="E11" s="14" t="s">
        <v>19</v>
      </c>
      <c r="F11" s="15" t="s">
        <v>20</v>
      </c>
      <c r="G11" s="16" t="s">
        <v>37</v>
      </c>
      <c r="H11" s="16" t="s">
        <v>37</v>
      </c>
      <c r="I11" s="40">
        <v>1</v>
      </c>
      <c r="J11" s="40">
        <v>58</v>
      </c>
      <c r="K11" s="41">
        <v>2030</v>
      </c>
      <c r="L11" s="28">
        <f t="shared" si="0"/>
        <v>101.5</v>
      </c>
      <c r="M11" s="29">
        <v>0.03</v>
      </c>
      <c r="N11" s="28">
        <f t="shared" si="1"/>
        <v>66.221360800000085</v>
      </c>
      <c r="O11" s="30">
        <f t="shared" si="2"/>
        <v>1862.2786392</v>
      </c>
      <c r="P11" s="31">
        <v>0.43</v>
      </c>
      <c r="Q11" s="37">
        <f t="shared" si="3"/>
        <v>800.77981485600003</v>
      </c>
    </row>
    <row r="12" spans="1:17" s="2" customFormat="1">
      <c r="A12" s="12">
        <v>11</v>
      </c>
      <c r="B12" s="40" t="s">
        <v>41</v>
      </c>
      <c r="C12" s="40" t="s">
        <v>42</v>
      </c>
      <c r="D12" s="13" t="s">
        <v>18</v>
      </c>
      <c r="E12" s="14" t="s">
        <v>19</v>
      </c>
      <c r="F12" s="15" t="s">
        <v>20</v>
      </c>
      <c r="G12" s="16" t="s">
        <v>43</v>
      </c>
      <c r="H12" s="16" t="s">
        <v>31</v>
      </c>
      <c r="I12" s="40">
        <v>3</v>
      </c>
      <c r="J12" s="40">
        <v>16</v>
      </c>
      <c r="K12" s="41">
        <v>514</v>
      </c>
      <c r="L12" s="28">
        <f t="shared" si="0"/>
        <v>25.700000000000003</v>
      </c>
      <c r="M12" s="29">
        <v>0.03</v>
      </c>
      <c r="N12" s="28">
        <f t="shared" si="1"/>
        <v>16.767379040000023</v>
      </c>
      <c r="O12" s="30">
        <f t="shared" si="2"/>
        <v>471.53262096000003</v>
      </c>
      <c r="P12" s="31">
        <v>0.43</v>
      </c>
      <c r="Q12" s="37">
        <f t="shared" si="3"/>
        <v>202.7590270128</v>
      </c>
    </row>
    <row r="13" spans="1:17" s="2" customFormat="1">
      <c r="A13" s="12">
        <v>12</v>
      </c>
      <c r="B13" s="40" t="s">
        <v>44</v>
      </c>
      <c r="C13" s="40" t="s">
        <v>45</v>
      </c>
      <c r="D13" s="13" t="s">
        <v>18</v>
      </c>
      <c r="E13" s="14" t="s">
        <v>19</v>
      </c>
      <c r="F13" s="15" t="s">
        <v>20</v>
      </c>
      <c r="G13" s="16" t="s">
        <v>46</v>
      </c>
      <c r="H13" s="16" t="s">
        <v>27</v>
      </c>
      <c r="I13" s="40">
        <v>45</v>
      </c>
      <c r="J13" s="40">
        <v>1423</v>
      </c>
      <c r="K13" s="41">
        <v>50505</v>
      </c>
      <c r="L13" s="28">
        <f t="shared" si="0"/>
        <v>2525.25</v>
      </c>
      <c r="M13" s="29">
        <v>0.03</v>
      </c>
      <c r="N13" s="28">
        <f t="shared" si="1"/>
        <v>1647.5417868000022</v>
      </c>
      <c r="O13" s="30">
        <f t="shared" si="2"/>
        <v>46332.2082132</v>
      </c>
      <c r="P13" s="31">
        <v>0.43</v>
      </c>
      <c r="Q13" s="37">
        <f t="shared" si="3"/>
        <v>19922.849531675998</v>
      </c>
    </row>
    <row r="14" spans="1:17" s="2" customFormat="1">
      <c r="A14" s="12">
        <v>13</v>
      </c>
      <c r="B14" s="40" t="s">
        <v>47</v>
      </c>
      <c r="C14" s="40" t="s">
        <v>48</v>
      </c>
      <c r="D14" s="13" t="s">
        <v>18</v>
      </c>
      <c r="E14" s="14" t="s">
        <v>19</v>
      </c>
      <c r="F14" s="15" t="s">
        <v>20</v>
      </c>
      <c r="G14" s="16" t="s">
        <v>49</v>
      </c>
      <c r="H14" s="16" t="s">
        <v>50</v>
      </c>
      <c r="I14" s="40">
        <v>96</v>
      </c>
      <c r="J14" s="40">
        <v>3952</v>
      </c>
      <c r="K14" s="41">
        <v>139232.5</v>
      </c>
      <c r="L14" s="28">
        <f t="shared" si="0"/>
        <v>6961.625</v>
      </c>
      <c r="M14" s="29">
        <v>0.03</v>
      </c>
      <c r="N14" s="28">
        <f t="shared" si="1"/>
        <v>4541.9535062000059</v>
      </c>
      <c r="O14" s="30">
        <f t="shared" si="2"/>
        <v>127728.92149380001</v>
      </c>
      <c r="P14" s="31">
        <v>0.43</v>
      </c>
      <c r="Q14" s="37">
        <f t="shared" si="3"/>
        <v>54923.436242333999</v>
      </c>
    </row>
    <row r="15" spans="1:17" s="2" customFormat="1">
      <c r="A15" s="12">
        <v>14</v>
      </c>
      <c r="B15" s="40" t="s">
        <v>73</v>
      </c>
      <c r="C15" s="40" t="s">
        <v>51</v>
      </c>
      <c r="D15" s="13" t="s">
        <v>18</v>
      </c>
      <c r="E15" s="14" t="s">
        <v>19</v>
      </c>
      <c r="F15" s="15" t="s">
        <v>20</v>
      </c>
      <c r="G15" s="16" t="s">
        <v>49</v>
      </c>
      <c r="H15" s="16" t="s">
        <v>27</v>
      </c>
      <c r="I15" s="40">
        <v>16</v>
      </c>
      <c r="J15" s="40">
        <v>362</v>
      </c>
      <c r="K15" s="41">
        <v>13510</v>
      </c>
      <c r="L15" s="28">
        <f t="shared" si="0"/>
        <v>675.5</v>
      </c>
      <c r="M15" s="29">
        <v>0.03</v>
      </c>
      <c r="N15" s="28">
        <f t="shared" si="1"/>
        <v>440.71457360000056</v>
      </c>
      <c r="O15" s="30">
        <f t="shared" si="2"/>
        <v>12393.7854264</v>
      </c>
      <c r="P15" s="31">
        <v>0.43</v>
      </c>
      <c r="Q15" s="37">
        <f t="shared" si="3"/>
        <v>5329.327733352</v>
      </c>
    </row>
    <row r="16" spans="1:17" s="2" customFormat="1">
      <c r="A16" s="12">
        <v>15</v>
      </c>
      <c r="B16" s="40" t="s">
        <v>52</v>
      </c>
      <c r="C16" s="40" t="s">
        <v>53</v>
      </c>
      <c r="D16" s="13" t="s">
        <v>18</v>
      </c>
      <c r="E16" s="14" t="s">
        <v>19</v>
      </c>
      <c r="F16" s="15" t="s">
        <v>20</v>
      </c>
      <c r="G16" s="16" t="s">
        <v>54</v>
      </c>
      <c r="H16" s="16" t="s">
        <v>27</v>
      </c>
      <c r="I16" s="40">
        <v>10</v>
      </c>
      <c r="J16" s="40">
        <v>170</v>
      </c>
      <c r="K16" s="41">
        <v>5317</v>
      </c>
      <c r="L16" s="28">
        <f t="shared" si="0"/>
        <v>265.85000000000002</v>
      </c>
      <c r="M16" s="29">
        <v>0.03</v>
      </c>
      <c r="N16" s="28">
        <f t="shared" si="1"/>
        <v>173.44777112000023</v>
      </c>
      <c r="O16" s="30">
        <f t="shared" si="2"/>
        <v>4877.7022288799999</v>
      </c>
      <c r="P16" s="31">
        <v>0.43</v>
      </c>
      <c r="Q16" s="37">
        <f t="shared" si="3"/>
        <v>2097.4119584184</v>
      </c>
    </row>
    <row r="17" spans="1:17" s="2" customFormat="1">
      <c r="A17" s="17">
        <v>16</v>
      </c>
      <c r="B17" s="42" t="s">
        <v>85</v>
      </c>
      <c r="C17" s="45">
        <v>1104632017</v>
      </c>
      <c r="D17" s="13" t="s">
        <v>18</v>
      </c>
      <c r="E17" s="14" t="s">
        <v>19</v>
      </c>
      <c r="F17" s="15" t="s">
        <v>20</v>
      </c>
      <c r="G17" s="39" t="s">
        <v>64</v>
      </c>
      <c r="H17" s="16" t="s">
        <v>86</v>
      </c>
      <c r="I17" s="39">
        <v>2</v>
      </c>
      <c r="J17" s="39">
        <v>26</v>
      </c>
      <c r="K17" s="43">
        <v>1192</v>
      </c>
      <c r="L17" s="28">
        <f t="shared" si="0"/>
        <v>59.6</v>
      </c>
      <c r="M17" s="29">
        <v>0.03</v>
      </c>
      <c r="N17" s="28">
        <f t="shared" si="1"/>
        <v>38.884661120000054</v>
      </c>
      <c r="O17" s="30">
        <f t="shared" si="2"/>
        <v>1093.5153388799999</v>
      </c>
      <c r="P17" s="31">
        <v>0.43</v>
      </c>
      <c r="Q17" s="37">
        <f t="shared" si="3"/>
        <v>470.21159571839996</v>
      </c>
    </row>
    <row r="18" spans="1:17" s="2" customFormat="1">
      <c r="A18" s="12">
        <v>17</v>
      </c>
      <c r="B18" s="39" t="s">
        <v>80</v>
      </c>
      <c r="C18" s="45" t="s">
        <v>26</v>
      </c>
      <c r="D18" s="38" t="s">
        <v>63</v>
      </c>
      <c r="E18" s="14" t="s">
        <v>19</v>
      </c>
      <c r="F18" s="15" t="s">
        <v>20</v>
      </c>
      <c r="G18" s="39" t="s">
        <v>65</v>
      </c>
      <c r="H18" s="44" t="s">
        <v>66</v>
      </c>
      <c r="I18" s="39">
        <v>15</v>
      </c>
      <c r="J18" s="39">
        <v>177</v>
      </c>
      <c r="K18" s="43">
        <v>6215</v>
      </c>
      <c r="L18" s="28">
        <f t="shared" si="0"/>
        <v>310.75</v>
      </c>
      <c r="M18" s="29">
        <v>0.03</v>
      </c>
      <c r="N18" s="28">
        <f t="shared" si="1"/>
        <v>202.74175240000028</v>
      </c>
      <c r="O18" s="30">
        <f t="shared" si="2"/>
        <v>5701.5082475999998</v>
      </c>
      <c r="P18" s="31">
        <v>0.43</v>
      </c>
      <c r="Q18" s="37">
        <f t="shared" si="3"/>
        <v>2451.6485464679999</v>
      </c>
    </row>
    <row r="19" spans="1:17" s="2" customFormat="1">
      <c r="A19" s="12">
        <v>18</v>
      </c>
      <c r="B19" s="39" t="s">
        <v>72</v>
      </c>
      <c r="C19" s="45" t="s">
        <v>78</v>
      </c>
      <c r="D19" s="38" t="s">
        <v>63</v>
      </c>
      <c r="E19" s="14" t="s">
        <v>19</v>
      </c>
      <c r="F19" s="15" t="s">
        <v>20</v>
      </c>
      <c r="G19" s="39" t="s">
        <v>46</v>
      </c>
      <c r="H19" s="16" t="s">
        <v>86</v>
      </c>
      <c r="I19" s="39">
        <v>103</v>
      </c>
      <c r="J19" s="39">
        <v>2525</v>
      </c>
      <c r="K19" s="43">
        <v>89250</v>
      </c>
      <c r="L19" s="28">
        <f t="shared" ref="L19:L23" si="4">K19*0.05</f>
        <v>4462.5</v>
      </c>
      <c r="M19" s="29">
        <v>0.03</v>
      </c>
      <c r="N19" s="28">
        <f t="shared" ref="N19:N23" si="5">K19*(1-0.96737864)</f>
        <v>2911.4563800000037</v>
      </c>
      <c r="O19" s="30">
        <f t="shared" ref="O19:O23" si="6">K19*0.91737864</f>
        <v>81876.043619999997</v>
      </c>
      <c r="P19" s="31">
        <v>0.43</v>
      </c>
      <c r="Q19" s="37">
        <f t="shared" ref="Q19:Q23" si="7">O19*P19</f>
        <v>35206.698756599995</v>
      </c>
    </row>
    <row r="20" spans="1:17" s="2" customFormat="1">
      <c r="A20" s="12">
        <v>19</v>
      </c>
      <c r="B20" s="39" t="s">
        <v>44</v>
      </c>
      <c r="C20" s="45" t="s">
        <v>45</v>
      </c>
      <c r="D20" s="38" t="s">
        <v>63</v>
      </c>
      <c r="E20" s="14" t="s">
        <v>19</v>
      </c>
      <c r="F20" s="15" t="s">
        <v>20</v>
      </c>
      <c r="G20" s="39" t="s">
        <v>46</v>
      </c>
      <c r="H20" s="16" t="s">
        <v>86</v>
      </c>
      <c r="I20" s="39">
        <v>2</v>
      </c>
      <c r="J20" s="39">
        <v>24</v>
      </c>
      <c r="K20" s="43">
        <v>840</v>
      </c>
      <c r="L20" s="28">
        <f t="shared" si="4"/>
        <v>42</v>
      </c>
      <c r="M20" s="29">
        <v>0.03</v>
      </c>
      <c r="N20" s="28">
        <f t="shared" si="5"/>
        <v>27.401942400000038</v>
      </c>
      <c r="O20" s="30">
        <f t="shared" si="6"/>
        <v>770.59805760000006</v>
      </c>
      <c r="P20" s="31">
        <v>0.43</v>
      </c>
      <c r="Q20" s="37">
        <f t="shared" si="7"/>
        <v>331.35716476800002</v>
      </c>
    </row>
    <row r="21" spans="1:17" s="2" customFormat="1">
      <c r="A21" s="12">
        <v>20</v>
      </c>
      <c r="B21" s="39" t="s">
        <v>47</v>
      </c>
      <c r="C21" s="45" t="s">
        <v>48</v>
      </c>
      <c r="D21" s="38" t="s">
        <v>63</v>
      </c>
      <c r="E21" s="14" t="s">
        <v>19</v>
      </c>
      <c r="F21" s="15" t="s">
        <v>20</v>
      </c>
      <c r="G21" s="39" t="s">
        <v>49</v>
      </c>
      <c r="H21" s="16" t="s">
        <v>86</v>
      </c>
      <c r="I21" s="39">
        <v>65</v>
      </c>
      <c r="J21" s="39">
        <v>1196</v>
      </c>
      <c r="K21" s="43">
        <v>42215</v>
      </c>
      <c r="L21" s="28">
        <f t="shared" si="4"/>
        <v>2110.75</v>
      </c>
      <c r="M21" s="29">
        <v>0.03</v>
      </c>
      <c r="N21" s="28">
        <f t="shared" si="5"/>
        <v>1377.1107124000018</v>
      </c>
      <c r="O21" s="30">
        <f t="shared" si="6"/>
        <v>38727.139287600003</v>
      </c>
      <c r="P21" s="31">
        <v>0.43</v>
      </c>
      <c r="Q21" s="37">
        <f t="shared" si="7"/>
        <v>16652.669893668</v>
      </c>
    </row>
    <row r="22" spans="1:17" s="2" customFormat="1">
      <c r="A22" s="12">
        <v>21</v>
      </c>
      <c r="B22" s="39" t="s">
        <v>52</v>
      </c>
      <c r="C22" s="45" t="s">
        <v>53</v>
      </c>
      <c r="D22" s="38" t="s">
        <v>63</v>
      </c>
      <c r="E22" s="14" t="s">
        <v>19</v>
      </c>
      <c r="F22" s="15" t="s">
        <v>20</v>
      </c>
      <c r="G22" s="39" t="s">
        <v>54</v>
      </c>
      <c r="H22" s="16" t="s">
        <v>86</v>
      </c>
      <c r="I22" s="39">
        <v>2</v>
      </c>
      <c r="J22" s="39">
        <v>9</v>
      </c>
      <c r="K22" s="43">
        <v>289</v>
      </c>
      <c r="L22" s="28">
        <f t="shared" si="4"/>
        <v>14.450000000000001</v>
      </c>
      <c r="M22" s="29">
        <v>0.03</v>
      </c>
      <c r="N22" s="28">
        <f t="shared" si="5"/>
        <v>9.4275730400000128</v>
      </c>
      <c r="O22" s="30">
        <f t="shared" si="6"/>
        <v>265.12242695999998</v>
      </c>
      <c r="P22" s="31">
        <v>0.43</v>
      </c>
      <c r="Q22" s="37">
        <f t="shared" si="7"/>
        <v>114.0026435928</v>
      </c>
    </row>
    <row r="23" spans="1:17" s="2" customFormat="1">
      <c r="A23" s="12">
        <v>22</v>
      </c>
      <c r="B23" s="39" t="s">
        <v>81</v>
      </c>
      <c r="C23" s="45" t="s">
        <v>56</v>
      </c>
      <c r="D23" s="38" t="s">
        <v>63</v>
      </c>
      <c r="E23" s="14" t="s">
        <v>19</v>
      </c>
      <c r="F23" s="15" t="s">
        <v>20</v>
      </c>
      <c r="G23" s="39" t="s">
        <v>67</v>
      </c>
      <c r="H23" s="16" t="s">
        <v>86</v>
      </c>
      <c r="I23" s="39">
        <v>137</v>
      </c>
      <c r="J23" s="39">
        <v>6349</v>
      </c>
      <c r="K23" s="43">
        <v>209514</v>
      </c>
      <c r="L23" s="28">
        <f t="shared" si="4"/>
        <v>10475.700000000001</v>
      </c>
      <c r="M23" s="29">
        <v>0.03</v>
      </c>
      <c r="N23" s="28">
        <f t="shared" si="5"/>
        <v>6834.6316190400094</v>
      </c>
      <c r="O23" s="30">
        <f t="shared" si="6"/>
        <v>192203.66838096001</v>
      </c>
      <c r="P23" s="31">
        <v>0.43</v>
      </c>
      <c r="Q23" s="37">
        <f t="shared" si="7"/>
        <v>82647.5774038128</v>
      </c>
    </row>
    <row r="24" spans="1:17" s="2" customFormat="1">
      <c r="A24" s="12">
        <v>23</v>
      </c>
      <c r="B24" s="39" t="s">
        <v>74</v>
      </c>
      <c r="C24" s="45" t="s">
        <v>57</v>
      </c>
      <c r="D24" s="38" t="s">
        <v>63</v>
      </c>
      <c r="E24" s="14" t="s">
        <v>19</v>
      </c>
      <c r="F24" s="15" t="s">
        <v>20</v>
      </c>
      <c r="G24" s="39" t="s">
        <v>68</v>
      </c>
      <c r="H24" s="16" t="s">
        <v>86</v>
      </c>
      <c r="I24" s="39">
        <v>48</v>
      </c>
      <c r="J24" s="39">
        <v>675</v>
      </c>
      <c r="K24" s="43">
        <v>22335</v>
      </c>
      <c r="L24" s="28">
        <f t="shared" si="0"/>
        <v>1116.75</v>
      </c>
      <c r="M24" s="29">
        <v>0.03</v>
      </c>
      <c r="N24" s="28">
        <f t="shared" si="1"/>
        <v>728.59807560000093</v>
      </c>
      <c r="O24" s="30">
        <f t="shared" si="2"/>
        <v>20489.651924400001</v>
      </c>
      <c r="P24" s="31">
        <v>0.43</v>
      </c>
      <c r="Q24" s="37">
        <f t="shared" si="3"/>
        <v>8810.5503274920011</v>
      </c>
    </row>
    <row r="25" spans="1:17" s="2" customFormat="1">
      <c r="A25" s="17">
        <v>24</v>
      </c>
      <c r="B25" s="39" t="s">
        <v>75</v>
      </c>
      <c r="C25" s="45" t="s">
        <v>58</v>
      </c>
      <c r="D25" s="38" t="s">
        <v>63</v>
      </c>
      <c r="E25" s="14" t="s">
        <v>19</v>
      </c>
      <c r="F25" s="15" t="s">
        <v>20</v>
      </c>
      <c r="G25" s="39" t="s">
        <v>68</v>
      </c>
      <c r="H25" s="16" t="s">
        <v>86</v>
      </c>
      <c r="I25" s="39">
        <v>28</v>
      </c>
      <c r="J25" s="39">
        <v>303</v>
      </c>
      <c r="K25" s="43">
        <v>9761</v>
      </c>
      <c r="L25" s="28">
        <f t="shared" si="0"/>
        <v>488.05</v>
      </c>
      <c r="M25" s="29">
        <v>0.03</v>
      </c>
      <c r="N25" s="28">
        <f t="shared" si="1"/>
        <v>318.41709496000044</v>
      </c>
      <c r="O25" s="30">
        <f t="shared" si="2"/>
        <v>8954.5329050399996</v>
      </c>
      <c r="P25" s="31">
        <v>0.43</v>
      </c>
      <c r="Q25" s="37">
        <f t="shared" si="3"/>
        <v>3850.4491491671997</v>
      </c>
    </row>
    <row r="26" spans="1:17" s="2" customFormat="1">
      <c r="A26" s="12">
        <v>25</v>
      </c>
      <c r="B26" s="39" t="s">
        <v>82</v>
      </c>
      <c r="C26" s="45" t="s">
        <v>59</v>
      </c>
      <c r="D26" s="38" t="s">
        <v>63</v>
      </c>
      <c r="E26" s="14" t="s">
        <v>19</v>
      </c>
      <c r="F26" s="15" t="s">
        <v>20</v>
      </c>
      <c r="G26" s="39" t="s">
        <v>69</v>
      </c>
      <c r="H26" s="16" t="s">
        <v>86</v>
      </c>
      <c r="I26" s="39">
        <v>14</v>
      </c>
      <c r="J26" s="39">
        <v>342</v>
      </c>
      <c r="K26" s="43">
        <v>12040</v>
      </c>
      <c r="L26" s="28">
        <f t="shared" si="0"/>
        <v>602</v>
      </c>
      <c r="M26" s="29">
        <v>0.03</v>
      </c>
      <c r="N26" s="28">
        <f t="shared" si="1"/>
        <v>392.76117440000053</v>
      </c>
      <c r="O26" s="30">
        <f t="shared" si="2"/>
        <v>11045.238825599999</v>
      </c>
      <c r="P26" s="31">
        <v>0.43</v>
      </c>
      <c r="Q26" s="37">
        <f t="shared" si="3"/>
        <v>4749.4526950079999</v>
      </c>
    </row>
    <row r="27" spans="1:17" s="2" customFormat="1">
      <c r="A27" s="12">
        <v>26</v>
      </c>
      <c r="B27" s="39" t="s">
        <v>76</v>
      </c>
      <c r="C27" s="45" t="s">
        <v>60</v>
      </c>
      <c r="D27" s="38" t="s">
        <v>63</v>
      </c>
      <c r="E27" s="14" t="s">
        <v>19</v>
      </c>
      <c r="F27" s="15" t="s">
        <v>20</v>
      </c>
      <c r="G27" s="39" t="s">
        <v>69</v>
      </c>
      <c r="H27" s="16" t="s">
        <v>86</v>
      </c>
      <c r="I27" s="39">
        <v>10</v>
      </c>
      <c r="J27" s="39">
        <v>396</v>
      </c>
      <c r="K27" s="43">
        <v>13523</v>
      </c>
      <c r="L27" s="28">
        <f t="shared" ref="L27:L29" si="8">K27*0.05</f>
        <v>676.15000000000009</v>
      </c>
      <c r="M27" s="29">
        <v>0.03</v>
      </c>
      <c r="N27" s="28">
        <f t="shared" ref="N27:N29" si="9">K27*(1-0.96737864)</f>
        <v>441.1386512800006</v>
      </c>
      <c r="O27" s="30">
        <f t="shared" ref="O27:O29" si="10">K27*0.91737864</f>
        <v>12405.71134872</v>
      </c>
      <c r="P27" s="31">
        <v>0.43</v>
      </c>
      <c r="Q27" s="37">
        <f t="shared" ref="Q27:Q29" si="11">O27*P27</f>
        <v>5334.4558799495999</v>
      </c>
    </row>
    <row r="28" spans="1:17" s="2" customFormat="1">
      <c r="A28" s="12">
        <v>27</v>
      </c>
      <c r="B28" s="39" t="s">
        <v>83</v>
      </c>
      <c r="C28" s="45" t="s">
        <v>61</v>
      </c>
      <c r="D28" s="38" t="s">
        <v>63</v>
      </c>
      <c r="E28" s="14" t="s">
        <v>19</v>
      </c>
      <c r="F28" s="15" t="s">
        <v>20</v>
      </c>
      <c r="G28" s="39" t="s">
        <v>70</v>
      </c>
      <c r="H28" s="16" t="s">
        <v>86</v>
      </c>
      <c r="I28" s="39">
        <v>76</v>
      </c>
      <c r="J28" s="39">
        <v>2674</v>
      </c>
      <c r="K28" s="43">
        <v>107335</v>
      </c>
      <c r="L28" s="28">
        <f t="shared" si="8"/>
        <v>5366.75</v>
      </c>
      <c r="M28" s="29">
        <v>0.03</v>
      </c>
      <c r="N28" s="28">
        <f t="shared" si="9"/>
        <v>3501.4136756000048</v>
      </c>
      <c r="O28" s="30">
        <f t="shared" si="10"/>
        <v>98466.836324400007</v>
      </c>
      <c r="P28" s="31">
        <v>0.43</v>
      </c>
      <c r="Q28" s="37">
        <f t="shared" si="11"/>
        <v>42340.739619492</v>
      </c>
    </row>
    <row r="29" spans="1:17" s="2" customFormat="1">
      <c r="A29" s="12">
        <v>28</v>
      </c>
      <c r="B29" s="39" t="s">
        <v>77</v>
      </c>
      <c r="C29" s="45" t="s">
        <v>62</v>
      </c>
      <c r="D29" s="38" t="s">
        <v>63</v>
      </c>
      <c r="E29" s="14" t="s">
        <v>19</v>
      </c>
      <c r="F29" s="15" t="s">
        <v>20</v>
      </c>
      <c r="G29" s="39" t="s">
        <v>70</v>
      </c>
      <c r="H29" s="16" t="s">
        <v>86</v>
      </c>
      <c r="I29" s="39">
        <v>100</v>
      </c>
      <c r="J29" s="39">
        <v>11353</v>
      </c>
      <c r="K29" s="43">
        <v>398770</v>
      </c>
      <c r="L29" s="28">
        <f t="shared" si="8"/>
        <v>19938.5</v>
      </c>
      <c r="M29" s="29">
        <v>0.03</v>
      </c>
      <c r="N29" s="28">
        <f t="shared" si="9"/>
        <v>13008.419727200018</v>
      </c>
      <c r="O29" s="30">
        <f t="shared" si="10"/>
        <v>365823.0802728</v>
      </c>
      <c r="P29" s="31">
        <v>0.43</v>
      </c>
      <c r="Q29" s="37">
        <f t="shared" si="11"/>
        <v>157303.924517304</v>
      </c>
    </row>
    <row r="30" spans="1:17" s="3" customFormat="1" ht="25.5" customHeight="1">
      <c r="A30" s="18"/>
      <c r="B30" s="14" t="s">
        <v>55</v>
      </c>
      <c r="C30" s="19"/>
      <c r="D30" s="19"/>
      <c r="E30" s="19"/>
      <c r="F30" s="19"/>
      <c r="G30" s="20"/>
      <c r="H30" s="21"/>
      <c r="I30" s="19"/>
      <c r="J30" s="19"/>
      <c r="K30" s="32">
        <f>SUM(K2:K29)</f>
        <v>2215747.5</v>
      </c>
      <c r="L30" s="32"/>
      <c r="M30" s="32"/>
      <c r="N30" s="32">
        <f>SUM(N2:N29)</f>
        <v>72280.696866600105</v>
      </c>
      <c r="O30" s="33">
        <f>SUM(O2:O29)</f>
        <v>2032679.4281333999</v>
      </c>
      <c r="P30" s="34"/>
      <c r="Q30" s="32">
        <f>SUM(Q2:Q29)</f>
        <v>874052.15409736196</v>
      </c>
    </row>
    <row r="31" spans="1:17" s="3" customFormat="1">
      <c r="B31" s="22"/>
      <c r="C31" s="22"/>
      <c r="D31" s="22"/>
      <c r="E31" s="22"/>
      <c r="F31" s="22"/>
      <c r="G31" s="23"/>
      <c r="H31" s="24"/>
      <c r="I31" s="22"/>
      <c r="J31" s="22"/>
      <c r="K31" s="35"/>
      <c r="L31" s="35"/>
      <c r="M31" s="35"/>
      <c r="N31" s="35"/>
      <c r="O31" s="35"/>
      <c r="P31" s="36"/>
    </row>
    <row r="32" spans="1:17">
      <c r="G32" s="23"/>
    </row>
    <row r="33" spans="6:7">
      <c r="F33" s="25"/>
      <c r="G33" s="23"/>
    </row>
    <row r="34" spans="6:7">
      <c r="G34" s="23"/>
    </row>
    <row r="35" spans="6:7">
      <c r="G35" s="23"/>
    </row>
    <row r="36" spans="6:7">
      <c r="G36" s="23"/>
    </row>
    <row r="37" spans="6:7">
      <c r="G37" s="23"/>
    </row>
    <row r="38" spans="6:7">
      <c r="G38" s="23"/>
    </row>
  </sheetData>
  <protectedRanges>
    <protectedRange sqref="A2:XFD1048576" name="区域1" securityDescriptor=""/>
  </protectedRanges>
  <phoneticPr fontId="9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朱愉青</cp:lastModifiedBy>
  <dcterms:created xsi:type="dcterms:W3CDTF">2015-11-10T02:18:00Z</dcterms:created>
  <dcterms:modified xsi:type="dcterms:W3CDTF">2018-08-02T08:43:20Z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