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74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K26" i="1"/>
  <c r="L26" s="1"/>
  <c r="J26"/>
  <c r="I26"/>
  <c r="N26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O25"/>
  <c r="Q25" s="1"/>
  <c r="N10"/>
  <c r="N11"/>
  <c r="N12"/>
  <c r="N13"/>
  <c r="N14"/>
  <c r="N15"/>
  <c r="N16"/>
  <c r="N17"/>
  <c r="N18"/>
  <c r="N19"/>
  <c r="N20"/>
  <c r="N21"/>
  <c r="N22"/>
  <c r="N23"/>
  <c r="N24"/>
  <c r="N25"/>
  <c r="L10"/>
  <c r="L11"/>
  <c r="L12"/>
  <c r="L13"/>
  <c r="L14"/>
  <c r="L15"/>
  <c r="L16"/>
  <c r="L17"/>
  <c r="L18"/>
  <c r="L19"/>
  <c r="L20"/>
  <c r="L21"/>
  <c r="L22"/>
  <c r="L23"/>
  <c r="L24"/>
  <c r="L25"/>
  <c r="O26" l="1"/>
  <c r="O9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Q2" s="1"/>
  <c r="N2"/>
  <c r="L2"/>
  <c r="Q26" l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<sst xmlns="http://schemas.openxmlformats.org/spreadsheetml/2006/main" count="162" uniqueCount="90">
  <si>
    <t>序号</t>
  </si>
  <si>
    <t>影片编码</t>
  </si>
  <si>
    <t>开始日期</t>
    <phoneticPr fontId="2" type="noConversion"/>
  </si>
  <si>
    <t>结束日期</t>
    <phoneticPr fontId="2" type="noConversion"/>
  </si>
  <si>
    <t>总场次</t>
    <phoneticPr fontId="2" type="noConversion"/>
  </si>
  <si>
    <t>总人次</t>
    <phoneticPr fontId="2" type="noConversion"/>
  </si>
  <si>
    <t>总票房</t>
    <phoneticPr fontId="2" type="noConversion"/>
  </si>
  <si>
    <t>影片名称</t>
    <phoneticPr fontId="2" type="noConversion"/>
  </si>
  <si>
    <t>净票房</t>
    <phoneticPr fontId="2" type="noConversion"/>
  </si>
  <si>
    <t>分账片款</t>
    <phoneticPr fontId="2" type="noConversion"/>
  </si>
  <si>
    <t>设备归属</t>
    <phoneticPr fontId="2" type="noConversion"/>
  </si>
  <si>
    <t>电影专项基金</t>
    <phoneticPr fontId="2" type="noConversion"/>
  </si>
  <si>
    <t>增值税率</t>
    <phoneticPr fontId="2" type="noConversion"/>
  </si>
  <si>
    <t>税金</t>
    <phoneticPr fontId="2" type="noConversion"/>
  </si>
  <si>
    <t>分账比例</t>
    <phoneticPr fontId="2" type="noConversion"/>
  </si>
  <si>
    <t>合计</t>
    <phoneticPr fontId="2" type="noConversion"/>
  </si>
  <si>
    <t>影院名称</t>
    <phoneticPr fontId="2" type="noConversion"/>
  </si>
  <si>
    <t>影院编码</t>
    <phoneticPr fontId="2" type="noConversion"/>
  </si>
  <si>
    <t>博兴县齐纳影城有限公司</t>
  </si>
  <si>
    <t>中影设备</t>
  </si>
  <si>
    <t>侏罗纪世界2（数字3D）</t>
  </si>
  <si>
    <t>051201022018</t>
  </si>
  <si>
    <t>猛虫过江</t>
  </si>
  <si>
    <t>001104442018</t>
  </si>
  <si>
    <t>动物世界（数字3D）</t>
  </si>
  <si>
    <t>001203772018</t>
  </si>
  <si>
    <t>第七个小矮人</t>
  </si>
  <si>
    <t>066100982018</t>
  </si>
  <si>
    <t>超人总动员2（数字3D）</t>
  </si>
  <si>
    <t>051201112018</t>
  </si>
  <si>
    <t>金蝉脱壳2：冥府（数字）</t>
  </si>
  <si>
    <t>051101152018</t>
  </si>
  <si>
    <t>龙虾刑警</t>
  </si>
  <si>
    <t>001103782018</t>
  </si>
  <si>
    <t>我不是药神</t>
  </si>
  <si>
    <t>001104962018</t>
  </si>
  <si>
    <t>阿飞正传（数字）</t>
  </si>
  <si>
    <t>002101142018</t>
  </si>
  <si>
    <t>最后一球（数字）</t>
  </si>
  <si>
    <t>091101172018</t>
  </si>
  <si>
    <t>邪不压正</t>
  </si>
  <si>
    <t>新大头儿子和小头爸爸3俄罗斯奇遇记</t>
  </si>
  <si>
    <t>阿修罗（数字3D）</t>
  </si>
  <si>
    <t>摩天营救（数字3D）</t>
  </si>
  <si>
    <t>您一定不要错过 内蒙古民族电影70年</t>
  </si>
  <si>
    <t>小悟空（数字3D）</t>
  </si>
  <si>
    <t>狄仁杰之四大天王（数字3D）</t>
  </si>
  <si>
    <t>神奇马戏团之动物饼干（数字3D）</t>
  </si>
  <si>
    <t>风语咒（数字3D）</t>
  </si>
  <si>
    <t>西虹市首富</t>
  </si>
  <si>
    <t>淘气大侦探（数字3D）</t>
  </si>
  <si>
    <t>汪星卧底（数字）</t>
  </si>
  <si>
    <t>兄弟班</t>
  </si>
  <si>
    <t>神秘世界历险记4（数字3D）</t>
  </si>
  <si>
    <t>001104952018</t>
  </si>
  <si>
    <t>001b03562018</t>
  </si>
  <si>
    <t>001204972018</t>
  </si>
  <si>
    <t>051201202018</t>
  </si>
  <si>
    <t>001l05482017</t>
  </si>
  <si>
    <t>001c03982018</t>
  </si>
  <si>
    <t>001202172018</t>
  </si>
  <si>
    <t>001c05642018</t>
  </si>
  <si>
    <t>001c05272018</t>
  </si>
  <si>
    <t>001106062018</t>
  </si>
  <si>
    <t>051201262018</t>
  </si>
  <si>
    <t>051101182018</t>
  </si>
  <si>
    <t>001104632017</t>
  </si>
  <si>
    <t>001c05332018</t>
  </si>
  <si>
    <t>2018-07-01</t>
  </si>
  <si>
    <t>2018-07-31</t>
  </si>
  <si>
    <t>2018-07-13</t>
  </si>
  <si>
    <t>2018-07-06</t>
  </si>
  <si>
    <t>2018-07-23</t>
  </si>
  <si>
    <t>2018-07-08</t>
  </si>
  <si>
    <t>2018-07-26</t>
  </si>
  <si>
    <t>2018-07-07</t>
  </si>
  <si>
    <t>2018-07-05</t>
  </si>
  <si>
    <t>2018-07-04</t>
  </si>
  <si>
    <t>2018-07-02</t>
  </si>
  <si>
    <t>2018-07-15</t>
  </si>
  <si>
    <t>2018-07-12</t>
  </si>
  <si>
    <t>2018-07-20</t>
  </si>
  <si>
    <t>2018-07-10</t>
  </si>
  <si>
    <t>2018-07-14</t>
  </si>
  <si>
    <t>2018-07-17</t>
  </si>
  <si>
    <t>2018-07-27</t>
  </si>
  <si>
    <t>2018-07-21</t>
  </si>
  <si>
    <t>2018-07-29</t>
  </si>
  <si>
    <t>2018-07-22</t>
  </si>
  <si>
    <t>2018-07-28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</si>
</sst>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7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name val="Arial"/>
      <family val="2"/>
    </font>
    <font>
      <sz val="11"/>
      <color rgb="FF000000"/>
      <name val="Calibri"/>
    </font>
    <font>
      <sz val="9"/>
      <color rgb="FF000000"/>
      <name val="Tahoma"/>
    </font>
    <font>
      <sz val="9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/>
    <xf numFmtId="0" fontId="11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3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0" fontId="6" fillId="0" borderId="0" xfId="0" applyFont="1" applyFill="1"/>
    <xf numFmtId="0" fontId="0" fillId="0" borderId="1" xfId="0" applyFill="1" applyBorder="1"/>
    <xf numFmtId="49" fontId="6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176" fontId="0" fillId="0" borderId="1" xfId="0" applyNumberFormat="1" applyFill="1" applyBorder="1"/>
    <xf numFmtId="49" fontId="4" fillId="0" borderId="0" xfId="0" applyNumberFormat="1" applyFont="1"/>
    <xf numFmtId="177" fontId="6" fillId="0" borderId="1" xfId="0" applyNumberFormat="1" applyFont="1" applyFill="1" applyBorder="1" applyAlignment="1">
      <alignment horizontal="center" vertical="center"/>
    </xf>
    <xf numFmtId="2" fontId="12" fillId="3" borderId="1" xfId="2" applyNumberFormat="1" applyFont="1" applyFill="1" applyBorder="1" applyAlignment="1">
      <alignment horizontal="right" vertical="center" wrapText="1"/>
    </xf>
    <xf numFmtId="1" fontId="12" fillId="3" borderId="1" xfId="2" applyNumberFormat="1" applyFont="1" applyFill="1" applyBorder="1" applyAlignment="1">
      <alignment horizontal="right" vertical="center" wrapText="1"/>
    </xf>
    <xf numFmtId="176" fontId="6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vertical="center"/>
    </xf>
    <xf numFmtId="0" fontId="16" fillId="0" borderId="1" xfId="4" applyFont="1" applyFill="1" applyBorder="1" applyAlignment="1">
      <alignment horizontal="center"/>
    </xf>
    <xf numFmtId="22" fontId="12" fillId="3" borderId="1" xfId="2" applyNumberFormat="1" applyFont="1" applyFill="1" applyBorder="1" applyAlignment="1">
      <alignment horizontal="left" vertical="center" wrapText="1"/>
    </xf>
    <xf numFmtId="49" fontId="12" fillId="3" borderId="1" xfId="2" applyNumberFormat="1" applyFont="1" applyFill="1" applyBorder="1" applyAlignment="1">
      <alignment horizontal="left" vertical="center" wrapText="1"/>
    </xf>
    <xf numFmtId="176" fontId="9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wrapText="1"/>
    </xf>
    <xf numFmtId="49" fontId="9" fillId="2" borderId="1" xfId="0" applyNumberFormat="1" applyFont="1" applyFill="1" applyBorder="1" applyAlignment="1" applyProtection="1">
      <alignment horizontal="center" vertical="center" wrapText="1"/>
    </xf>
    <xf numFmtId="49" fontId="8" fillId="2" borderId="1" xfId="0" applyNumberFormat="1" applyFont="1" applyFill="1" applyBorder="1" applyAlignment="1" applyProtection="1">
      <alignment horizontal="center" vertical="center" wrapText="1"/>
    </xf>
    <xf numFmtId="14" fontId="9" fillId="2" borderId="1" xfId="0" applyNumberFormat="1" applyFont="1" applyFill="1" applyBorder="1" applyAlignment="1" applyProtection="1">
      <alignment horizontal="center" vertical="center" wrapText="1"/>
    </xf>
    <xf numFmtId="177" fontId="9" fillId="2" borderId="1" xfId="0" applyNumberFormat="1" applyFont="1" applyFill="1" applyBorder="1" applyAlignment="1" applyProtection="1">
      <alignment horizontal="center" vertical="center" wrapText="1"/>
    </xf>
    <xf numFmtId="0" fontId="11" fillId="0" borderId="1" xfId="2" applyBorder="1">
      <alignment vertical="center"/>
    </xf>
    <xf numFmtId="176" fontId="6" fillId="0" borderId="1" xfId="0" applyNumberFormat="1" applyFont="1" applyFill="1" applyBorder="1" applyAlignment="1">
      <alignment horizontal="center" vertical="center"/>
    </xf>
  </cellXfs>
  <cellStyles count="23">
    <cellStyle name="百分比 2" xfId="21"/>
    <cellStyle name="常规" xfId="0" builtinId="0"/>
    <cellStyle name="常规 10" xfId="15"/>
    <cellStyle name="常规 11" xfId="16"/>
    <cellStyle name="常规 12" xfId="17"/>
    <cellStyle name="常规 13" xfId="6"/>
    <cellStyle name="常规 14" xfId="18"/>
    <cellStyle name="常规 15" xfId="19"/>
    <cellStyle name="常规 16" xfId="5"/>
    <cellStyle name="常规 17" xfId="4"/>
    <cellStyle name="常规 18" xfId="20"/>
    <cellStyle name="常规 2" xfId="2"/>
    <cellStyle name="常规 2 2" xfId="10"/>
    <cellStyle name="常规 2 2 2" xfId="1"/>
    <cellStyle name="常规 2 3" xfId="22"/>
    <cellStyle name="常规 2 4" xfId="3"/>
    <cellStyle name="常规 3" xfId="9"/>
    <cellStyle name="常规 4" xfId="11"/>
    <cellStyle name="常规 5" xfId="12"/>
    <cellStyle name="常规 6" xfId="8"/>
    <cellStyle name="常规 7" xfId="13"/>
    <cellStyle name="常规 8" xfId="14"/>
    <cellStyle name="常规 9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tabSelected="1" topLeftCell="A8" zoomScaleNormal="100" workbookViewId="0">
      <selection activeCell="R24" sqref="R24"/>
    </sheetView>
  </sheetViews>
  <sheetFormatPr defaultColWidth="16" defaultRowHeight="12.75"/>
  <cols>
    <col min="1" max="1" width="4.140625" customWidth="1"/>
    <col min="2" max="2" width="15.85546875" style="2" customWidth="1"/>
    <col min="3" max="3" width="13" style="2" customWidth="1"/>
    <col min="4" max="4" width="19.140625" style="2" customWidth="1"/>
    <col min="5" max="5" width="10.28515625" style="2" customWidth="1"/>
    <col min="6" max="6" width="8.42578125" style="2" customWidth="1"/>
    <col min="7" max="7" width="10.140625" style="1" customWidth="1"/>
    <col min="8" max="8" width="10.28515625" style="1" customWidth="1"/>
    <col min="9" max="9" width="7" style="2" customWidth="1"/>
    <col min="10" max="10" width="6.85546875" style="2" customWidth="1"/>
    <col min="11" max="11" width="11" style="3" customWidth="1"/>
    <col min="12" max="12" width="10" style="3" customWidth="1"/>
    <col min="13" max="13" width="5.42578125" style="3" customWidth="1"/>
    <col min="14" max="14" width="9.42578125" style="3" customWidth="1"/>
    <col min="15" max="15" width="13.42578125" style="3" customWidth="1"/>
    <col min="16" max="16" width="7.5703125" style="4" customWidth="1"/>
    <col min="17" max="17" width="11.42578125" style="3" customWidth="1"/>
  </cols>
  <sheetData>
    <row r="1" spans="1:17" s="10" customFormat="1" ht="27" customHeight="1">
      <c r="A1" s="29" t="s">
        <v>0</v>
      </c>
      <c r="B1" s="30" t="s">
        <v>7</v>
      </c>
      <c r="C1" s="31" t="s">
        <v>1</v>
      </c>
      <c r="D1" s="30" t="s">
        <v>16</v>
      </c>
      <c r="E1" s="30" t="s">
        <v>17</v>
      </c>
      <c r="F1" s="30" t="s">
        <v>10</v>
      </c>
      <c r="G1" s="32" t="s">
        <v>2</v>
      </c>
      <c r="H1" s="32" t="s">
        <v>3</v>
      </c>
      <c r="I1" s="30" t="s">
        <v>4</v>
      </c>
      <c r="J1" s="30" t="s">
        <v>5</v>
      </c>
      <c r="K1" s="28" t="s">
        <v>6</v>
      </c>
      <c r="L1" s="28" t="s">
        <v>11</v>
      </c>
      <c r="M1" s="28" t="s">
        <v>12</v>
      </c>
      <c r="N1" s="28" t="s">
        <v>13</v>
      </c>
      <c r="O1" s="28" t="s">
        <v>8</v>
      </c>
      <c r="P1" s="33" t="s">
        <v>14</v>
      </c>
      <c r="Q1" s="28" t="s">
        <v>9</v>
      </c>
    </row>
    <row r="2" spans="1:17" s="11" customFormat="1" ht="24" customHeight="1">
      <c r="A2" s="22">
        <v>1</v>
      </c>
      <c r="B2" s="26" t="s">
        <v>34</v>
      </c>
      <c r="C2" s="27" t="s">
        <v>35</v>
      </c>
      <c r="D2" s="24" t="s">
        <v>18</v>
      </c>
      <c r="E2" s="25">
        <v>37151201</v>
      </c>
      <c r="F2" s="23" t="s">
        <v>19</v>
      </c>
      <c r="G2" s="34" t="s">
        <v>68</v>
      </c>
      <c r="H2" s="34" t="s">
        <v>69</v>
      </c>
      <c r="I2" s="20">
        <v>443</v>
      </c>
      <c r="J2" s="20">
        <v>14104</v>
      </c>
      <c r="K2" s="19">
        <v>480724</v>
      </c>
      <c r="L2" s="21">
        <f>K2*0.05</f>
        <v>24036.2</v>
      </c>
      <c r="M2" s="35">
        <v>0.03</v>
      </c>
      <c r="N2" s="21">
        <f>K2*(1-0.96737864)</f>
        <v>15681.870664640021</v>
      </c>
      <c r="O2" s="21">
        <f>K2*0.91737864</f>
        <v>441005.92933536001</v>
      </c>
      <c r="P2" s="18">
        <v>0.43</v>
      </c>
      <c r="Q2" s="21">
        <f>ROUND(O2*P2,2)</f>
        <v>189632.55</v>
      </c>
    </row>
    <row r="3" spans="1:17" s="11" customFormat="1" ht="24" customHeight="1">
      <c r="A3" s="22">
        <v>2</v>
      </c>
      <c r="B3" s="26" t="s">
        <v>40</v>
      </c>
      <c r="C3" s="27" t="s">
        <v>54</v>
      </c>
      <c r="D3" s="24" t="s">
        <v>18</v>
      </c>
      <c r="E3" s="25">
        <v>37151201</v>
      </c>
      <c r="F3" s="23" t="s">
        <v>19</v>
      </c>
      <c r="G3" s="34" t="s">
        <v>70</v>
      </c>
      <c r="H3" s="34" t="s">
        <v>69</v>
      </c>
      <c r="I3" s="20">
        <v>141</v>
      </c>
      <c r="J3" s="20">
        <v>2528</v>
      </c>
      <c r="K3" s="19">
        <v>87270</v>
      </c>
      <c r="L3" s="21">
        <f>K3*0.05</f>
        <v>4363.5</v>
      </c>
      <c r="M3" s="35">
        <v>0.03</v>
      </c>
      <c r="N3" s="21">
        <f t="shared" ref="N3:N25" si="0">K3*(1-0.96737864)</f>
        <v>2846.8660872000037</v>
      </c>
      <c r="O3" s="21">
        <f t="shared" ref="O3:O25" si="1">K3*0.91737864</f>
        <v>80059.633912799996</v>
      </c>
      <c r="P3" s="18">
        <v>0.43</v>
      </c>
      <c r="Q3" s="21">
        <f t="shared" ref="Q3:Q25" si="2">ROUND(O3*P3,2)</f>
        <v>34425.64</v>
      </c>
    </row>
    <row r="4" spans="1:17" s="11" customFormat="1" ht="24" customHeight="1">
      <c r="A4" s="22">
        <v>3</v>
      </c>
      <c r="B4" s="26" t="s">
        <v>41</v>
      </c>
      <c r="C4" s="27" t="s">
        <v>55</v>
      </c>
      <c r="D4" s="24" t="s">
        <v>18</v>
      </c>
      <c r="E4" s="25">
        <v>37151201</v>
      </c>
      <c r="F4" s="23" t="s">
        <v>19</v>
      </c>
      <c r="G4" s="34" t="s">
        <v>71</v>
      </c>
      <c r="H4" s="34" t="s">
        <v>69</v>
      </c>
      <c r="I4" s="20">
        <v>78</v>
      </c>
      <c r="J4" s="20">
        <v>1108</v>
      </c>
      <c r="K4" s="19">
        <v>37565</v>
      </c>
      <c r="L4" s="21">
        <f t="shared" ref="L4:L25" si="3">K4*0.05</f>
        <v>1878.25</v>
      </c>
      <c r="M4" s="35">
        <v>0.03</v>
      </c>
      <c r="N4" s="21">
        <f t="shared" si="0"/>
        <v>1225.4213884000017</v>
      </c>
      <c r="O4" s="21">
        <f t="shared" si="1"/>
        <v>34461.328611600002</v>
      </c>
      <c r="P4" s="18">
        <v>0.43</v>
      </c>
      <c r="Q4" s="21">
        <f t="shared" si="2"/>
        <v>14818.37</v>
      </c>
    </row>
    <row r="5" spans="1:17" s="11" customFormat="1" ht="24" customHeight="1">
      <c r="A5" s="22">
        <v>4</v>
      </c>
      <c r="B5" s="26" t="s">
        <v>24</v>
      </c>
      <c r="C5" s="27" t="s">
        <v>25</v>
      </c>
      <c r="D5" s="24" t="s">
        <v>18</v>
      </c>
      <c r="E5" s="25">
        <v>37151201</v>
      </c>
      <c r="F5" s="23" t="s">
        <v>19</v>
      </c>
      <c r="G5" s="34" t="s">
        <v>68</v>
      </c>
      <c r="H5" s="34" t="s">
        <v>72</v>
      </c>
      <c r="I5" s="20">
        <v>95</v>
      </c>
      <c r="J5" s="20">
        <v>867</v>
      </c>
      <c r="K5" s="19">
        <v>29065</v>
      </c>
      <c r="L5" s="21">
        <f t="shared" si="3"/>
        <v>1453.25</v>
      </c>
      <c r="M5" s="35">
        <v>0.03</v>
      </c>
      <c r="N5" s="21">
        <f>K5*(1-0.96737864)</f>
        <v>948.13982840000131</v>
      </c>
      <c r="O5" s="21">
        <f t="shared" si="1"/>
        <v>26663.610171600001</v>
      </c>
      <c r="P5" s="18">
        <v>0.43</v>
      </c>
      <c r="Q5" s="21">
        <f t="shared" si="2"/>
        <v>11465.35</v>
      </c>
    </row>
    <row r="6" spans="1:17" s="11" customFormat="1" ht="24" customHeight="1">
      <c r="A6" s="22">
        <v>5</v>
      </c>
      <c r="B6" s="26" t="s">
        <v>28</v>
      </c>
      <c r="C6" s="27" t="s">
        <v>29</v>
      </c>
      <c r="D6" s="24" t="s">
        <v>18</v>
      </c>
      <c r="E6" s="25">
        <v>37151201</v>
      </c>
      <c r="F6" s="23" t="s">
        <v>19</v>
      </c>
      <c r="G6" s="34" t="s">
        <v>68</v>
      </c>
      <c r="H6" s="34" t="s">
        <v>73</v>
      </c>
      <c r="I6" s="20">
        <v>20</v>
      </c>
      <c r="J6" s="20">
        <v>157</v>
      </c>
      <c r="K6" s="19">
        <v>5245</v>
      </c>
      <c r="L6" s="21">
        <f t="shared" si="3"/>
        <v>262.25</v>
      </c>
      <c r="M6" s="35">
        <v>0.03</v>
      </c>
      <c r="N6" s="21">
        <f t="shared" si="0"/>
        <v>171.09903320000024</v>
      </c>
      <c r="O6" s="21">
        <f t="shared" si="1"/>
        <v>4811.6509667999999</v>
      </c>
      <c r="P6" s="18">
        <v>0.43</v>
      </c>
      <c r="Q6" s="21">
        <f t="shared" si="2"/>
        <v>2069.0100000000002</v>
      </c>
    </row>
    <row r="7" spans="1:17" s="11" customFormat="1" ht="24" customHeight="1">
      <c r="A7" s="22">
        <v>6</v>
      </c>
      <c r="B7" s="26" t="s">
        <v>20</v>
      </c>
      <c r="C7" s="27" t="s">
        <v>21</v>
      </c>
      <c r="D7" s="24" t="s">
        <v>18</v>
      </c>
      <c r="E7" s="25">
        <v>37151201</v>
      </c>
      <c r="F7" s="23" t="s">
        <v>19</v>
      </c>
      <c r="G7" s="34" t="s">
        <v>68</v>
      </c>
      <c r="H7" s="34" t="s">
        <v>74</v>
      </c>
      <c r="I7" s="20">
        <v>75</v>
      </c>
      <c r="J7" s="20">
        <v>887</v>
      </c>
      <c r="K7" s="19">
        <v>29630</v>
      </c>
      <c r="L7" s="21">
        <f t="shared" si="3"/>
        <v>1481.5</v>
      </c>
      <c r="M7" s="35">
        <v>0.03</v>
      </c>
      <c r="N7" s="21">
        <f>K7*(1-0.96737864)</f>
        <v>966.57089680000126</v>
      </c>
      <c r="O7" s="21">
        <f t="shared" si="1"/>
        <v>27181.9291032</v>
      </c>
      <c r="P7" s="18">
        <v>0.43</v>
      </c>
      <c r="Q7" s="21">
        <f t="shared" si="2"/>
        <v>11688.23</v>
      </c>
    </row>
    <row r="8" spans="1:17" s="11" customFormat="1" ht="24" customHeight="1">
      <c r="A8" s="22">
        <v>7</v>
      </c>
      <c r="B8" s="26" t="s">
        <v>30</v>
      </c>
      <c r="C8" s="27" t="s">
        <v>31</v>
      </c>
      <c r="D8" s="24" t="s">
        <v>18</v>
      </c>
      <c r="E8" s="25">
        <v>37151201</v>
      </c>
      <c r="F8" s="23" t="s">
        <v>19</v>
      </c>
      <c r="G8" s="34" t="s">
        <v>68</v>
      </c>
      <c r="H8" s="34" t="s">
        <v>75</v>
      </c>
      <c r="I8" s="20">
        <v>26</v>
      </c>
      <c r="J8" s="20">
        <v>104</v>
      </c>
      <c r="K8" s="19">
        <v>3485</v>
      </c>
      <c r="L8" s="21">
        <f t="shared" si="3"/>
        <v>174.25</v>
      </c>
      <c r="M8" s="35">
        <v>0.03</v>
      </c>
      <c r="N8" s="21">
        <f t="shared" si="0"/>
        <v>113.68543960000015</v>
      </c>
      <c r="O8" s="21">
        <f t="shared" si="1"/>
        <v>3197.0645604000001</v>
      </c>
      <c r="P8" s="18">
        <v>0.43</v>
      </c>
      <c r="Q8" s="21">
        <f t="shared" si="2"/>
        <v>1374.74</v>
      </c>
    </row>
    <row r="9" spans="1:17" s="11" customFormat="1" ht="24" customHeight="1">
      <c r="A9" s="22">
        <v>8</v>
      </c>
      <c r="B9" s="26" t="s">
        <v>22</v>
      </c>
      <c r="C9" s="27" t="s">
        <v>23</v>
      </c>
      <c r="D9" s="24" t="s">
        <v>18</v>
      </c>
      <c r="E9" s="25">
        <v>37151201</v>
      </c>
      <c r="F9" s="23" t="s">
        <v>19</v>
      </c>
      <c r="G9" s="34" t="s">
        <v>68</v>
      </c>
      <c r="H9" s="34" t="s">
        <v>76</v>
      </c>
      <c r="I9" s="20">
        <v>10</v>
      </c>
      <c r="J9" s="20">
        <v>50</v>
      </c>
      <c r="K9" s="19">
        <v>1475</v>
      </c>
      <c r="L9" s="21">
        <f t="shared" si="3"/>
        <v>73.75</v>
      </c>
      <c r="M9" s="35">
        <v>0.03</v>
      </c>
      <c r="N9" s="21">
        <f t="shared" si="0"/>
        <v>48.116506000000065</v>
      </c>
      <c r="O9" s="21">
        <f t="shared" si="1"/>
        <v>1353.1334939999999</v>
      </c>
      <c r="P9" s="18">
        <v>0.43</v>
      </c>
      <c r="Q9" s="21">
        <f t="shared" si="2"/>
        <v>581.85</v>
      </c>
    </row>
    <row r="10" spans="1:17" s="11" customFormat="1" ht="24" customHeight="1">
      <c r="A10" s="22">
        <v>9</v>
      </c>
      <c r="B10" s="26" t="s">
        <v>32</v>
      </c>
      <c r="C10" s="27" t="s">
        <v>33</v>
      </c>
      <c r="D10" s="24" t="s">
        <v>18</v>
      </c>
      <c r="E10" s="25">
        <v>37151201</v>
      </c>
      <c r="F10" s="23" t="s">
        <v>19</v>
      </c>
      <c r="G10" s="34" t="s">
        <v>68</v>
      </c>
      <c r="H10" s="34" t="s">
        <v>77</v>
      </c>
      <c r="I10" s="20">
        <v>9</v>
      </c>
      <c r="J10" s="20">
        <v>37</v>
      </c>
      <c r="K10" s="19">
        <v>1095</v>
      </c>
      <c r="L10" s="21">
        <f t="shared" si="3"/>
        <v>54.75</v>
      </c>
      <c r="M10" s="35">
        <v>0.03</v>
      </c>
      <c r="N10" s="21">
        <f t="shared" si="0"/>
        <v>35.720389200000049</v>
      </c>
      <c r="O10" s="21">
        <f t="shared" si="1"/>
        <v>1004.5296108</v>
      </c>
      <c r="P10" s="18">
        <v>0.43</v>
      </c>
      <c r="Q10" s="21">
        <f t="shared" si="2"/>
        <v>431.95</v>
      </c>
    </row>
    <row r="11" spans="1:17" s="11" customFormat="1" ht="24" customHeight="1">
      <c r="A11" s="22">
        <v>10</v>
      </c>
      <c r="B11" s="26" t="s">
        <v>38</v>
      </c>
      <c r="C11" s="27" t="s">
        <v>39</v>
      </c>
      <c r="D11" s="24" t="s">
        <v>18</v>
      </c>
      <c r="E11" s="25">
        <v>37151201</v>
      </c>
      <c r="F11" s="23" t="s">
        <v>19</v>
      </c>
      <c r="G11" s="34" t="s">
        <v>68</v>
      </c>
      <c r="H11" s="34" t="s">
        <v>78</v>
      </c>
      <c r="I11" s="20">
        <v>2</v>
      </c>
      <c r="J11" s="20">
        <v>4</v>
      </c>
      <c r="K11" s="19">
        <v>120</v>
      </c>
      <c r="L11" s="21">
        <f t="shared" si="3"/>
        <v>6</v>
      </c>
      <c r="M11" s="35">
        <v>0.03</v>
      </c>
      <c r="N11" s="21">
        <f t="shared" si="0"/>
        <v>3.9145632000000052</v>
      </c>
      <c r="O11" s="21">
        <f t="shared" si="1"/>
        <v>110.0854368</v>
      </c>
      <c r="P11" s="18">
        <v>0.43</v>
      </c>
      <c r="Q11" s="21">
        <f t="shared" si="2"/>
        <v>47.34</v>
      </c>
    </row>
    <row r="12" spans="1:17" s="11" customFormat="1" ht="24" customHeight="1">
      <c r="A12" s="22">
        <v>11</v>
      </c>
      <c r="B12" s="26" t="s">
        <v>26</v>
      </c>
      <c r="C12" s="27" t="s">
        <v>27</v>
      </c>
      <c r="D12" s="24" t="s">
        <v>18</v>
      </c>
      <c r="E12" s="25">
        <v>37151201</v>
      </c>
      <c r="F12" s="23" t="s">
        <v>19</v>
      </c>
      <c r="G12" s="34" t="s">
        <v>68</v>
      </c>
      <c r="H12" s="34" t="s">
        <v>68</v>
      </c>
      <c r="I12" s="20">
        <v>1</v>
      </c>
      <c r="J12" s="20">
        <v>0</v>
      </c>
      <c r="K12" s="19">
        <v>0</v>
      </c>
      <c r="L12" s="21">
        <f t="shared" si="3"/>
        <v>0</v>
      </c>
      <c r="M12" s="35">
        <v>0.03</v>
      </c>
      <c r="N12" s="21">
        <f t="shared" si="0"/>
        <v>0</v>
      </c>
      <c r="O12" s="21">
        <f t="shared" si="1"/>
        <v>0</v>
      </c>
      <c r="P12" s="18">
        <v>0.43</v>
      </c>
      <c r="Q12" s="21">
        <f t="shared" si="2"/>
        <v>0</v>
      </c>
    </row>
    <row r="13" spans="1:17" s="11" customFormat="1" ht="24" customHeight="1">
      <c r="A13" s="22">
        <v>12</v>
      </c>
      <c r="B13" s="26" t="s">
        <v>42</v>
      </c>
      <c r="C13" s="27" t="s">
        <v>56</v>
      </c>
      <c r="D13" s="24" t="s">
        <v>18</v>
      </c>
      <c r="E13" s="25">
        <v>37151201</v>
      </c>
      <c r="F13" s="23" t="s">
        <v>19</v>
      </c>
      <c r="G13" s="34" t="s">
        <v>70</v>
      </c>
      <c r="H13" s="34" t="s">
        <v>79</v>
      </c>
      <c r="I13" s="20">
        <v>12</v>
      </c>
      <c r="J13" s="20">
        <v>216</v>
      </c>
      <c r="K13" s="19">
        <v>7460</v>
      </c>
      <c r="L13" s="21">
        <f t="shared" si="3"/>
        <v>373</v>
      </c>
      <c r="M13" s="35">
        <v>0.03</v>
      </c>
      <c r="N13" s="21">
        <f t="shared" si="0"/>
        <v>243.35534560000033</v>
      </c>
      <c r="O13" s="21">
        <f t="shared" si="1"/>
        <v>6843.6446544</v>
      </c>
      <c r="P13" s="18">
        <v>0.43</v>
      </c>
      <c r="Q13" s="21">
        <f t="shared" si="2"/>
        <v>2942.77</v>
      </c>
    </row>
    <row r="14" spans="1:17" s="11" customFormat="1" ht="24" customHeight="1">
      <c r="A14" s="22">
        <v>13</v>
      </c>
      <c r="B14" s="26" t="s">
        <v>36</v>
      </c>
      <c r="C14" s="27" t="s">
        <v>37</v>
      </c>
      <c r="D14" s="24" t="s">
        <v>18</v>
      </c>
      <c r="E14" s="25">
        <v>37151201</v>
      </c>
      <c r="F14" s="23" t="s">
        <v>19</v>
      </c>
      <c r="G14" s="34" t="s">
        <v>73</v>
      </c>
      <c r="H14" s="34" t="s">
        <v>80</v>
      </c>
      <c r="I14" s="20">
        <v>14</v>
      </c>
      <c r="J14" s="20">
        <v>345</v>
      </c>
      <c r="K14" s="19">
        <v>10350</v>
      </c>
      <c r="L14" s="21">
        <f t="shared" si="3"/>
        <v>517.5</v>
      </c>
      <c r="M14" s="35">
        <v>0.03</v>
      </c>
      <c r="N14" s="21">
        <f t="shared" si="0"/>
        <v>337.63107600000046</v>
      </c>
      <c r="O14" s="21">
        <f t="shared" si="1"/>
        <v>9494.8689240000003</v>
      </c>
      <c r="P14" s="18">
        <v>0.43</v>
      </c>
      <c r="Q14" s="21">
        <f t="shared" si="2"/>
        <v>4082.79</v>
      </c>
    </row>
    <row r="15" spans="1:17" s="11" customFormat="1" ht="24" customHeight="1">
      <c r="A15" s="22">
        <v>14</v>
      </c>
      <c r="B15" s="26" t="s">
        <v>43</v>
      </c>
      <c r="C15" s="27" t="s">
        <v>57</v>
      </c>
      <c r="D15" s="24" t="s">
        <v>18</v>
      </c>
      <c r="E15" s="25">
        <v>37151201</v>
      </c>
      <c r="F15" s="23" t="s">
        <v>19</v>
      </c>
      <c r="G15" s="34" t="s">
        <v>81</v>
      </c>
      <c r="H15" s="34" t="s">
        <v>69</v>
      </c>
      <c r="I15" s="20">
        <v>75</v>
      </c>
      <c r="J15" s="20">
        <v>1152</v>
      </c>
      <c r="K15" s="19">
        <v>39155</v>
      </c>
      <c r="L15" s="21">
        <f t="shared" si="3"/>
        <v>1957.75</v>
      </c>
      <c r="M15" s="35">
        <v>0.03</v>
      </c>
      <c r="N15" s="21">
        <f t="shared" si="0"/>
        <v>1277.2893508000018</v>
      </c>
      <c r="O15" s="21">
        <f t="shared" si="1"/>
        <v>35919.960649200002</v>
      </c>
      <c r="P15" s="18">
        <v>0.43</v>
      </c>
      <c r="Q15" s="21">
        <f t="shared" si="2"/>
        <v>15445.58</v>
      </c>
    </row>
    <row r="16" spans="1:17" s="11" customFormat="1" ht="24" customHeight="1">
      <c r="A16" s="22">
        <v>15</v>
      </c>
      <c r="B16" s="26" t="s">
        <v>44</v>
      </c>
      <c r="C16" s="27" t="s">
        <v>58</v>
      </c>
      <c r="D16" s="24" t="s">
        <v>18</v>
      </c>
      <c r="E16" s="25">
        <v>37151201</v>
      </c>
      <c r="F16" s="23" t="s">
        <v>19</v>
      </c>
      <c r="G16" s="34" t="s">
        <v>82</v>
      </c>
      <c r="H16" s="34" t="s">
        <v>82</v>
      </c>
      <c r="I16" s="20">
        <v>1</v>
      </c>
      <c r="J16" s="20">
        <v>3</v>
      </c>
      <c r="K16" s="19">
        <v>90</v>
      </c>
      <c r="L16" s="21">
        <f t="shared" si="3"/>
        <v>4.5</v>
      </c>
      <c r="M16" s="35">
        <v>0.03</v>
      </c>
      <c r="N16" s="21">
        <f t="shared" si="0"/>
        <v>2.9359224000000039</v>
      </c>
      <c r="O16" s="21">
        <f t="shared" si="1"/>
        <v>82.564077600000005</v>
      </c>
      <c r="P16" s="18">
        <v>0.43</v>
      </c>
      <c r="Q16" s="21">
        <f t="shared" si="2"/>
        <v>35.5</v>
      </c>
    </row>
    <row r="17" spans="1:17" s="11" customFormat="1" ht="24" customHeight="1">
      <c r="A17" s="22">
        <v>16</v>
      </c>
      <c r="B17" s="26" t="s">
        <v>45</v>
      </c>
      <c r="C17" s="27" t="s">
        <v>59</v>
      </c>
      <c r="D17" s="24" t="s">
        <v>18</v>
      </c>
      <c r="E17" s="25">
        <v>37151201</v>
      </c>
      <c r="F17" s="23" t="s">
        <v>19</v>
      </c>
      <c r="G17" s="34" t="s">
        <v>83</v>
      </c>
      <c r="H17" s="34" t="s">
        <v>84</v>
      </c>
      <c r="I17" s="20">
        <v>6</v>
      </c>
      <c r="J17" s="20">
        <v>57</v>
      </c>
      <c r="K17" s="19">
        <v>1845</v>
      </c>
      <c r="L17" s="21">
        <f t="shared" si="3"/>
        <v>92.25</v>
      </c>
      <c r="M17" s="35">
        <v>0.03</v>
      </c>
      <c r="N17" s="21">
        <f t="shared" si="0"/>
        <v>60.186409200000078</v>
      </c>
      <c r="O17" s="21">
        <f t="shared" si="1"/>
        <v>1692.5635907999999</v>
      </c>
      <c r="P17" s="18">
        <v>0.43</v>
      </c>
      <c r="Q17" s="21">
        <f t="shared" si="2"/>
        <v>727.8</v>
      </c>
    </row>
    <row r="18" spans="1:17" s="11" customFormat="1" ht="24" customHeight="1">
      <c r="A18" s="22">
        <v>17</v>
      </c>
      <c r="B18" s="26" t="s">
        <v>46</v>
      </c>
      <c r="C18" s="27" t="s">
        <v>60</v>
      </c>
      <c r="D18" s="24" t="s">
        <v>18</v>
      </c>
      <c r="E18" s="25">
        <v>37151201</v>
      </c>
      <c r="F18" s="23" t="s">
        <v>19</v>
      </c>
      <c r="G18" s="34" t="s">
        <v>85</v>
      </c>
      <c r="H18" s="34" t="s">
        <v>69</v>
      </c>
      <c r="I18" s="20">
        <v>65</v>
      </c>
      <c r="J18" s="20">
        <v>2057</v>
      </c>
      <c r="K18" s="19">
        <v>72020</v>
      </c>
      <c r="L18" s="21">
        <f t="shared" si="3"/>
        <v>3601</v>
      </c>
      <c r="M18" s="35">
        <v>0.03</v>
      </c>
      <c r="N18" s="21">
        <f t="shared" si="0"/>
        <v>2349.3903472000034</v>
      </c>
      <c r="O18" s="21">
        <f t="shared" si="1"/>
        <v>66069.609652800005</v>
      </c>
      <c r="P18" s="18">
        <v>0.43</v>
      </c>
      <c r="Q18" s="21">
        <f t="shared" si="2"/>
        <v>28409.93</v>
      </c>
    </row>
    <row r="19" spans="1:17" s="11" customFormat="1" ht="24" customHeight="1">
      <c r="A19" s="22">
        <v>18</v>
      </c>
      <c r="B19" s="26" t="s">
        <v>47</v>
      </c>
      <c r="C19" s="27" t="s">
        <v>61</v>
      </c>
      <c r="D19" s="24" t="s">
        <v>18</v>
      </c>
      <c r="E19" s="25">
        <v>37151201</v>
      </c>
      <c r="F19" s="23" t="s">
        <v>19</v>
      </c>
      <c r="G19" s="34" t="s">
        <v>86</v>
      </c>
      <c r="H19" s="34" t="s">
        <v>87</v>
      </c>
      <c r="I19" s="20">
        <v>34</v>
      </c>
      <c r="J19" s="20">
        <v>317</v>
      </c>
      <c r="K19" s="19">
        <v>11130</v>
      </c>
      <c r="L19" s="21">
        <f t="shared" si="3"/>
        <v>556.5</v>
      </c>
      <c r="M19" s="35">
        <v>0.03</v>
      </c>
      <c r="N19" s="21">
        <f t="shared" si="0"/>
        <v>363.07573680000047</v>
      </c>
      <c r="O19" s="21">
        <f t="shared" si="1"/>
        <v>10210.4242632</v>
      </c>
      <c r="P19" s="18">
        <v>0.43</v>
      </c>
      <c r="Q19" s="21">
        <f t="shared" si="2"/>
        <v>4390.4799999999996</v>
      </c>
    </row>
    <row r="20" spans="1:17" s="11" customFormat="1" ht="24" customHeight="1">
      <c r="A20" s="22">
        <v>19</v>
      </c>
      <c r="B20" s="26" t="s">
        <v>48</v>
      </c>
      <c r="C20" s="27" t="s">
        <v>62</v>
      </c>
      <c r="D20" s="24" t="s">
        <v>18</v>
      </c>
      <c r="E20" s="25">
        <v>37151201</v>
      </c>
      <c r="F20" s="23" t="s">
        <v>19</v>
      </c>
      <c r="G20" s="34" t="s">
        <v>88</v>
      </c>
      <c r="H20" s="34" t="s">
        <v>87</v>
      </c>
      <c r="I20" s="20">
        <v>4</v>
      </c>
      <c r="J20" s="20">
        <v>138</v>
      </c>
      <c r="K20" s="19">
        <v>4910</v>
      </c>
      <c r="L20" s="21">
        <f t="shared" si="3"/>
        <v>245.5</v>
      </c>
      <c r="M20" s="35">
        <v>0.03</v>
      </c>
      <c r="N20" s="21">
        <f t="shared" si="0"/>
        <v>160.17087760000021</v>
      </c>
      <c r="O20" s="21">
        <f t="shared" si="1"/>
        <v>4504.3291224000004</v>
      </c>
      <c r="P20" s="18">
        <v>0.43</v>
      </c>
      <c r="Q20" s="21">
        <f t="shared" si="2"/>
        <v>1936.86</v>
      </c>
    </row>
    <row r="21" spans="1:17" s="11" customFormat="1" ht="24" customHeight="1">
      <c r="A21" s="22">
        <v>20</v>
      </c>
      <c r="B21" s="26" t="s">
        <v>49</v>
      </c>
      <c r="C21" s="27" t="s">
        <v>63</v>
      </c>
      <c r="D21" s="24" t="s">
        <v>18</v>
      </c>
      <c r="E21" s="25">
        <v>37151201</v>
      </c>
      <c r="F21" s="23" t="s">
        <v>19</v>
      </c>
      <c r="G21" s="34" t="s">
        <v>85</v>
      </c>
      <c r="H21" s="34" t="s">
        <v>69</v>
      </c>
      <c r="I21" s="20">
        <v>115</v>
      </c>
      <c r="J21" s="20">
        <v>8004</v>
      </c>
      <c r="K21" s="19">
        <v>270662</v>
      </c>
      <c r="L21" s="21">
        <f t="shared" si="3"/>
        <v>13533.1</v>
      </c>
      <c r="M21" s="35">
        <v>0.03</v>
      </c>
      <c r="N21" s="21">
        <f t="shared" si="0"/>
        <v>8829.3625403200112</v>
      </c>
      <c r="O21" s="21">
        <f t="shared" si="1"/>
        <v>248299.53745968</v>
      </c>
      <c r="P21" s="18">
        <v>0.43</v>
      </c>
      <c r="Q21" s="21">
        <f t="shared" si="2"/>
        <v>106768.8</v>
      </c>
    </row>
    <row r="22" spans="1:17" s="11" customFormat="1" ht="24" customHeight="1">
      <c r="A22" s="22">
        <v>21</v>
      </c>
      <c r="B22" s="26" t="s">
        <v>50</v>
      </c>
      <c r="C22" s="27" t="s">
        <v>64</v>
      </c>
      <c r="D22" s="24" t="s">
        <v>18</v>
      </c>
      <c r="E22" s="25">
        <v>37151201</v>
      </c>
      <c r="F22" s="23" t="s">
        <v>19</v>
      </c>
      <c r="G22" s="34" t="s">
        <v>81</v>
      </c>
      <c r="H22" s="34" t="s">
        <v>88</v>
      </c>
      <c r="I22" s="20">
        <v>6</v>
      </c>
      <c r="J22" s="20">
        <v>48</v>
      </c>
      <c r="K22" s="19">
        <v>1575</v>
      </c>
      <c r="L22" s="21">
        <f t="shared" si="3"/>
        <v>78.75</v>
      </c>
      <c r="M22" s="35">
        <v>0.03</v>
      </c>
      <c r="N22" s="21">
        <f t="shared" si="0"/>
        <v>51.37864200000007</v>
      </c>
      <c r="O22" s="21">
        <f t="shared" si="1"/>
        <v>1444.8713580000001</v>
      </c>
      <c r="P22" s="18">
        <v>0.43</v>
      </c>
      <c r="Q22" s="21">
        <f t="shared" si="2"/>
        <v>621.29</v>
      </c>
    </row>
    <row r="23" spans="1:17" s="11" customFormat="1" ht="24" customHeight="1">
      <c r="A23" s="22">
        <v>22</v>
      </c>
      <c r="B23" s="26" t="s">
        <v>51</v>
      </c>
      <c r="C23" s="27" t="s">
        <v>65</v>
      </c>
      <c r="D23" s="24" t="s">
        <v>18</v>
      </c>
      <c r="E23" s="25">
        <v>37151201</v>
      </c>
      <c r="F23" s="23" t="s">
        <v>19</v>
      </c>
      <c r="G23" s="34" t="s">
        <v>81</v>
      </c>
      <c r="H23" s="34" t="s">
        <v>88</v>
      </c>
      <c r="I23" s="20">
        <v>6</v>
      </c>
      <c r="J23" s="20">
        <v>16</v>
      </c>
      <c r="K23" s="19">
        <v>470</v>
      </c>
      <c r="L23" s="21">
        <f t="shared" si="3"/>
        <v>23.5</v>
      </c>
      <c r="M23" s="35">
        <v>0.03</v>
      </c>
      <c r="N23" s="21">
        <f t="shared" si="0"/>
        <v>15.33203920000002</v>
      </c>
      <c r="O23" s="21">
        <f t="shared" si="1"/>
        <v>431.1679608</v>
      </c>
      <c r="P23" s="18">
        <v>0.43</v>
      </c>
      <c r="Q23" s="21">
        <f t="shared" si="2"/>
        <v>185.4</v>
      </c>
    </row>
    <row r="24" spans="1:17" s="11" customFormat="1" ht="24" customHeight="1">
      <c r="A24" s="22">
        <v>23</v>
      </c>
      <c r="B24" s="26" t="s">
        <v>52</v>
      </c>
      <c r="C24" s="27" t="s">
        <v>66</v>
      </c>
      <c r="D24" s="24" t="s">
        <v>18</v>
      </c>
      <c r="E24" s="25">
        <v>37151201</v>
      </c>
      <c r="F24" s="23" t="s">
        <v>19</v>
      </c>
      <c r="G24" s="34" t="s">
        <v>81</v>
      </c>
      <c r="H24" s="34" t="s">
        <v>86</v>
      </c>
      <c r="I24" s="20">
        <v>2</v>
      </c>
      <c r="J24" s="20">
        <v>0</v>
      </c>
      <c r="K24" s="19">
        <v>0</v>
      </c>
      <c r="L24" s="21">
        <f t="shared" si="3"/>
        <v>0</v>
      </c>
      <c r="M24" s="35">
        <v>0.03</v>
      </c>
      <c r="N24" s="21">
        <f t="shared" si="0"/>
        <v>0</v>
      </c>
      <c r="O24" s="21">
        <f t="shared" si="1"/>
        <v>0</v>
      </c>
      <c r="P24" s="18">
        <v>0.43</v>
      </c>
      <c r="Q24" s="21">
        <f t="shared" si="2"/>
        <v>0</v>
      </c>
    </row>
    <row r="25" spans="1:17" s="11" customFormat="1" ht="24" customHeight="1">
      <c r="A25" s="22">
        <v>24</v>
      </c>
      <c r="B25" s="26" t="s">
        <v>53</v>
      </c>
      <c r="C25" s="27" t="s">
        <v>67</v>
      </c>
      <c r="D25" s="24" t="s">
        <v>18</v>
      </c>
      <c r="E25" s="25">
        <v>37151201</v>
      </c>
      <c r="F25" s="23" t="s">
        <v>19</v>
      </c>
      <c r="G25" s="34" t="s">
        <v>89</v>
      </c>
      <c r="H25" s="34" t="s">
        <v>87</v>
      </c>
      <c r="I25" s="20">
        <v>2</v>
      </c>
      <c r="J25" s="20">
        <v>70</v>
      </c>
      <c r="K25" s="19">
        <v>2345</v>
      </c>
      <c r="L25" s="21">
        <f t="shared" si="3"/>
        <v>117.25</v>
      </c>
      <c r="M25" s="35">
        <v>0.03</v>
      </c>
      <c r="N25" s="21">
        <f t="shared" si="0"/>
        <v>76.497089200000104</v>
      </c>
      <c r="O25" s="21">
        <f t="shared" si="1"/>
        <v>2151.2529107999999</v>
      </c>
      <c r="P25" s="18">
        <v>0.43</v>
      </c>
      <c r="Q25" s="21">
        <f t="shared" si="2"/>
        <v>925.04</v>
      </c>
    </row>
    <row r="26" spans="1:17" s="5" customFormat="1" ht="18.75" customHeight="1">
      <c r="A26" s="12"/>
      <c r="B26" s="13" t="s">
        <v>15</v>
      </c>
      <c r="C26" s="14"/>
      <c r="D26" s="14"/>
      <c r="E26" s="14"/>
      <c r="F26" s="14"/>
      <c r="G26" s="15"/>
      <c r="H26" s="15"/>
      <c r="I26" s="14">
        <f>SUM(I2:I25)</f>
        <v>1242</v>
      </c>
      <c r="J26" s="14">
        <f>SUM(J2:J25)</f>
        <v>32269</v>
      </c>
      <c r="K26" s="16">
        <f>SUM(K2:K25)</f>
        <v>1097686</v>
      </c>
      <c r="L26" s="21">
        <f t="shared" ref="L26" si="4">K26*0.05</f>
        <v>54884.3</v>
      </c>
      <c r="M26" s="35">
        <v>0.03</v>
      </c>
      <c r="N26" s="21">
        <f t="shared" ref="N26" si="5">K26*(1-0.96737864)</f>
        <v>35808.01017296005</v>
      </c>
      <c r="O26" s="21">
        <f t="shared" ref="O26" si="6">K26*0.91737864</f>
        <v>1006993.6898270401</v>
      </c>
      <c r="P26" s="18"/>
      <c r="Q26" s="21">
        <f>SUM(Q2:Q25)</f>
        <v>433007.26999999996</v>
      </c>
    </row>
    <row r="27" spans="1:17" s="5" customFormat="1">
      <c r="B27" s="6"/>
      <c r="C27" s="6"/>
      <c r="D27" s="6"/>
      <c r="E27" s="6"/>
      <c r="F27" s="6"/>
      <c r="G27" s="7"/>
      <c r="H27" s="7"/>
      <c r="I27" s="6"/>
      <c r="J27" s="6"/>
      <c r="K27" s="8"/>
      <c r="L27" s="8"/>
      <c r="M27" s="8"/>
      <c r="N27" s="8"/>
      <c r="O27" s="8"/>
      <c r="P27" s="9"/>
    </row>
    <row r="29" spans="1:17">
      <c r="F29" s="17"/>
    </row>
  </sheetData>
  <protectedRanges>
    <protectedRange sqref="A2:IV65552" name="区域1"/>
  </protectedRanges>
  <phoneticPr fontId="2" type="noConversion"/>
  <pageMargins left="0.75" right="0.75" top="1" bottom="1" header="0.5" footer="0.5"/>
  <pageSetup scale="7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李光宁</cp:lastModifiedBy>
  <cp:lastPrinted>2018-08-01T09:18:56Z</cp:lastPrinted>
  <dcterms:created xsi:type="dcterms:W3CDTF">2015-11-10T02:18:22Z</dcterms:created>
  <dcterms:modified xsi:type="dcterms:W3CDTF">2018-08-02T02:48:02Z</dcterms:modified>
</cp:coreProperties>
</file>