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75" windowWidth="23250" windowHeight="9045"/>
  </bookViews>
  <sheets>
    <sheet name="Sheet1" sheetId="1" r:id="rId1"/>
  </sheets>
  <definedNames>
    <definedName name="_xlnm._FilterDatabase" localSheetId="0" hidden="1">Sheet1!$A$1:$Q$32</definedName>
  </definedNames>
  <calcPr calcId="144525"/>
</workbook>
</file>

<file path=xl/calcChain.xml><?xml version="1.0" encoding="utf-8"?>
<calcChain xmlns="http://schemas.openxmlformats.org/spreadsheetml/2006/main">
  <c r="O31" i="1" l="1"/>
  <c r="Q31" i="1" s="1"/>
  <c r="N31" i="1"/>
  <c r="L31" i="1"/>
  <c r="O30" i="1"/>
  <c r="Q30" i="1" s="1"/>
  <c r="N30" i="1"/>
  <c r="L30" i="1"/>
  <c r="O29" i="1"/>
  <c r="Q29" i="1" s="1"/>
  <c r="N29" i="1"/>
  <c r="L29" i="1"/>
  <c r="O28" i="1"/>
  <c r="Q28" i="1" s="1"/>
  <c r="N28" i="1"/>
  <c r="L28" i="1"/>
  <c r="O27" i="1"/>
  <c r="Q27" i="1" s="1"/>
  <c r="N27" i="1"/>
  <c r="L27" i="1"/>
  <c r="K32" i="1"/>
  <c r="O26" i="1"/>
  <c r="Q26" i="1" s="1"/>
  <c r="N26" i="1"/>
  <c r="L26" i="1"/>
  <c r="O25" i="1"/>
  <c r="Q25" i="1" s="1"/>
  <c r="N25" i="1"/>
  <c r="L25" i="1"/>
  <c r="O24" i="1"/>
  <c r="Q24" i="1" s="1"/>
  <c r="N24" i="1"/>
  <c r="L24" i="1"/>
  <c r="O23" i="1"/>
  <c r="Q23" i="1" s="1"/>
  <c r="N23" i="1"/>
  <c r="L23" i="1"/>
  <c r="O22" i="1"/>
  <c r="Q22" i="1" s="1"/>
  <c r="N22" i="1"/>
  <c r="L22" i="1"/>
  <c r="O21" i="1"/>
  <c r="Q21" i="1" s="1"/>
  <c r="N21" i="1"/>
  <c r="L21" i="1"/>
  <c r="O20" i="1"/>
  <c r="Q20" i="1" s="1"/>
  <c r="N20" i="1"/>
  <c r="L20" i="1"/>
  <c r="O19" i="1"/>
  <c r="Q19" i="1" s="1"/>
  <c r="N19" i="1"/>
  <c r="L19" i="1"/>
  <c r="O18" i="1"/>
  <c r="Q18" i="1" s="1"/>
  <c r="N18" i="1"/>
  <c r="L18" i="1"/>
  <c r="O17" i="1"/>
  <c r="Q17" i="1" s="1"/>
  <c r="N17" i="1"/>
  <c r="L17" i="1"/>
  <c r="O16" i="1"/>
  <c r="Q16" i="1" s="1"/>
  <c r="N16" i="1"/>
  <c r="L16" i="1"/>
  <c r="O15" i="1"/>
  <c r="Q15" i="1" s="1"/>
  <c r="N15" i="1"/>
  <c r="L15" i="1"/>
  <c r="O14" i="1"/>
  <c r="Q14" i="1" s="1"/>
  <c r="N14" i="1"/>
  <c r="L14" i="1"/>
  <c r="O13" i="1"/>
  <c r="Q13" i="1" s="1"/>
  <c r="N13" i="1"/>
  <c r="L13" i="1"/>
  <c r="O12" i="1"/>
  <c r="Q12" i="1" s="1"/>
  <c r="N12" i="1"/>
  <c r="L12" i="1"/>
  <c r="O11" i="1"/>
  <c r="Q11" i="1" s="1"/>
  <c r="N11" i="1"/>
  <c r="L11" i="1"/>
  <c r="O10" i="1"/>
  <c r="Q10" i="1" s="1"/>
  <c r="N10" i="1"/>
  <c r="L10" i="1"/>
  <c r="O9" i="1"/>
  <c r="Q9" i="1" s="1"/>
  <c r="N9" i="1"/>
  <c r="L9" i="1"/>
  <c r="O8" i="1"/>
  <c r="Q8" i="1" s="1"/>
  <c r="N8" i="1"/>
  <c r="L8" i="1"/>
  <c r="O7" i="1"/>
  <c r="Q7" i="1" s="1"/>
  <c r="N7" i="1"/>
  <c r="L7" i="1"/>
  <c r="O6" i="1"/>
  <c r="Q6" i="1" s="1"/>
  <c r="N6" i="1"/>
  <c r="L6" i="1"/>
  <c r="O5" i="1"/>
  <c r="Q5" i="1" s="1"/>
  <c r="N5" i="1"/>
  <c r="L5" i="1"/>
  <c r="O4" i="1"/>
  <c r="Q4" i="1" s="1"/>
  <c r="N4" i="1"/>
  <c r="L4" i="1"/>
  <c r="O3" i="1"/>
  <c r="Q3" i="1" s="1"/>
  <c r="N3" i="1"/>
  <c r="L3" i="1"/>
  <c r="O2" i="1"/>
  <c r="Q2" i="1" s="1"/>
  <c r="N2" i="1"/>
  <c r="L2" i="1"/>
  <c r="N32" i="1" l="1"/>
  <c r="Q32" i="1"/>
  <c r="O32" i="1"/>
</calcChain>
</file>

<file path=xl/sharedStrings.xml><?xml version="1.0" encoding="utf-8"?>
<sst xmlns="http://schemas.openxmlformats.org/spreadsheetml/2006/main" count="228" uniqueCount="102">
  <si>
    <t>序号</t>
  </si>
  <si>
    <t>影片名称</t>
    <phoneticPr fontId="3" type="noConversion"/>
  </si>
  <si>
    <t>影片编码</t>
  </si>
  <si>
    <t>影院名称</t>
    <phoneticPr fontId="3" type="noConversion"/>
  </si>
  <si>
    <t>影院编码</t>
    <phoneticPr fontId="3" type="noConversion"/>
  </si>
  <si>
    <t>设备归属</t>
    <phoneticPr fontId="3" type="noConversion"/>
  </si>
  <si>
    <t>开始日期</t>
    <phoneticPr fontId="3" type="noConversion"/>
  </si>
  <si>
    <t>结束日期</t>
    <phoneticPr fontId="3" type="noConversion"/>
  </si>
  <si>
    <t>总场次</t>
    <phoneticPr fontId="3" type="noConversion"/>
  </si>
  <si>
    <t>总人次</t>
    <phoneticPr fontId="3" type="noConversion"/>
  </si>
  <si>
    <t>总票房</t>
    <phoneticPr fontId="3" type="noConversion"/>
  </si>
  <si>
    <t>电影专项基金</t>
    <phoneticPr fontId="3" type="noConversion"/>
  </si>
  <si>
    <t>增值税率</t>
    <phoneticPr fontId="3" type="noConversion"/>
  </si>
  <si>
    <t>税金</t>
    <phoneticPr fontId="3" type="noConversion"/>
  </si>
  <si>
    <t>净票房</t>
    <phoneticPr fontId="3" type="noConversion"/>
  </si>
  <si>
    <t>分账比例</t>
    <phoneticPr fontId="3" type="noConversion"/>
  </si>
  <si>
    <t>分账片款</t>
    <phoneticPr fontId="3" type="noConversion"/>
  </si>
  <si>
    <t>中影设备</t>
    <phoneticPr fontId="3" type="noConversion"/>
  </si>
  <si>
    <t>合计</t>
    <phoneticPr fontId="3" type="noConversion"/>
  </si>
  <si>
    <r>
      <rPr>
        <sz val="10"/>
        <rFont val="宋体"/>
        <family val="3"/>
        <charset val="134"/>
      </rPr>
      <t>宁波</t>
    </r>
    <r>
      <rPr>
        <sz val="10"/>
        <rFont val="Arial"/>
        <family val="2"/>
      </rPr>
      <t>UME</t>
    </r>
    <r>
      <rPr>
        <sz val="10"/>
        <rFont val="宋体"/>
        <family val="3"/>
        <charset val="134"/>
      </rPr>
      <t>国际影城</t>
    </r>
    <phoneticPr fontId="8" type="noConversion"/>
  </si>
  <si>
    <t>33044901</t>
    <phoneticPr fontId="8" type="noConversion"/>
  </si>
  <si>
    <t>超时空同居</t>
  </si>
  <si>
    <t>001102802018</t>
  </si>
  <si>
    <t>厕所英雄（数字）</t>
  </si>
  <si>
    <t>泄密者</t>
  </si>
  <si>
    <t>侏罗纪世界2（数字3D）</t>
  </si>
  <si>
    <t>猛虫过江</t>
  </si>
  <si>
    <t>第七个小矮人</t>
  </si>
  <si>
    <t>超人总动员2（数字3D）</t>
  </si>
  <si>
    <t>生存家族（数字）</t>
  </si>
  <si>
    <t>超人总动员2（数字）</t>
  </si>
  <si>
    <t>我不是药神</t>
  </si>
  <si>
    <t>最后一球（数字）</t>
  </si>
  <si>
    <t>暹罗决：九神战甲（数字）</t>
  </si>
  <si>
    <t>金蝉脱壳2：冥府（数字）</t>
  </si>
  <si>
    <t>019101052018</t>
  </si>
  <si>
    <t>001103922018</t>
  </si>
  <si>
    <t>051201022018</t>
  </si>
  <si>
    <t>001104442018</t>
  </si>
  <si>
    <t>066100982018</t>
  </si>
  <si>
    <t>051201112018</t>
  </si>
  <si>
    <t>012101122018</t>
  </si>
  <si>
    <t>051101112018</t>
  </si>
  <si>
    <t>001104962018</t>
  </si>
  <si>
    <t>091101172018</t>
  </si>
  <si>
    <t>014101072018</t>
  </si>
  <si>
    <t>051101152018</t>
  </si>
  <si>
    <t>新大头儿子和小头爸爸3俄罗斯奇遇记</t>
  </si>
  <si>
    <t>细思极恐</t>
  </si>
  <si>
    <t>阿修罗（数字3D）</t>
  </si>
  <si>
    <t>邪不压正</t>
  </si>
  <si>
    <t>小悟空</t>
  </si>
  <si>
    <t>风语咒（数字3D）</t>
  </si>
  <si>
    <t>风语咒</t>
  </si>
  <si>
    <t>摩天营救（数字3D）</t>
  </si>
  <si>
    <t>兄弟班</t>
  </si>
  <si>
    <t>汪星卧底（数字）</t>
  </si>
  <si>
    <t>淘气大侦探（数字）</t>
  </si>
  <si>
    <t>昨日青空</t>
  </si>
  <si>
    <t>神奇马戏团之动物饼干</t>
  </si>
  <si>
    <t>西虹市首富</t>
  </si>
  <si>
    <t>狄仁杰之四大天王（数字3D）</t>
  </si>
  <si>
    <t>萌学园：寻找盘古</t>
  </si>
  <si>
    <t>001106302017</t>
  </si>
  <si>
    <t>001204972018</t>
  </si>
  <si>
    <t>001104952018</t>
  </si>
  <si>
    <t>001b03982018</t>
  </si>
  <si>
    <t>001c05272018</t>
  </si>
  <si>
    <t>001b05272018</t>
  </si>
  <si>
    <t>051201202018</t>
  </si>
  <si>
    <t>001104632017</t>
  </si>
  <si>
    <t>051101182018</t>
  </si>
  <si>
    <t>051101262018</t>
  </si>
  <si>
    <t>001b04542018</t>
  </si>
  <si>
    <t>001b05642018</t>
  </si>
  <si>
    <t>001106062018</t>
  </si>
  <si>
    <t>001202172018</t>
  </si>
  <si>
    <t>001108392016</t>
  </si>
  <si>
    <t>2018-07-01</t>
  </si>
  <si>
    <t>2018-07-26</t>
  </si>
  <si>
    <t>2018-07-02</t>
  </si>
  <si>
    <t>2018-07-04</t>
  </si>
  <si>
    <t>2018-07-14</t>
  </si>
  <si>
    <t>2018-07-08</t>
  </si>
  <si>
    <t>2018-07-31</t>
  </si>
  <si>
    <t>2018-07-12</t>
  </si>
  <si>
    <t>2018-07-03</t>
  </si>
  <si>
    <t>2018-07-19</t>
  </si>
  <si>
    <t>2018-07-05</t>
  </si>
  <si>
    <t>2018-07-06</t>
  </si>
  <si>
    <t>2018-07-13</t>
  </si>
  <si>
    <t>2018-07-16</t>
  </si>
  <si>
    <t>2018-07-23</t>
  </si>
  <si>
    <t>2018-07-29</t>
  </si>
  <si>
    <t>2018-07-15</t>
  </si>
  <si>
    <t>2018-07-20</t>
  </si>
  <si>
    <t>2018-07-21</t>
  </si>
  <si>
    <t>2018-07-27</t>
  </si>
  <si>
    <t>2018-07-28</t>
  </si>
  <si>
    <t>动物世界（3D）</t>
    <phoneticPr fontId="3" type="noConversion"/>
  </si>
  <si>
    <t>001203772018</t>
    <phoneticPr fontId="3" type="noConversion"/>
  </si>
  <si>
    <t>001b03562018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</si>
</sst>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0_ "/>
  </numFmts>
  <fonts count="11" x14ac:knownFonts="1">
    <font>
      <sz val="11"/>
      <color theme="1"/>
      <name val="宋体"/>
      <family val="2"/>
      <charset val="134"/>
      <scheme val="minor"/>
    </font>
    <font>
      <b/>
      <sz val="12"/>
      <color theme="1" tint="0.249977111117893"/>
      <name val="Arial"/>
      <family val="2"/>
    </font>
    <font>
      <b/>
      <sz val="12"/>
      <color theme="1" tint="0.249977111117893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rgb="FFFF000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4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176" fontId="4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right" vertical="center"/>
    </xf>
    <xf numFmtId="176" fontId="4" fillId="0" borderId="3" xfId="0" applyNumberFormat="1" applyFont="1" applyFill="1" applyBorder="1" applyAlignment="1">
      <alignment horizontal="right" vertical="center"/>
    </xf>
    <xf numFmtId="176" fontId="4" fillId="0" borderId="4" xfId="0" applyNumberFormat="1" applyFont="1" applyFill="1" applyBorder="1" applyAlignment="1">
      <alignment horizontal="right" vertical="center"/>
    </xf>
    <xf numFmtId="49" fontId="4" fillId="0" borderId="1" xfId="0" applyNumberFormat="1" applyFont="1" applyFill="1" applyBorder="1" applyAlignment="1" applyProtection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76" fontId="4" fillId="0" borderId="5" xfId="0" applyNumberFormat="1" applyFont="1" applyFill="1" applyBorder="1" applyAlignment="1">
      <alignment horizontal="right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 wrapText="1"/>
    </xf>
    <xf numFmtId="49" fontId="2" fillId="2" borderId="1" xfId="0" applyNumberFormat="1" applyFont="1" applyFill="1" applyBorder="1" applyAlignment="1" applyProtection="1">
      <alignment horizontal="center" vertical="center" wrapText="1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14" fontId="2" fillId="2" borderId="1" xfId="0" applyNumberFormat="1" applyFont="1" applyFill="1" applyBorder="1" applyAlignment="1" applyProtection="1">
      <alignment horizontal="center" vertical="center" wrapText="1"/>
    </xf>
    <xf numFmtId="176" fontId="2" fillId="2" borderId="1" xfId="0" applyNumberFormat="1" applyFont="1" applyFill="1" applyBorder="1" applyAlignment="1" applyProtection="1">
      <alignment horizontal="center" vertical="center" wrapText="1"/>
    </xf>
    <xf numFmtId="177" fontId="2" fillId="2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vertical="center"/>
    </xf>
    <xf numFmtId="0" fontId="6" fillId="0" borderId="4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10" fillId="0" borderId="4" xfId="0" applyNumberFormat="1" applyFont="1" applyFill="1" applyBorder="1" applyAlignment="1">
      <alignment horizontal="center" vertical="center"/>
    </xf>
    <xf numFmtId="1" fontId="10" fillId="0" borderId="4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77" fontId="9" fillId="0" borderId="1" xfId="0" applyNumberFormat="1" applyFont="1" applyFill="1" applyBorder="1" applyAlignment="1">
      <alignment horizontal="center" vertical="center"/>
    </xf>
    <xf numFmtId="0" fontId="6" fillId="0" borderId="4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topLeftCell="B1" workbookViewId="0">
      <pane ySplit="1" topLeftCell="A12" activePane="bottomLeft" state="frozen"/>
      <selection pane="bottomLeft" activeCell="P28" sqref="P28"/>
    </sheetView>
  </sheetViews>
  <sheetFormatPr defaultRowHeight="13.5" x14ac:dyDescent="0.15"/>
  <cols>
    <col min="1" max="1" width="6.75" customWidth="1"/>
    <col min="2" max="2" width="33.25" customWidth="1"/>
    <col min="3" max="3" width="12.25" bestFit="1" customWidth="1"/>
    <col min="4" max="4" width="15.375" bestFit="1" customWidth="1"/>
    <col min="6" max="6" width="15" bestFit="1" customWidth="1"/>
    <col min="7" max="8" width="9.5" bestFit="1" customWidth="1"/>
    <col min="11" max="11" width="11.625" bestFit="1" customWidth="1"/>
    <col min="13" max="13" width="9.375" customWidth="1"/>
    <col min="15" max="15" width="10.375" bestFit="1" customWidth="1"/>
    <col min="16" max="16" width="10.625" customWidth="1"/>
  </cols>
  <sheetData>
    <row r="1" spans="1:17" s="21" customFormat="1" ht="28.5" x14ac:dyDescent="0.15">
      <c r="A1" s="15" t="s">
        <v>0</v>
      </c>
      <c r="B1" s="16" t="s">
        <v>1</v>
      </c>
      <c r="C1" s="17" t="s">
        <v>2</v>
      </c>
      <c r="D1" s="16" t="s">
        <v>3</v>
      </c>
      <c r="E1" s="16" t="s">
        <v>4</v>
      </c>
      <c r="F1" s="16" t="s">
        <v>5</v>
      </c>
      <c r="G1" s="18" t="s">
        <v>6</v>
      </c>
      <c r="H1" s="18" t="s">
        <v>7</v>
      </c>
      <c r="I1" s="16" t="s">
        <v>8</v>
      </c>
      <c r="J1" s="16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20" t="s">
        <v>15</v>
      </c>
      <c r="Q1" s="19" t="s">
        <v>16</v>
      </c>
    </row>
    <row r="2" spans="1:17" ht="15" customHeight="1" x14ac:dyDescent="0.15">
      <c r="A2" s="1">
        <v>1</v>
      </c>
      <c r="B2" s="27" t="s">
        <v>28</v>
      </c>
      <c r="C2" s="22" t="s">
        <v>40</v>
      </c>
      <c r="D2" s="14" t="s">
        <v>19</v>
      </c>
      <c r="E2" s="14" t="s">
        <v>20</v>
      </c>
      <c r="F2" s="3" t="s">
        <v>17</v>
      </c>
      <c r="G2" s="23" t="s">
        <v>78</v>
      </c>
      <c r="H2" s="2" t="s">
        <v>79</v>
      </c>
      <c r="I2" s="24">
        <v>142</v>
      </c>
      <c r="J2" s="2">
        <v>2570</v>
      </c>
      <c r="K2" s="4">
        <v>73101.899999999994</v>
      </c>
      <c r="L2" s="4">
        <f>K2*0.05</f>
        <v>3655.0949999999998</v>
      </c>
      <c r="M2" s="5">
        <v>0.03</v>
      </c>
      <c r="N2" s="4">
        <f>K2*(1-0.96737864)</f>
        <v>2384.6833965840028</v>
      </c>
      <c r="O2" s="4">
        <f>K2*0.91737864</f>
        <v>67062.121603416002</v>
      </c>
      <c r="P2" s="28">
        <v>0.5</v>
      </c>
      <c r="Q2" s="4">
        <f>O2*P2</f>
        <v>33531.060801708001</v>
      </c>
    </row>
    <row r="3" spans="1:17" ht="15" customHeight="1" x14ac:dyDescent="0.15">
      <c r="A3" s="1">
        <v>2</v>
      </c>
      <c r="B3" s="26" t="s">
        <v>29</v>
      </c>
      <c r="C3" s="22" t="s">
        <v>41</v>
      </c>
      <c r="D3" s="14" t="s">
        <v>19</v>
      </c>
      <c r="E3" s="14" t="s">
        <v>20</v>
      </c>
      <c r="F3" s="3" t="s">
        <v>17</v>
      </c>
      <c r="G3" s="23" t="s">
        <v>78</v>
      </c>
      <c r="H3" s="2" t="s">
        <v>80</v>
      </c>
      <c r="I3" s="24">
        <v>6</v>
      </c>
      <c r="J3" s="2">
        <v>51</v>
      </c>
      <c r="K3" s="4">
        <v>1302</v>
      </c>
      <c r="L3" s="4">
        <f t="shared" ref="L3:L7" si="0">K3*0.05</f>
        <v>65.100000000000009</v>
      </c>
      <c r="M3" s="5">
        <v>0.03</v>
      </c>
      <c r="N3" s="4">
        <f t="shared" ref="N3:N4" si="1">K3*(1-0.96737864)</f>
        <v>42.473010720000055</v>
      </c>
      <c r="O3" s="4">
        <f t="shared" ref="O3:O7" si="2">K3*0.91737864</f>
        <v>1194.42698928</v>
      </c>
      <c r="P3" s="6">
        <v>0.45</v>
      </c>
      <c r="Q3" s="4">
        <f>O3*P3</f>
        <v>537.49214517600001</v>
      </c>
    </row>
    <row r="4" spans="1:17" ht="15" customHeight="1" x14ac:dyDescent="0.15">
      <c r="A4" s="1">
        <v>3</v>
      </c>
      <c r="B4" s="26" t="s">
        <v>24</v>
      </c>
      <c r="C4" s="22" t="s">
        <v>36</v>
      </c>
      <c r="D4" s="14" t="s">
        <v>19</v>
      </c>
      <c r="E4" s="14" t="s">
        <v>20</v>
      </c>
      <c r="F4" s="3" t="s">
        <v>17</v>
      </c>
      <c r="G4" s="23" t="s">
        <v>78</v>
      </c>
      <c r="H4" s="2" t="s">
        <v>81</v>
      </c>
      <c r="I4" s="24">
        <v>10</v>
      </c>
      <c r="J4" s="2">
        <v>18</v>
      </c>
      <c r="K4" s="4">
        <v>511</v>
      </c>
      <c r="L4" s="4">
        <f t="shared" si="0"/>
        <v>25.55</v>
      </c>
      <c r="M4" s="5">
        <v>0.03</v>
      </c>
      <c r="N4" s="4">
        <f t="shared" si="1"/>
        <v>16.669514960000022</v>
      </c>
      <c r="O4" s="4">
        <f t="shared" si="2"/>
        <v>468.78048504000003</v>
      </c>
      <c r="P4" s="6">
        <v>0.45</v>
      </c>
      <c r="Q4" s="7">
        <f>O4*P4</f>
        <v>210.95121826800002</v>
      </c>
    </row>
    <row r="5" spans="1:17" ht="15" customHeight="1" x14ac:dyDescent="0.15">
      <c r="A5" s="1">
        <v>4</v>
      </c>
      <c r="B5" s="27" t="s">
        <v>25</v>
      </c>
      <c r="C5" s="22" t="s">
        <v>37</v>
      </c>
      <c r="D5" s="14" t="s">
        <v>19</v>
      </c>
      <c r="E5" s="14" t="s">
        <v>20</v>
      </c>
      <c r="F5" s="3" t="s">
        <v>17</v>
      </c>
      <c r="G5" s="23" t="s">
        <v>78</v>
      </c>
      <c r="H5" s="2" t="s">
        <v>82</v>
      </c>
      <c r="I5" s="24">
        <v>66</v>
      </c>
      <c r="J5" s="2">
        <v>1249</v>
      </c>
      <c r="K5" s="4">
        <v>35438.58</v>
      </c>
      <c r="L5" s="4">
        <f t="shared" si="0"/>
        <v>1771.9290000000001</v>
      </c>
      <c r="M5" s="5">
        <v>0.03</v>
      </c>
      <c r="N5" s="4">
        <f>K5*(1-0.96737864)</f>
        <v>1156.0546760688017</v>
      </c>
      <c r="O5" s="8">
        <f t="shared" si="2"/>
        <v>32510.596323931204</v>
      </c>
      <c r="P5" s="28">
        <v>0.5</v>
      </c>
      <c r="Q5" s="9">
        <f>O5*P5</f>
        <v>16255.298161965602</v>
      </c>
    </row>
    <row r="6" spans="1:17" ht="15" customHeight="1" x14ac:dyDescent="0.15">
      <c r="A6" s="1">
        <v>5</v>
      </c>
      <c r="B6" s="27" t="s">
        <v>99</v>
      </c>
      <c r="C6" s="29" t="s">
        <v>100</v>
      </c>
      <c r="D6" s="14" t="s">
        <v>19</v>
      </c>
      <c r="E6" s="14" t="s">
        <v>20</v>
      </c>
      <c r="F6" s="3" t="s">
        <v>17</v>
      </c>
      <c r="G6" s="23" t="s">
        <v>78</v>
      </c>
      <c r="H6" s="2" t="s">
        <v>79</v>
      </c>
      <c r="I6" s="24">
        <v>276</v>
      </c>
      <c r="J6" s="2">
        <v>5693</v>
      </c>
      <c r="K6" s="4">
        <v>174938.34</v>
      </c>
      <c r="L6" s="4">
        <f t="shared" si="0"/>
        <v>8746.9169999999995</v>
      </c>
      <c r="M6" s="5">
        <v>0.03</v>
      </c>
      <c r="N6" s="4">
        <f t="shared" ref="N6" si="3">K6*(1-0.96737864)</f>
        <v>5706.7265669424078</v>
      </c>
      <c r="O6" s="8">
        <f t="shared" si="2"/>
        <v>160484.6964330576</v>
      </c>
      <c r="P6" s="6">
        <v>0.45</v>
      </c>
      <c r="Q6" s="9">
        <f>O6*P6</f>
        <v>72218.113394875923</v>
      </c>
    </row>
    <row r="7" spans="1:17" ht="15" customHeight="1" x14ac:dyDescent="0.15">
      <c r="A7" s="1">
        <v>6</v>
      </c>
      <c r="B7" s="26" t="s">
        <v>26</v>
      </c>
      <c r="C7" s="22" t="s">
        <v>38</v>
      </c>
      <c r="D7" s="14" t="s">
        <v>19</v>
      </c>
      <c r="E7" s="14" t="s">
        <v>20</v>
      </c>
      <c r="F7" s="3" t="s">
        <v>17</v>
      </c>
      <c r="G7" s="23" t="s">
        <v>78</v>
      </c>
      <c r="H7" s="10" t="s">
        <v>83</v>
      </c>
      <c r="I7" s="24">
        <v>27</v>
      </c>
      <c r="J7" s="2">
        <v>233</v>
      </c>
      <c r="K7" s="4">
        <v>6661</v>
      </c>
      <c r="L7" s="4">
        <f t="shared" si="0"/>
        <v>333.05</v>
      </c>
      <c r="M7" s="5">
        <v>0.03</v>
      </c>
      <c r="N7" s="4">
        <f>K7*(1-0.96737864)</f>
        <v>217.2908789600003</v>
      </c>
      <c r="O7" s="8">
        <f t="shared" si="2"/>
        <v>6110.6591210400002</v>
      </c>
      <c r="P7" s="6">
        <v>0.45</v>
      </c>
      <c r="Q7" s="9">
        <f t="shared" ref="Q7" si="4">O7*P7</f>
        <v>2749.7966044680002</v>
      </c>
    </row>
    <row r="8" spans="1:17" ht="15" customHeight="1" x14ac:dyDescent="0.15">
      <c r="A8" s="1">
        <v>7</v>
      </c>
      <c r="B8" s="26" t="s">
        <v>33</v>
      </c>
      <c r="C8" s="22" t="s">
        <v>45</v>
      </c>
      <c r="D8" s="14" t="s">
        <v>19</v>
      </c>
      <c r="E8" s="14" t="s">
        <v>20</v>
      </c>
      <c r="F8" s="3" t="s">
        <v>17</v>
      </c>
      <c r="G8" s="23" t="s">
        <v>78</v>
      </c>
      <c r="H8" s="2" t="s">
        <v>80</v>
      </c>
      <c r="I8" s="24">
        <v>3</v>
      </c>
      <c r="J8" s="2">
        <v>10</v>
      </c>
      <c r="K8" s="4">
        <v>212</v>
      </c>
      <c r="L8" s="4">
        <f t="shared" ref="L8:L9" si="5">K8*0.05</f>
        <v>10.600000000000001</v>
      </c>
      <c r="M8" s="5">
        <v>0.03</v>
      </c>
      <c r="N8" s="4">
        <f t="shared" ref="N8:N9" si="6">K8*(1-0.96737864)</f>
        <v>6.9157283200000093</v>
      </c>
      <c r="O8" s="8">
        <f t="shared" ref="O8:O9" si="7">K8*0.91737864</f>
        <v>194.48427168000001</v>
      </c>
      <c r="P8" s="6">
        <v>0.45</v>
      </c>
      <c r="Q8" s="9">
        <f>O8*P8</f>
        <v>87.517922256000006</v>
      </c>
    </row>
    <row r="9" spans="1:17" ht="15" customHeight="1" x14ac:dyDescent="0.15">
      <c r="A9" s="1">
        <v>8</v>
      </c>
      <c r="B9" s="26" t="s">
        <v>23</v>
      </c>
      <c r="C9" s="22" t="s">
        <v>35</v>
      </c>
      <c r="D9" s="14" t="s">
        <v>19</v>
      </c>
      <c r="E9" s="14" t="s">
        <v>20</v>
      </c>
      <c r="F9" s="3" t="s">
        <v>17</v>
      </c>
      <c r="G9" s="23" t="s">
        <v>78</v>
      </c>
      <c r="H9" s="11" t="s">
        <v>81</v>
      </c>
      <c r="I9" s="24">
        <v>13</v>
      </c>
      <c r="J9" s="11">
        <v>36</v>
      </c>
      <c r="K9" s="7">
        <v>915</v>
      </c>
      <c r="L9" s="7">
        <f t="shared" si="5"/>
        <v>45.75</v>
      </c>
      <c r="M9" s="12">
        <v>0.03</v>
      </c>
      <c r="N9" s="7">
        <f t="shared" si="6"/>
        <v>29.848544400000041</v>
      </c>
      <c r="O9" s="13">
        <f t="shared" si="7"/>
        <v>839.40145560000008</v>
      </c>
      <c r="P9" s="6">
        <v>0.45</v>
      </c>
      <c r="Q9" s="9">
        <f t="shared" ref="Q9" si="8">O9*P9</f>
        <v>377.73065502000003</v>
      </c>
    </row>
    <row r="10" spans="1:17" ht="15" customHeight="1" x14ac:dyDescent="0.15">
      <c r="A10" s="1">
        <v>9</v>
      </c>
      <c r="B10" s="26" t="s">
        <v>34</v>
      </c>
      <c r="C10" s="22" t="s">
        <v>46</v>
      </c>
      <c r="D10" s="14" t="s">
        <v>19</v>
      </c>
      <c r="E10" s="14" t="s">
        <v>20</v>
      </c>
      <c r="F10" s="3" t="s">
        <v>17</v>
      </c>
      <c r="G10" s="23" t="s">
        <v>78</v>
      </c>
      <c r="H10" s="2" t="s">
        <v>79</v>
      </c>
      <c r="I10" s="24">
        <v>75</v>
      </c>
      <c r="J10" s="2">
        <v>533</v>
      </c>
      <c r="K10" s="4">
        <v>13143.2</v>
      </c>
      <c r="L10" s="4">
        <f>K10*0.05</f>
        <v>657.16000000000008</v>
      </c>
      <c r="M10" s="5">
        <v>0.03</v>
      </c>
      <c r="N10" s="4">
        <f>K10*(1-0.96737864)</f>
        <v>428.74905875200062</v>
      </c>
      <c r="O10" s="4">
        <f>K10*0.91737864</f>
        <v>12057.290941248</v>
      </c>
      <c r="P10" s="6">
        <v>0.45</v>
      </c>
      <c r="Q10" s="4">
        <f>O10*P10</f>
        <v>5425.7809235616005</v>
      </c>
    </row>
    <row r="11" spans="1:17" ht="15" customHeight="1" x14ac:dyDescent="0.15">
      <c r="A11" s="1">
        <v>10</v>
      </c>
      <c r="B11" s="26" t="s">
        <v>31</v>
      </c>
      <c r="C11" s="22" t="s">
        <v>43</v>
      </c>
      <c r="D11" s="14" t="s">
        <v>19</v>
      </c>
      <c r="E11" s="14" t="s">
        <v>20</v>
      </c>
      <c r="F11" s="3" t="s">
        <v>17</v>
      </c>
      <c r="G11" s="23" t="s">
        <v>78</v>
      </c>
      <c r="H11" s="2" t="s">
        <v>84</v>
      </c>
      <c r="I11" s="24">
        <v>753</v>
      </c>
      <c r="J11" s="2">
        <v>24088</v>
      </c>
      <c r="K11" s="4">
        <v>748498.22</v>
      </c>
      <c r="L11" s="4">
        <f t="shared" ref="L11:L17" si="9">K11*0.05</f>
        <v>37424.911</v>
      </c>
      <c r="M11" s="5">
        <v>0.03</v>
      </c>
      <c r="N11" s="4">
        <f t="shared" ref="N11:N12" si="10">K11*(1-0.96737864)</f>
        <v>24417.02989397923</v>
      </c>
      <c r="O11" s="4">
        <f t="shared" ref="O11:O17" si="11">K11*0.91737864</f>
        <v>686656.27910602081</v>
      </c>
      <c r="P11" s="6">
        <v>0.45</v>
      </c>
      <c r="Q11" s="4">
        <f>O11*P11</f>
        <v>308995.32559770939</v>
      </c>
    </row>
    <row r="12" spans="1:17" ht="15" customHeight="1" x14ac:dyDescent="0.15">
      <c r="A12" s="1">
        <v>11</v>
      </c>
      <c r="B12" s="26" t="s">
        <v>21</v>
      </c>
      <c r="C12" s="22" t="s">
        <v>22</v>
      </c>
      <c r="D12" s="14" t="s">
        <v>19</v>
      </c>
      <c r="E12" s="14" t="s">
        <v>20</v>
      </c>
      <c r="F12" s="3" t="s">
        <v>17</v>
      </c>
      <c r="G12" s="23" t="s">
        <v>78</v>
      </c>
      <c r="H12" s="2" t="s">
        <v>85</v>
      </c>
      <c r="I12" s="25">
        <v>38</v>
      </c>
      <c r="J12" s="2">
        <v>237</v>
      </c>
      <c r="K12" s="4">
        <v>6744.1</v>
      </c>
      <c r="L12" s="4">
        <f t="shared" si="9"/>
        <v>337.20500000000004</v>
      </c>
      <c r="M12" s="5">
        <v>0.03</v>
      </c>
      <c r="N12" s="4">
        <f t="shared" si="10"/>
        <v>220.0017139760003</v>
      </c>
      <c r="O12" s="4">
        <f t="shared" si="11"/>
        <v>6186.8932860240002</v>
      </c>
      <c r="P12" s="6">
        <v>0.45</v>
      </c>
      <c r="Q12" s="7">
        <f>O12*P12</f>
        <v>2784.1019787108003</v>
      </c>
    </row>
    <row r="13" spans="1:17" ht="15" customHeight="1" x14ac:dyDescent="0.15">
      <c r="A13" s="1">
        <v>12</v>
      </c>
      <c r="B13" s="26" t="s">
        <v>27</v>
      </c>
      <c r="C13" s="22" t="s">
        <v>39</v>
      </c>
      <c r="D13" s="14" t="s">
        <v>19</v>
      </c>
      <c r="E13" s="14" t="s">
        <v>20</v>
      </c>
      <c r="F13" s="3" t="s">
        <v>17</v>
      </c>
      <c r="G13" s="23" t="s">
        <v>80</v>
      </c>
      <c r="H13" s="2" t="s">
        <v>83</v>
      </c>
      <c r="I13" s="25">
        <v>8</v>
      </c>
      <c r="J13" s="2">
        <v>30</v>
      </c>
      <c r="K13" s="4">
        <v>639</v>
      </c>
      <c r="L13" s="4">
        <f t="shared" si="9"/>
        <v>31.950000000000003</v>
      </c>
      <c r="M13" s="5">
        <v>0.03</v>
      </c>
      <c r="N13" s="4">
        <f>K13*(1-0.96737864)</f>
        <v>20.845049040000028</v>
      </c>
      <c r="O13" s="8">
        <f t="shared" si="11"/>
        <v>586.20495096000002</v>
      </c>
      <c r="P13" s="6">
        <v>0.45</v>
      </c>
      <c r="Q13" s="9">
        <f>O13*P13</f>
        <v>263.792227932</v>
      </c>
    </row>
    <row r="14" spans="1:17" ht="15" customHeight="1" x14ac:dyDescent="0.15">
      <c r="A14" s="1">
        <v>13</v>
      </c>
      <c r="B14" s="26" t="s">
        <v>30</v>
      </c>
      <c r="C14" s="22" t="s">
        <v>42</v>
      </c>
      <c r="D14" s="14" t="s">
        <v>19</v>
      </c>
      <c r="E14" s="14" t="s">
        <v>20</v>
      </c>
      <c r="F14" s="3" t="s">
        <v>17</v>
      </c>
      <c r="G14" s="23" t="s">
        <v>86</v>
      </c>
      <c r="H14" s="2" t="s">
        <v>87</v>
      </c>
      <c r="I14" s="25">
        <v>12</v>
      </c>
      <c r="J14" s="2">
        <v>95</v>
      </c>
      <c r="K14" s="4">
        <v>2106</v>
      </c>
      <c r="L14" s="4">
        <f t="shared" si="9"/>
        <v>105.30000000000001</v>
      </c>
      <c r="M14" s="5">
        <v>0.03</v>
      </c>
      <c r="N14" s="4">
        <f t="shared" ref="N14" si="12">K14*(1-0.96737864)</f>
        <v>68.700584160000091</v>
      </c>
      <c r="O14" s="8">
        <f t="shared" si="11"/>
        <v>1931.99941584</v>
      </c>
      <c r="P14" s="28">
        <v>0.5</v>
      </c>
      <c r="Q14" s="9">
        <f>O14*P14</f>
        <v>965.99970791999999</v>
      </c>
    </row>
    <row r="15" spans="1:17" ht="15" customHeight="1" x14ac:dyDescent="0.15">
      <c r="A15" s="1">
        <v>14</v>
      </c>
      <c r="B15" s="26" t="s">
        <v>32</v>
      </c>
      <c r="C15" s="22" t="s">
        <v>44</v>
      </c>
      <c r="D15" s="14" t="s">
        <v>19</v>
      </c>
      <c r="E15" s="14" t="s">
        <v>20</v>
      </c>
      <c r="F15" s="3" t="s">
        <v>17</v>
      </c>
      <c r="G15" s="23" t="s">
        <v>86</v>
      </c>
      <c r="H15" s="10" t="s">
        <v>88</v>
      </c>
      <c r="I15" s="25">
        <v>35</v>
      </c>
      <c r="J15" s="2">
        <v>89</v>
      </c>
      <c r="K15" s="4">
        <v>4056</v>
      </c>
      <c r="L15" s="4">
        <f t="shared" si="9"/>
        <v>202.8</v>
      </c>
      <c r="M15" s="5">
        <v>0.03</v>
      </c>
      <c r="N15" s="4">
        <f>K15*(1-0.96737864)</f>
        <v>132.31223616000017</v>
      </c>
      <c r="O15" s="8">
        <f t="shared" si="11"/>
        <v>3720.8877638399999</v>
      </c>
      <c r="P15" s="6">
        <v>0.45</v>
      </c>
      <c r="Q15" s="9">
        <f t="shared" ref="Q15" si="13">O15*P15</f>
        <v>1674.3994937279999</v>
      </c>
    </row>
    <row r="16" spans="1:17" ht="15" customHeight="1" x14ac:dyDescent="0.15">
      <c r="A16" s="1">
        <v>15</v>
      </c>
      <c r="B16" s="26" t="s">
        <v>47</v>
      </c>
      <c r="C16" s="22" t="s">
        <v>101</v>
      </c>
      <c r="D16" s="14" t="s">
        <v>19</v>
      </c>
      <c r="E16" s="14" t="s">
        <v>20</v>
      </c>
      <c r="F16" s="3" t="s">
        <v>17</v>
      </c>
      <c r="G16" s="23" t="s">
        <v>89</v>
      </c>
      <c r="H16" s="2" t="s">
        <v>84</v>
      </c>
      <c r="I16" s="25">
        <v>56</v>
      </c>
      <c r="J16" s="2">
        <v>462</v>
      </c>
      <c r="K16" s="4">
        <v>14797.65</v>
      </c>
      <c r="L16" s="4">
        <f t="shared" si="9"/>
        <v>739.88250000000005</v>
      </c>
      <c r="M16" s="5">
        <v>0.03</v>
      </c>
      <c r="N16" s="4">
        <f t="shared" ref="N16:N17" si="14">K16*(1-0.96737864)</f>
        <v>482.71946780400066</v>
      </c>
      <c r="O16" s="8">
        <f t="shared" si="11"/>
        <v>13575.048032196</v>
      </c>
      <c r="P16" s="6">
        <v>0.45</v>
      </c>
      <c r="Q16" s="9">
        <f>O16*P16</f>
        <v>6108.7716144882006</v>
      </c>
    </row>
    <row r="17" spans="1:17" ht="15" customHeight="1" x14ac:dyDescent="0.15">
      <c r="A17" s="1">
        <v>16</v>
      </c>
      <c r="B17" s="26" t="s">
        <v>48</v>
      </c>
      <c r="C17" s="22" t="s">
        <v>63</v>
      </c>
      <c r="D17" s="14" t="s">
        <v>19</v>
      </c>
      <c r="E17" s="14" t="s">
        <v>20</v>
      </c>
      <c r="F17" s="3" t="s">
        <v>17</v>
      </c>
      <c r="G17" s="11" t="s">
        <v>89</v>
      </c>
      <c r="H17" s="11" t="s">
        <v>89</v>
      </c>
      <c r="I17" s="25">
        <v>2</v>
      </c>
      <c r="J17" s="11">
        <v>0</v>
      </c>
      <c r="K17" s="7">
        <v>0</v>
      </c>
      <c r="L17" s="7">
        <f t="shared" si="9"/>
        <v>0</v>
      </c>
      <c r="M17" s="12">
        <v>0.03</v>
      </c>
      <c r="N17" s="7">
        <f t="shared" si="14"/>
        <v>0</v>
      </c>
      <c r="O17" s="13">
        <f t="shared" si="11"/>
        <v>0</v>
      </c>
      <c r="P17" s="6">
        <v>0.45</v>
      </c>
      <c r="Q17" s="9">
        <f t="shared" ref="Q17" si="15">O17*P17</f>
        <v>0</v>
      </c>
    </row>
    <row r="18" spans="1:17" ht="15" customHeight="1" x14ac:dyDescent="0.15">
      <c r="A18" s="1">
        <v>17</v>
      </c>
      <c r="B18" s="27" t="s">
        <v>49</v>
      </c>
      <c r="C18" s="22" t="s">
        <v>64</v>
      </c>
      <c r="D18" s="14" t="s">
        <v>19</v>
      </c>
      <c r="E18" s="14" t="s">
        <v>20</v>
      </c>
      <c r="F18" s="3" t="s">
        <v>17</v>
      </c>
      <c r="G18" s="2" t="s">
        <v>90</v>
      </c>
      <c r="H18" s="2" t="s">
        <v>91</v>
      </c>
      <c r="I18" s="25">
        <v>27</v>
      </c>
      <c r="J18" s="2">
        <v>758</v>
      </c>
      <c r="K18" s="4">
        <v>23889</v>
      </c>
      <c r="L18" s="4">
        <f>K18*0.05</f>
        <v>1194.45</v>
      </c>
      <c r="M18" s="5">
        <v>0.03</v>
      </c>
      <c r="N18" s="4">
        <f>K18*(1-0.96737864)</f>
        <v>779.29166904000101</v>
      </c>
      <c r="O18" s="4">
        <f>K18*0.91737864</f>
        <v>21915.258330960001</v>
      </c>
      <c r="P18" s="6">
        <v>0.45</v>
      </c>
      <c r="Q18" s="4">
        <f>O18*P18</f>
        <v>9861.8662489320013</v>
      </c>
    </row>
    <row r="19" spans="1:17" ht="15" customHeight="1" x14ac:dyDescent="0.15">
      <c r="A19" s="1">
        <v>18</v>
      </c>
      <c r="B19" s="26" t="s">
        <v>50</v>
      </c>
      <c r="C19" s="22" t="s">
        <v>65</v>
      </c>
      <c r="D19" s="14" t="s">
        <v>19</v>
      </c>
      <c r="E19" s="14" t="s">
        <v>20</v>
      </c>
      <c r="F19" s="3" t="s">
        <v>17</v>
      </c>
      <c r="G19" s="2" t="s">
        <v>90</v>
      </c>
      <c r="H19" s="2" t="s">
        <v>84</v>
      </c>
      <c r="I19" s="25">
        <v>306</v>
      </c>
      <c r="J19" s="2">
        <v>6341</v>
      </c>
      <c r="K19" s="4">
        <v>193392.39</v>
      </c>
      <c r="L19" s="4">
        <f t="shared" ref="L19:L25" si="16">K19*0.05</f>
        <v>9669.6195000000007</v>
      </c>
      <c r="M19" s="5">
        <v>0.03</v>
      </c>
      <c r="N19" s="4">
        <f t="shared" ref="N19:N20" si="17">K19*(1-0.96737864)</f>
        <v>6308.7227754504092</v>
      </c>
      <c r="O19" s="4">
        <f t="shared" ref="O19:O25" si="18">K19*0.91737864</f>
        <v>177414.04772454963</v>
      </c>
      <c r="P19" s="6">
        <v>0.45</v>
      </c>
      <c r="Q19" s="4">
        <f>O19*P19</f>
        <v>79836.321476047335</v>
      </c>
    </row>
    <row r="20" spans="1:17" ht="15" customHeight="1" x14ac:dyDescent="0.15">
      <c r="A20" s="1">
        <v>19</v>
      </c>
      <c r="B20" s="26" t="s">
        <v>51</v>
      </c>
      <c r="C20" s="22" t="s">
        <v>66</v>
      </c>
      <c r="D20" s="14" t="s">
        <v>19</v>
      </c>
      <c r="E20" s="14" t="s">
        <v>20</v>
      </c>
      <c r="F20" s="3" t="s">
        <v>17</v>
      </c>
      <c r="G20" s="2" t="s">
        <v>82</v>
      </c>
      <c r="H20" s="2" t="s">
        <v>92</v>
      </c>
      <c r="I20" s="25">
        <v>7</v>
      </c>
      <c r="J20" s="2">
        <v>15</v>
      </c>
      <c r="K20" s="4">
        <v>300</v>
      </c>
      <c r="L20" s="4">
        <f t="shared" si="16"/>
        <v>15</v>
      </c>
      <c r="M20" s="5">
        <v>0.03</v>
      </c>
      <c r="N20" s="4">
        <f t="shared" si="17"/>
        <v>9.7864080000000122</v>
      </c>
      <c r="O20" s="4">
        <f t="shared" si="18"/>
        <v>275.21359200000001</v>
      </c>
      <c r="P20" s="6">
        <v>0.45</v>
      </c>
      <c r="Q20" s="7">
        <f>O20*P20</f>
        <v>123.8461164</v>
      </c>
    </row>
    <row r="21" spans="1:17" ht="15" customHeight="1" x14ac:dyDescent="0.15">
      <c r="A21" s="1">
        <v>20</v>
      </c>
      <c r="B21" s="27" t="s">
        <v>52</v>
      </c>
      <c r="C21" s="22" t="s">
        <v>67</v>
      </c>
      <c r="D21" s="14" t="s">
        <v>19</v>
      </c>
      <c r="E21" s="14" t="s">
        <v>20</v>
      </c>
      <c r="F21" s="3" t="s">
        <v>17</v>
      </c>
      <c r="G21" s="2" t="s">
        <v>82</v>
      </c>
      <c r="H21" s="2" t="s">
        <v>93</v>
      </c>
      <c r="I21" s="25">
        <v>5</v>
      </c>
      <c r="J21" s="2">
        <v>264</v>
      </c>
      <c r="K21" s="4">
        <v>7970</v>
      </c>
      <c r="L21" s="4">
        <f t="shared" si="16"/>
        <v>398.5</v>
      </c>
      <c r="M21" s="5">
        <v>0.03</v>
      </c>
      <c r="N21" s="4">
        <f>K21*(1-0.96737864)</f>
        <v>259.99223920000037</v>
      </c>
      <c r="O21" s="8">
        <f t="shared" si="18"/>
        <v>7311.5077608000001</v>
      </c>
      <c r="P21" s="6">
        <v>0.45</v>
      </c>
      <c r="Q21" s="9">
        <f>O21*P21</f>
        <v>3290.1784923600003</v>
      </c>
    </row>
    <row r="22" spans="1:17" ht="15" customHeight="1" x14ac:dyDescent="0.15">
      <c r="A22" s="1">
        <v>21</v>
      </c>
      <c r="B22" s="26" t="s">
        <v>53</v>
      </c>
      <c r="C22" s="22" t="s">
        <v>68</v>
      </c>
      <c r="D22" s="14" t="s">
        <v>19</v>
      </c>
      <c r="E22" s="14" t="s">
        <v>20</v>
      </c>
      <c r="F22" s="3" t="s">
        <v>17</v>
      </c>
      <c r="G22" s="2" t="s">
        <v>94</v>
      </c>
      <c r="H22" s="2" t="s">
        <v>94</v>
      </c>
      <c r="I22" s="25">
        <v>1</v>
      </c>
      <c r="J22" s="2">
        <v>80</v>
      </c>
      <c r="K22" s="4">
        <v>2400</v>
      </c>
      <c r="L22" s="4">
        <f t="shared" si="16"/>
        <v>120</v>
      </c>
      <c r="M22" s="5">
        <v>0.03</v>
      </c>
      <c r="N22" s="4">
        <f t="shared" ref="N22" si="19">K22*(1-0.96737864)</f>
        <v>78.291264000000098</v>
      </c>
      <c r="O22" s="8">
        <f t="shared" si="18"/>
        <v>2201.708736</v>
      </c>
      <c r="P22" s="6">
        <v>0.45</v>
      </c>
      <c r="Q22" s="9">
        <f>O22*P22</f>
        <v>990.7689312</v>
      </c>
    </row>
    <row r="23" spans="1:17" ht="15" customHeight="1" x14ac:dyDescent="0.15">
      <c r="A23" s="1">
        <v>22</v>
      </c>
      <c r="B23" s="27" t="s">
        <v>54</v>
      </c>
      <c r="C23" s="22" t="s">
        <v>69</v>
      </c>
      <c r="D23" s="14" t="s">
        <v>19</v>
      </c>
      <c r="E23" s="14" t="s">
        <v>20</v>
      </c>
      <c r="F23" s="3" t="s">
        <v>17</v>
      </c>
      <c r="G23" s="2" t="s">
        <v>95</v>
      </c>
      <c r="H23" s="10" t="s">
        <v>84</v>
      </c>
      <c r="I23" s="25">
        <v>218</v>
      </c>
      <c r="J23" s="2">
        <v>6536</v>
      </c>
      <c r="K23" s="4">
        <v>182197.98</v>
      </c>
      <c r="L23" s="4">
        <f t="shared" si="16"/>
        <v>9109.8990000000013</v>
      </c>
      <c r="M23" s="5">
        <v>0.03</v>
      </c>
      <c r="N23" s="4">
        <f>K23*(1-0.96737864)</f>
        <v>5943.5458968528083</v>
      </c>
      <c r="O23" s="8">
        <f t="shared" si="18"/>
        <v>167144.53510314721</v>
      </c>
      <c r="P23" s="6">
        <v>0.45</v>
      </c>
      <c r="Q23" s="9">
        <f t="shared" ref="Q23" si="20">O23*P23</f>
        <v>75215.040796416244</v>
      </c>
    </row>
    <row r="24" spans="1:17" ht="15" customHeight="1" x14ac:dyDescent="0.15">
      <c r="A24" s="1">
        <v>23</v>
      </c>
      <c r="B24" s="26" t="s">
        <v>55</v>
      </c>
      <c r="C24" s="22" t="s">
        <v>70</v>
      </c>
      <c r="D24" s="14" t="s">
        <v>19</v>
      </c>
      <c r="E24" s="14" t="s">
        <v>20</v>
      </c>
      <c r="F24" s="3" t="s">
        <v>17</v>
      </c>
      <c r="G24" s="2" t="s">
        <v>95</v>
      </c>
      <c r="H24" s="2" t="s">
        <v>92</v>
      </c>
      <c r="I24" s="25">
        <v>3</v>
      </c>
      <c r="J24" s="2">
        <v>4</v>
      </c>
      <c r="K24" s="4">
        <v>140</v>
      </c>
      <c r="L24" s="4">
        <f t="shared" si="16"/>
        <v>7</v>
      </c>
      <c r="M24" s="5">
        <v>0.03</v>
      </c>
      <c r="N24" s="4">
        <f t="shared" ref="N24:N25" si="21">K24*(1-0.96737864)</f>
        <v>4.5669904000000061</v>
      </c>
      <c r="O24" s="8">
        <f t="shared" si="18"/>
        <v>128.43300959999999</v>
      </c>
      <c r="P24" s="6">
        <v>0.45</v>
      </c>
      <c r="Q24" s="9">
        <f>O24*P24</f>
        <v>57.794854319999999</v>
      </c>
    </row>
    <row r="25" spans="1:17" ht="15" customHeight="1" x14ac:dyDescent="0.15">
      <c r="A25" s="1">
        <v>24</v>
      </c>
      <c r="B25" s="27" t="s">
        <v>56</v>
      </c>
      <c r="C25" s="22" t="s">
        <v>71</v>
      </c>
      <c r="D25" s="14" t="s">
        <v>19</v>
      </c>
      <c r="E25" s="14" t="s">
        <v>20</v>
      </c>
      <c r="F25" s="3" t="s">
        <v>17</v>
      </c>
      <c r="G25" s="11" t="s">
        <v>95</v>
      </c>
      <c r="H25" s="11" t="s">
        <v>92</v>
      </c>
      <c r="I25" s="25">
        <v>7</v>
      </c>
      <c r="J25" s="11">
        <v>51</v>
      </c>
      <c r="K25" s="7">
        <v>1797</v>
      </c>
      <c r="L25" s="7">
        <f t="shared" si="16"/>
        <v>89.850000000000009</v>
      </c>
      <c r="M25" s="12">
        <v>0.03</v>
      </c>
      <c r="N25" s="7">
        <f t="shared" si="21"/>
        <v>58.62058392000008</v>
      </c>
      <c r="O25" s="13">
        <f t="shared" si="18"/>
        <v>1648.5294160800001</v>
      </c>
      <c r="P25" s="6">
        <v>0.5</v>
      </c>
      <c r="Q25" s="9">
        <f t="shared" ref="Q25" si="22">O25*P25</f>
        <v>824.26470804000007</v>
      </c>
    </row>
    <row r="26" spans="1:17" ht="15" customHeight="1" x14ac:dyDescent="0.15">
      <c r="A26" s="1">
        <v>25</v>
      </c>
      <c r="B26" s="26" t="s">
        <v>57</v>
      </c>
      <c r="C26" s="22" t="s">
        <v>72</v>
      </c>
      <c r="D26" s="14" t="s">
        <v>19</v>
      </c>
      <c r="E26" s="14" t="s">
        <v>20</v>
      </c>
      <c r="F26" s="3" t="s">
        <v>17</v>
      </c>
      <c r="G26" s="2" t="s">
        <v>95</v>
      </c>
      <c r="H26" s="2" t="s">
        <v>92</v>
      </c>
      <c r="I26" s="25">
        <v>11</v>
      </c>
      <c r="J26" s="2">
        <v>42</v>
      </c>
      <c r="K26" s="4">
        <v>1492</v>
      </c>
      <c r="L26" s="4">
        <f>K26*0.05</f>
        <v>74.600000000000009</v>
      </c>
      <c r="M26" s="5">
        <v>0.03</v>
      </c>
      <c r="N26" s="4">
        <f>K26*(1-0.96737864)</f>
        <v>48.671069120000062</v>
      </c>
      <c r="O26" s="4">
        <f>K26*0.91737864</f>
        <v>1368.72893088</v>
      </c>
      <c r="P26" s="6">
        <v>0.45</v>
      </c>
      <c r="Q26" s="4">
        <f>O26*P26</f>
        <v>615.92801889600003</v>
      </c>
    </row>
    <row r="27" spans="1:17" ht="15" customHeight="1" x14ac:dyDescent="0.15">
      <c r="A27" s="1">
        <v>26</v>
      </c>
      <c r="B27" s="26" t="s">
        <v>58</v>
      </c>
      <c r="C27" s="22" t="s">
        <v>73</v>
      </c>
      <c r="D27" s="14" t="s">
        <v>19</v>
      </c>
      <c r="E27" s="14" t="s">
        <v>20</v>
      </c>
      <c r="F27" s="3" t="s">
        <v>17</v>
      </c>
      <c r="G27" s="2" t="s">
        <v>96</v>
      </c>
      <c r="H27" s="2" t="s">
        <v>97</v>
      </c>
      <c r="I27" s="25">
        <v>6</v>
      </c>
      <c r="J27" s="2">
        <v>156</v>
      </c>
      <c r="K27" s="4">
        <v>4621</v>
      </c>
      <c r="L27" s="4">
        <f t="shared" ref="L27:L31" si="23">K27*0.05</f>
        <v>231.05</v>
      </c>
      <c r="M27" s="5">
        <v>0.03</v>
      </c>
      <c r="N27" s="4">
        <f t="shared" ref="N27:N28" si="24">K27*(1-0.96737864)</f>
        <v>150.74330456000021</v>
      </c>
      <c r="O27" s="4">
        <f t="shared" ref="O27:O31" si="25">K27*0.91737864</f>
        <v>4239.2066954399997</v>
      </c>
      <c r="P27" s="6">
        <v>0.45</v>
      </c>
      <c r="Q27" s="4">
        <f>O27*P27</f>
        <v>1907.643012948</v>
      </c>
    </row>
    <row r="28" spans="1:17" ht="15" customHeight="1" x14ac:dyDescent="0.15">
      <c r="A28" s="1">
        <v>27</v>
      </c>
      <c r="B28" s="26" t="s">
        <v>59</v>
      </c>
      <c r="C28" s="22" t="s">
        <v>74</v>
      </c>
      <c r="D28" s="14" t="s">
        <v>19</v>
      </c>
      <c r="E28" s="14" t="s">
        <v>20</v>
      </c>
      <c r="F28" s="3" t="s">
        <v>17</v>
      </c>
      <c r="G28" s="2" t="s">
        <v>96</v>
      </c>
      <c r="H28" s="2" t="s">
        <v>93</v>
      </c>
      <c r="I28" s="25">
        <v>11</v>
      </c>
      <c r="J28" s="2">
        <v>91</v>
      </c>
      <c r="K28" s="4">
        <v>2409</v>
      </c>
      <c r="L28" s="4">
        <f t="shared" si="23"/>
        <v>120.45</v>
      </c>
      <c r="M28" s="5">
        <v>0.03</v>
      </c>
      <c r="N28" s="4">
        <f t="shared" si="24"/>
        <v>78.584856240000107</v>
      </c>
      <c r="O28" s="4">
        <f t="shared" si="25"/>
        <v>2209.96514376</v>
      </c>
      <c r="P28" s="6">
        <v>0.45</v>
      </c>
      <c r="Q28" s="7">
        <f>O28*P28</f>
        <v>994.484314692</v>
      </c>
    </row>
    <row r="29" spans="1:17" ht="15" customHeight="1" x14ac:dyDescent="0.15">
      <c r="A29" s="1">
        <v>28</v>
      </c>
      <c r="B29" s="26" t="s">
        <v>60</v>
      </c>
      <c r="C29" s="22" t="s">
        <v>75</v>
      </c>
      <c r="D29" s="14" t="s">
        <v>19</v>
      </c>
      <c r="E29" s="14" t="s">
        <v>20</v>
      </c>
      <c r="F29" s="3" t="s">
        <v>17</v>
      </c>
      <c r="G29" s="2" t="s">
        <v>97</v>
      </c>
      <c r="H29" s="2" t="s">
        <v>84</v>
      </c>
      <c r="I29" s="25">
        <v>191</v>
      </c>
      <c r="J29" s="2">
        <v>11171</v>
      </c>
      <c r="K29" s="4">
        <v>337866.16</v>
      </c>
      <c r="L29" s="4">
        <f t="shared" si="23"/>
        <v>16893.308000000001</v>
      </c>
      <c r="M29" s="5">
        <v>0.03</v>
      </c>
      <c r="N29" s="4">
        <f>K29*(1-0.96737864)</f>
        <v>11021.653637177615</v>
      </c>
      <c r="O29" s="8">
        <f t="shared" si="25"/>
        <v>309951.19836282241</v>
      </c>
      <c r="P29" s="6">
        <v>0.45</v>
      </c>
      <c r="Q29" s="9">
        <f>O29*P29</f>
        <v>139478.0392632701</v>
      </c>
    </row>
    <row r="30" spans="1:17" ht="15" customHeight="1" x14ac:dyDescent="0.15">
      <c r="A30" s="1">
        <v>29</v>
      </c>
      <c r="B30" s="27" t="s">
        <v>61</v>
      </c>
      <c r="C30" s="22" t="s">
        <v>76</v>
      </c>
      <c r="D30" s="14" t="s">
        <v>19</v>
      </c>
      <c r="E30" s="14" t="s">
        <v>20</v>
      </c>
      <c r="F30" s="3" t="s">
        <v>17</v>
      </c>
      <c r="G30" s="2" t="s">
        <v>97</v>
      </c>
      <c r="H30" s="2" t="s">
        <v>84</v>
      </c>
      <c r="I30" s="25">
        <v>124</v>
      </c>
      <c r="J30" s="2">
        <v>2963</v>
      </c>
      <c r="K30" s="4">
        <v>104798.3</v>
      </c>
      <c r="L30" s="4">
        <f t="shared" si="23"/>
        <v>5239.9150000000009</v>
      </c>
      <c r="M30" s="5">
        <v>0.03</v>
      </c>
      <c r="N30" s="4">
        <f t="shared" ref="N30" si="26">K30*(1-0.96737864)</f>
        <v>3418.6630716880045</v>
      </c>
      <c r="O30" s="8">
        <f t="shared" si="25"/>
        <v>96139.721928312007</v>
      </c>
      <c r="P30" s="6">
        <v>0.45</v>
      </c>
      <c r="Q30" s="9">
        <f>O30*P30</f>
        <v>43262.874867740407</v>
      </c>
    </row>
    <row r="31" spans="1:17" ht="15" customHeight="1" x14ac:dyDescent="0.15">
      <c r="A31" s="1">
        <v>30</v>
      </c>
      <c r="B31" s="26" t="s">
        <v>62</v>
      </c>
      <c r="C31" s="29" t="s">
        <v>77</v>
      </c>
      <c r="D31" s="14" t="s">
        <v>19</v>
      </c>
      <c r="E31" s="14" t="s">
        <v>20</v>
      </c>
      <c r="F31" s="3" t="s">
        <v>17</v>
      </c>
      <c r="G31" s="2" t="s">
        <v>98</v>
      </c>
      <c r="H31" s="10" t="s">
        <v>98</v>
      </c>
      <c r="I31" s="25">
        <v>2</v>
      </c>
      <c r="J31" s="2">
        <v>12</v>
      </c>
      <c r="K31" s="4">
        <v>600</v>
      </c>
      <c r="L31" s="4">
        <f t="shared" si="23"/>
        <v>30</v>
      </c>
      <c r="M31" s="5">
        <v>0.03</v>
      </c>
      <c r="N31" s="4">
        <f>K31*(1-0.96737864)</f>
        <v>19.572816000000024</v>
      </c>
      <c r="O31" s="8">
        <f t="shared" si="25"/>
        <v>550.42718400000001</v>
      </c>
      <c r="P31" s="6">
        <v>0.45</v>
      </c>
      <c r="Q31" s="9">
        <f t="shared" ref="Q31" si="27">O31*P31</f>
        <v>247.6922328</v>
      </c>
    </row>
    <row r="32" spans="1:17" ht="20.100000000000001" customHeight="1" x14ac:dyDescent="0.15">
      <c r="A32" s="1"/>
      <c r="B32" s="2" t="s">
        <v>18</v>
      </c>
      <c r="C32" s="2"/>
      <c r="D32" s="14"/>
      <c r="E32" s="14"/>
      <c r="F32" s="3"/>
      <c r="G32" s="2"/>
      <c r="H32" s="2"/>
      <c r="I32" s="2"/>
      <c r="J32" s="2"/>
      <c r="K32" s="4">
        <f>SUM(K2:K31)</f>
        <v>1946936.8199999998</v>
      </c>
      <c r="L32" s="4"/>
      <c r="M32" s="5"/>
      <c r="N32" s="4">
        <f>SUM(N2:N31)</f>
        <v>63511.726902475282</v>
      </c>
      <c r="O32" s="4">
        <f>SUM(O2:O31)</f>
        <v>1786078.2520975249</v>
      </c>
      <c r="P32" s="6"/>
      <c r="Q32" s="4">
        <f>SUM(Q2:Q31)</f>
        <v>808892.87578184973</v>
      </c>
    </row>
  </sheetData>
  <protectedRanges>
    <protectedRange sqref="G3:G16 A3:F5 C31:F31 A31 D6:F6 A7:F30 A6 A2:Q2 H3:Q31" name="区域1"/>
    <protectedRange sqref="A32:Q32" name="区域1_1"/>
    <protectedRange sqref="C6" name="区域1_2"/>
  </protectedRanges>
  <autoFilter ref="A1:Q32"/>
  <phoneticPr fontId="3" type="noConversion"/>
  <pageMargins left="0.7" right="0.7" top="0.75" bottom="0.75" header="0.3" footer="0.3"/>
  <pageSetup paperSize="257" orientation="portrait" horizontalDpi="305" verticalDpi="30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dell</cp:lastModifiedBy>
  <dcterms:created xsi:type="dcterms:W3CDTF">2018-05-24T02:44:10Z</dcterms:created>
  <dcterms:modified xsi:type="dcterms:W3CDTF">2018-08-02T02:09:26Z</dcterms:modified>
</cp:coreProperties>
</file>