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7月" sheetId="2" r:id="rId1"/>
  </sheets>
  <calcPr calcId="125725"/>
</workbook>
</file>

<file path=xl/calcChain.xml><?xml version="1.0" encoding="utf-8"?>
<calcChain xmlns="http://schemas.openxmlformats.org/spreadsheetml/2006/main">
  <c r="Q30" i="2"/>
  <c r="O30"/>
  <c r="N30"/>
  <c r="L30"/>
  <c r="I30"/>
  <c r="J30"/>
  <c r="K30"/>
  <c r="N29"/>
  <c r="L29"/>
  <c r="N28"/>
  <c r="L28"/>
  <c r="N27"/>
  <c r="L27"/>
  <c r="N26"/>
  <c r="L26"/>
  <c r="N25"/>
  <c r="L25"/>
  <c r="N24"/>
  <c r="L24"/>
  <c r="N23"/>
  <c r="L23"/>
  <c r="N22"/>
  <c r="L22"/>
  <c r="N21"/>
  <c r="L21"/>
  <c r="N20"/>
  <c r="L20"/>
  <c r="N19"/>
  <c r="L19"/>
  <c r="N18"/>
  <c r="L18"/>
  <c r="N17"/>
  <c r="L17"/>
  <c r="N16"/>
  <c r="L16"/>
  <c r="N15"/>
  <c r="L15"/>
  <c r="N14"/>
  <c r="L14"/>
  <c r="N13"/>
  <c r="L13"/>
  <c r="N12"/>
  <c r="L12"/>
  <c r="N11"/>
  <c r="L11"/>
  <c r="N10"/>
  <c r="L10"/>
  <c r="N9"/>
  <c r="L9"/>
  <c r="N8"/>
  <c r="L8"/>
  <c r="N7"/>
  <c r="L7"/>
  <c r="N6"/>
  <c r="L6"/>
  <c r="N5"/>
  <c r="L5"/>
  <c r="N4"/>
  <c r="L4"/>
  <c r="N3"/>
  <c r="L3"/>
  <c r="N2"/>
  <c r="L2"/>
  <c r="O4" l="1"/>
  <c r="Q4" s="1"/>
  <c r="O6"/>
  <c r="Q6" s="1"/>
  <c r="O8"/>
  <c r="Q8" s="1"/>
  <c r="O10"/>
  <c r="Q10" s="1"/>
  <c r="O12"/>
  <c r="Q12" s="1"/>
  <c r="O14"/>
  <c r="Q14" s="1"/>
  <c r="O16"/>
  <c r="Q16" s="1"/>
  <c r="O18"/>
  <c r="Q18" s="1"/>
  <c r="O20"/>
  <c r="Q20" s="1"/>
  <c r="O22"/>
  <c r="Q22" s="1"/>
  <c r="O24"/>
  <c r="Q24" s="1"/>
  <c r="O26"/>
  <c r="Q26" s="1"/>
  <c r="O28"/>
  <c r="Q28" s="1"/>
  <c r="O3"/>
  <c r="Q3" s="1"/>
  <c r="O5"/>
  <c r="Q5" s="1"/>
  <c r="O7"/>
  <c r="Q7" s="1"/>
  <c r="O9"/>
  <c r="Q9" s="1"/>
  <c r="O11"/>
  <c r="Q11" s="1"/>
  <c r="O13"/>
  <c r="Q13" s="1"/>
  <c r="O15"/>
  <c r="Q15" s="1"/>
  <c r="O17"/>
  <c r="Q17" s="1"/>
  <c r="O19"/>
  <c r="Q19" s="1"/>
  <c r="O21"/>
  <c r="Q21" s="1"/>
  <c r="O23"/>
  <c r="Q23" s="1"/>
  <c r="O25"/>
  <c r="Q25" s="1"/>
  <c r="O27"/>
  <c r="Q27" s="1"/>
  <c r="O29"/>
  <c r="Q29" s="1"/>
  <c r="O2"/>
  <c r="Q2" l="1"/>
</calcChain>
</file>

<file path=xl/sharedStrings.xml><?xml version="1.0" encoding="utf-8"?>
<sst xmlns="http://schemas.openxmlformats.org/spreadsheetml/2006/main" count="158" uniqueCount="77">
  <si>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</si>
  <si>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</si>
  <si>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</si>
  <si>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</si>
  <si>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</si>
  <si>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</si>
  <si>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</si>
  <si>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</si>
  <si>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</si>
  <si>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</si>
  <si>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</si>
  <si>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</si>
  <si>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</si>
  <si>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</si>
  <si>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</si>
  <si>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</si>
  <si>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</si>
  <si>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r>
      <rPr>
        <sz val="10"/>
        <color indexed="8"/>
        <rFont val="宋体"/>
        <family val="3"/>
        <charset val="134"/>
      </rPr>
      <t>杭州</t>
    </r>
    <r>
      <rPr>
        <sz val="10"/>
        <color indexed="8"/>
        <rFont val="Arial"/>
        <family val="2"/>
      </rPr>
      <t>UME</t>
    </r>
  </si>
  <si>
    <t>33012501</t>
  </si>
  <si>
    <t>中影设备</t>
  </si>
  <si>
    <t>侏罗纪世界2（数字3D）</t>
  </si>
  <si>
    <t>051201022018</t>
  </si>
  <si>
    <t>猛虫过江</t>
  </si>
  <si>
    <t>001104442018</t>
  </si>
  <si>
    <t>第七个小矮人</t>
  </si>
  <si>
    <t>066100982018</t>
  </si>
  <si>
    <t>生存家族（数字）</t>
  </si>
  <si>
    <t>012101122018</t>
  </si>
  <si>
    <t>凤凰城遗忘录（数字）</t>
  </si>
  <si>
    <t>051100652018</t>
  </si>
  <si>
    <t>龙虾刑警</t>
  </si>
  <si>
    <t>001103782018</t>
  </si>
  <si>
    <t>超人总动员2（数字3D）</t>
  </si>
  <si>
    <t>051201112018</t>
  </si>
  <si>
    <t>动物世界（数字3D）</t>
  </si>
  <si>
    <t>001203772018</t>
  </si>
  <si>
    <t>阿飞正传（数字）</t>
  </si>
  <si>
    <t>002101142018</t>
  </si>
  <si>
    <t>最后一球（数字）</t>
  </si>
  <si>
    <t>091101172018</t>
  </si>
  <si>
    <t>暹罗决：九神战甲（数字）</t>
  </si>
  <si>
    <t>014101072018</t>
  </si>
  <si>
    <t>金蝉脱壳2：冥府（数字）</t>
  </si>
  <si>
    <t>051101152018</t>
  </si>
  <si>
    <t>我不是药神</t>
  </si>
  <si>
    <t>001104962018</t>
  </si>
  <si>
    <t>红盾先锋</t>
  </si>
  <si>
    <t>明天有多远</t>
  </si>
  <si>
    <t>新大头儿子和小头爸爸3俄罗斯奇遇记</t>
  </si>
  <si>
    <t>邪不压正</t>
  </si>
  <si>
    <t>阿修罗（数字3D）</t>
  </si>
  <si>
    <t>小悟空</t>
  </si>
  <si>
    <t>淘气大侦探（数字）</t>
  </si>
  <si>
    <t>摩天营救（数字3D）</t>
  </si>
  <si>
    <t>汪星卧底（数字）</t>
  </si>
  <si>
    <t>北方一片苍茫</t>
  </si>
  <si>
    <t>神奇马戏团之动物饼干（数字3D）</t>
  </si>
  <si>
    <t>风语咒</t>
  </si>
  <si>
    <t>西虹市首富</t>
  </si>
  <si>
    <t>狄仁杰之四大天王（数字3D）</t>
  </si>
  <si>
    <t>风语咒（数字3D）</t>
  </si>
  <si>
    <t>001106712014</t>
  </si>
  <si>
    <t>001103922017</t>
  </si>
  <si>
    <t>001b03562018</t>
  </si>
  <si>
    <t>001104952018</t>
  </si>
  <si>
    <t>001204972018</t>
  </si>
  <si>
    <t>001b03982018</t>
  </si>
  <si>
    <t>051101262018</t>
  </si>
  <si>
    <t>051201202018</t>
  </si>
  <si>
    <t>051101182018</t>
  </si>
  <si>
    <t>001108552017</t>
  </si>
  <si>
    <t>001c05642018</t>
  </si>
  <si>
    <t>001b05272018</t>
  </si>
  <si>
    <t>001106062018</t>
  </si>
  <si>
    <t>001202172018</t>
  </si>
  <si>
    <t>001c05272018</t>
  </si>
  <si>
    <t>合计</t>
    <phoneticPr fontId="13" type="noConversion"/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</si>
</sst>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_ "/>
    <numFmt numFmtId="178" formatCode="0_);[Red]\(0\)"/>
    <numFmt numFmtId="179" formatCode="#,##0.00_ "/>
    <numFmt numFmtId="180" formatCode="0.000"/>
    <numFmt numFmtId="181" formatCode="#,##0.00_);[Red]\(#,##0.00\)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Arial"/>
      <family val="2"/>
    </font>
    <font>
      <b/>
      <sz val="12"/>
      <color theme="1" tint="0.249977111117893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Protection="0">
      <alignment vertical="center"/>
    </xf>
    <xf numFmtId="0" fontId="4" fillId="0" borderId="0" applyProtection="0">
      <alignment vertical="center"/>
    </xf>
    <xf numFmtId="0" fontId="3" fillId="0" borderId="0"/>
    <xf numFmtId="0" fontId="4" fillId="0" borderId="0" applyProtection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4" fillId="0" borderId="0"/>
  </cellStyleXfs>
  <cellXfs count="50">
    <xf numFmtId="0" fontId="0" fillId="0" borderId="0" xfId="0">
      <alignment vertical="center"/>
    </xf>
    <xf numFmtId="58" fontId="14" fillId="3" borderId="3" xfId="20" applyNumberFormat="1" applyFont="1" applyFill="1" applyBorder="1" applyAlignment="1">
      <alignment horizontal="center" vertical="center"/>
    </xf>
    <xf numFmtId="0" fontId="9" fillId="0" borderId="1" xfId="19" applyFont="1" applyFill="1" applyBorder="1" applyAlignment="1">
      <alignment horizontal="center" vertical="center"/>
    </xf>
    <xf numFmtId="49" fontId="9" fillId="0" borderId="1" xfId="19" applyNumberFormat="1" applyFont="1" applyFill="1" applyBorder="1" applyAlignment="1">
      <alignment horizontal="center" vertical="center"/>
    </xf>
    <xf numFmtId="176" fontId="9" fillId="0" borderId="1" xfId="19" applyNumberFormat="1" applyFont="1" applyFill="1" applyBorder="1" applyAlignment="1">
      <alignment horizontal="center" vertical="center"/>
    </xf>
    <xf numFmtId="176" fontId="9" fillId="0" borderId="2" xfId="19" applyNumberFormat="1" applyFont="1" applyFill="1" applyBorder="1" applyAlignment="1">
      <alignment horizontal="center" vertical="center"/>
    </xf>
    <xf numFmtId="176" fontId="9" fillId="0" borderId="1" xfId="19" applyNumberFormat="1" applyFont="1" applyFill="1" applyBorder="1" applyAlignment="1">
      <alignment horizontal="right" vertical="center"/>
    </xf>
    <xf numFmtId="0" fontId="10" fillId="2" borderId="1" xfId="19" applyFont="1" applyFill="1" applyBorder="1" applyAlignment="1" applyProtection="1">
      <alignment horizontal="center" wrapText="1"/>
    </xf>
    <xf numFmtId="176" fontId="9" fillId="0" borderId="1" xfId="19" applyNumberFormat="1" applyFont="1" applyFill="1" applyBorder="1" applyAlignment="1" applyProtection="1">
      <alignment horizontal="center" vertical="center"/>
    </xf>
    <xf numFmtId="176" fontId="9" fillId="0" borderId="2" xfId="19" applyNumberFormat="1" applyFont="1" applyFill="1" applyBorder="1" applyAlignment="1" applyProtection="1">
      <alignment horizontal="center" vertical="center"/>
    </xf>
    <xf numFmtId="49" fontId="11" fillId="0" borderId="1" xfId="19" applyNumberFormat="1" applyFont="1" applyFill="1" applyBorder="1" applyAlignment="1">
      <alignment horizontal="center" vertical="center"/>
    </xf>
    <xf numFmtId="179" fontId="8" fillId="3" borderId="3" xfId="20" applyNumberFormat="1" applyFont="1" applyFill="1" applyBorder="1" applyAlignment="1">
      <alignment horizontal="center" vertical="center"/>
    </xf>
    <xf numFmtId="176" fontId="6" fillId="0" borderId="3" xfId="15" applyNumberFormat="1" applyFont="1" applyFill="1" applyBorder="1" applyAlignment="1" applyProtection="1">
      <alignment horizontal="right" vertical="center"/>
    </xf>
    <xf numFmtId="49" fontId="12" fillId="2" borderId="4" xfId="19" applyNumberFormat="1" applyFont="1" applyFill="1" applyBorder="1" applyAlignment="1" applyProtection="1">
      <alignment horizontal="center" wrapText="1"/>
    </xf>
    <xf numFmtId="49" fontId="10" fillId="2" borderId="5" xfId="19" applyNumberFormat="1" applyFont="1" applyFill="1" applyBorder="1" applyAlignment="1" applyProtection="1">
      <alignment horizontal="center" wrapText="1"/>
    </xf>
    <xf numFmtId="49" fontId="12" fillId="2" borderId="6" xfId="19" applyNumberFormat="1" applyFont="1" applyFill="1" applyBorder="1" applyAlignment="1" applyProtection="1">
      <alignment horizontal="center" wrapText="1"/>
    </xf>
    <xf numFmtId="14" fontId="12" fillId="2" borderId="6" xfId="19" applyNumberFormat="1" applyFont="1" applyFill="1" applyBorder="1" applyAlignment="1" applyProtection="1">
      <alignment horizontal="center" wrapText="1"/>
    </xf>
    <xf numFmtId="178" fontId="12" fillId="2" borderId="6" xfId="19" applyNumberFormat="1" applyFont="1" applyFill="1" applyBorder="1" applyAlignment="1" applyProtection="1">
      <alignment horizontal="center" wrapText="1"/>
    </xf>
    <xf numFmtId="176" fontId="12" fillId="2" borderId="6" xfId="19" applyNumberFormat="1" applyFont="1" applyFill="1" applyBorder="1" applyAlignment="1" applyProtection="1">
      <alignment horizontal="center" wrapText="1"/>
    </xf>
    <xf numFmtId="177" fontId="12" fillId="2" borderId="6" xfId="19" applyNumberFormat="1" applyFont="1" applyFill="1" applyBorder="1" applyAlignment="1" applyProtection="1">
      <alignment horizontal="center" wrapText="1"/>
    </xf>
    <xf numFmtId="176" fontId="12" fillId="2" borderId="7" xfId="19" applyNumberFormat="1" applyFont="1" applyFill="1" applyBorder="1" applyAlignment="1" applyProtection="1">
      <alignment horizontal="center" wrapText="1"/>
    </xf>
    <xf numFmtId="176" fontId="6" fillId="0" borderId="8" xfId="15" applyNumberFormat="1" applyFont="1" applyFill="1" applyBorder="1" applyAlignment="1" applyProtection="1">
      <alignment horizontal="right" vertical="center"/>
    </xf>
    <xf numFmtId="0" fontId="15" fillId="0" borderId="1" xfId="0" applyFont="1" applyBorder="1" applyAlignment="1">
      <alignment horizontal="center" vertical="center"/>
    </xf>
    <xf numFmtId="180" fontId="15" fillId="0" borderId="1" xfId="0" applyNumberFormat="1" applyFont="1" applyBorder="1" applyAlignment="1"/>
    <xf numFmtId="58" fontId="15" fillId="0" borderId="1" xfId="0" applyNumberFormat="1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9" fillId="0" borderId="2" xfId="19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9" fontId="9" fillId="0" borderId="2" xfId="19" applyNumberFormat="1" applyFont="1" applyFill="1" applyBorder="1" applyAlignment="1">
      <alignment horizontal="center" vertical="center"/>
    </xf>
    <xf numFmtId="49" fontId="11" fillId="0" borderId="2" xfId="19" applyNumberFormat="1" applyFont="1" applyFill="1" applyBorder="1" applyAlignment="1">
      <alignment horizontal="center" vertical="center"/>
    </xf>
    <xf numFmtId="58" fontId="15" fillId="0" borderId="2" xfId="0" applyNumberFormat="1" applyFont="1" applyBorder="1" applyAlignment="1">
      <alignment horizontal="center" vertical="center"/>
    </xf>
    <xf numFmtId="58" fontId="14" fillId="3" borderId="9" xfId="20" applyNumberFormat="1" applyFont="1" applyFill="1" applyBorder="1" applyAlignment="1">
      <alignment horizontal="center" vertical="center"/>
    </xf>
    <xf numFmtId="180" fontId="15" fillId="0" borderId="2" xfId="0" applyNumberFormat="1" applyFont="1" applyBorder="1" applyAlignment="1"/>
    <xf numFmtId="176" fontId="6" fillId="0" borderId="9" xfId="15" applyNumberFormat="1" applyFont="1" applyFill="1" applyBorder="1" applyAlignment="1" applyProtection="1">
      <alignment horizontal="right" vertical="center"/>
    </xf>
    <xf numFmtId="176" fontId="9" fillId="0" borderId="2" xfId="19" applyNumberFormat="1" applyFont="1" applyFill="1" applyBorder="1" applyAlignment="1">
      <alignment horizontal="right" vertical="center"/>
    </xf>
    <xf numFmtId="179" fontId="8" fillId="3" borderId="9" xfId="20" applyNumberFormat="1" applyFont="1" applyFill="1" applyBorder="1" applyAlignment="1">
      <alignment horizontal="center" vertical="center"/>
    </xf>
    <xf numFmtId="176" fontId="6" fillId="0" borderId="10" xfId="15" applyNumberFormat="1" applyFont="1" applyFill="1" applyBorder="1" applyAlignment="1" applyProtection="1">
      <alignment horizontal="right" vertical="center"/>
    </xf>
    <xf numFmtId="0" fontId="9" fillId="0" borderId="3" xfId="19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49" fontId="9" fillId="0" borderId="3" xfId="19" applyNumberFormat="1" applyFont="1" applyFill="1" applyBorder="1" applyAlignment="1">
      <alignment horizontal="center" vertical="center"/>
    </xf>
    <xf numFmtId="49" fontId="11" fillId="0" borderId="3" xfId="19" applyNumberFormat="1" applyFont="1" applyFill="1" applyBorder="1" applyAlignment="1">
      <alignment horizontal="center" vertical="center"/>
    </xf>
    <xf numFmtId="58" fontId="15" fillId="0" borderId="3" xfId="0" applyNumberFormat="1" applyFont="1" applyBorder="1" applyAlignment="1">
      <alignment horizontal="center" vertical="center"/>
    </xf>
    <xf numFmtId="180" fontId="15" fillId="0" borderId="3" xfId="0" applyNumberFormat="1" applyFont="1" applyBorder="1" applyAlignment="1"/>
    <xf numFmtId="176" fontId="9" fillId="0" borderId="3" xfId="19" applyNumberFormat="1" applyFont="1" applyFill="1" applyBorder="1" applyAlignment="1" applyProtection="1">
      <alignment horizontal="center" vertical="center"/>
    </xf>
    <xf numFmtId="176" fontId="9" fillId="0" borderId="3" xfId="19" applyNumberFormat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0" fontId="16" fillId="0" borderId="3" xfId="0" applyFont="1" applyBorder="1">
      <alignment vertical="center"/>
    </xf>
    <xf numFmtId="181" fontId="16" fillId="0" borderId="3" xfId="0" applyNumberFormat="1" applyFont="1" applyBorder="1">
      <alignment vertical="center"/>
    </xf>
  </cellXfs>
  <cellStyles count="21">
    <cellStyle name="百分比 2" xfId="2"/>
    <cellStyle name="百分比 3" xfId="3"/>
    <cellStyle name="百分比 4" xfId="4"/>
    <cellStyle name="常规" xfId="0" builtinId="0"/>
    <cellStyle name="常规 2" xfId="5"/>
    <cellStyle name="常规 2 2" xfId="6"/>
    <cellStyle name="常规 2 2 2" xfId="7"/>
    <cellStyle name="常规 2 2 3" xfId="8"/>
    <cellStyle name="常规 2 3" xfId="9"/>
    <cellStyle name="常规 2 3 2" xfId="10"/>
    <cellStyle name="常规 2 3 2 2" xfId="11"/>
    <cellStyle name="常规 2 3 2 2 2" xfId="12"/>
    <cellStyle name="常规 2 3 2 3" xfId="13"/>
    <cellStyle name="常规 2 8" xfId="14"/>
    <cellStyle name="常规 3" xfId="15"/>
    <cellStyle name="常规 3 2" xfId="16"/>
    <cellStyle name="常规 4" xfId="17"/>
    <cellStyle name="常规 5" xfId="18"/>
    <cellStyle name="常规 6" xfId="19"/>
    <cellStyle name="常规 7" xfId="20"/>
    <cellStyle name="常规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R28" sqref="R28"/>
    </sheetView>
  </sheetViews>
  <sheetFormatPr defaultRowHeight="13.5"/>
  <cols>
    <col min="1" max="1" width="3.375" customWidth="1"/>
    <col min="2" max="2" width="22" customWidth="1"/>
    <col min="3" max="3" width="11.125" customWidth="1"/>
    <col min="4" max="4" width="8" customWidth="1"/>
    <col min="5" max="5" width="7.625" customWidth="1"/>
    <col min="6" max="6" width="7.875" customWidth="1"/>
    <col min="7" max="7" width="7.5" customWidth="1"/>
    <col min="8" max="8" width="7.375" customWidth="1"/>
    <col min="9" max="9" width="5" customWidth="1"/>
    <col min="10" max="10" width="6.25" customWidth="1"/>
    <col min="11" max="11" width="11.375" customWidth="1"/>
    <col min="12" max="12" width="9" customWidth="1"/>
    <col min="13" max="13" width="5.5" customWidth="1"/>
    <col min="14" max="14" width="9.375" customWidth="1"/>
    <col min="15" max="15" width="10.625" customWidth="1"/>
    <col min="16" max="16" width="5.75" customWidth="1"/>
    <col min="17" max="17" width="9.875" customWidth="1"/>
  </cols>
  <sheetData>
    <row r="1" spans="1:17" ht="44.25">
      <c r="A1" s="7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7" t="s">
        <v>8</v>
      </c>
      <c r="J1" s="15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9" t="s">
        <v>15</v>
      </c>
      <c r="Q1" s="20" t="s">
        <v>16</v>
      </c>
    </row>
    <row r="2" spans="1:17">
      <c r="A2" s="2">
        <v>1</v>
      </c>
      <c r="B2" s="25" t="s">
        <v>46</v>
      </c>
      <c r="C2" s="22" t="s">
        <v>61</v>
      </c>
      <c r="D2" s="3" t="s">
        <v>17</v>
      </c>
      <c r="E2" s="3" t="s">
        <v>18</v>
      </c>
      <c r="F2" s="10" t="s">
        <v>19</v>
      </c>
      <c r="G2" s="24">
        <v>43282</v>
      </c>
      <c r="H2" s="1">
        <v>43295</v>
      </c>
      <c r="I2" s="22">
        <v>3</v>
      </c>
      <c r="J2" s="22">
        <v>42</v>
      </c>
      <c r="K2" s="23">
        <v>1260</v>
      </c>
      <c r="L2" s="12">
        <f>ROUND(K2*0.05,2)</f>
        <v>63</v>
      </c>
      <c r="M2" s="4">
        <v>0.03</v>
      </c>
      <c r="N2" s="12">
        <f>ROUND(((K2/1.03)*0.03*1.12),2)</f>
        <v>41.1</v>
      </c>
      <c r="O2" s="6">
        <f>SUM(K2-L2-N2)</f>
        <v>1155.9000000000001</v>
      </c>
      <c r="P2" s="11">
        <v>0.4</v>
      </c>
      <c r="Q2" s="21">
        <f>ROUND(O2*P2,2)</f>
        <v>462.36</v>
      </c>
    </row>
    <row r="3" spans="1:17">
      <c r="A3" s="2">
        <v>2</v>
      </c>
      <c r="B3" s="25" t="s">
        <v>34</v>
      </c>
      <c r="C3" s="22" t="s">
        <v>35</v>
      </c>
      <c r="D3" s="3" t="s">
        <v>17</v>
      </c>
      <c r="E3" s="3" t="s">
        <v>18</v>
      </c>
      <c r="F3" s="10" t="s">
        <v>19</v>
      </c>
      <c r="G3" s="24">
        <v>43282</v>
      </c>
      <c r="H3" s="1">
        <v>43307</v>
      </c>
      <c r="I3" s="22">
        <v>156</v>
      </c>
      <c r="J3" s="22">
        <v>3235</v>
      </c>
      <c r="K3" s="23">
        <v>111761</v>
      </c>
      <c r="L3" s="12">
        <f t="shared" ref="L3:L29" si="0">ROUND(K3*0.05,2)</f>
        <v>5588.05</v>
      </c>
      <c r="M3" s="4">
        <v>0.03</v>
      </c>
      <c r="N3" s="12">
        <f t="shared" ref="N3:N29" si="1">ROUND(((K3/1.03)*0.03*1.12),2)</f>
        <v>3645.8</v>
      </c>
      <c r="O3" s="6">
        <f t="shared" ref="O3:O29" si="2">SUM(K3-L3-N3)</f>
        <v>102527.15</v>
      </c>
      <c r="P3" s="11">
        <v>0.45</v>
      </c>
      <c r="Q3" s="21">
        <f t="shared" ref="Q3:Q29" si="3">ROUND(O3*P3,2)</f>
        <v>46137.22</v>
      </c>
    </row>
    <row r="4" spans="1:17">
      <c r="A4" s="2">
        <v>3</v>
      </c>
      <c r="B4" s="25" t="s">
        <v>38</v>
      </c>
      <c r="C4" s="22" t="s">
        <v>39</v>
      </c>
      <c r="D4" s="3" t="s">
        <v>17</v>
      </c>
      <c r="E4" s="3" t="s">
        <v>18</v>
      </c>
      <c r="F4" s="10" t="s">
        <v>19</v>
      </c>
      <c r="G4" s="24">
        <v>43282</v>
      </c>
      <c r="H4" s="1">
        <v>43285</v>
      </c>
      <c r="I4" s="22">
        <v>3</v>
      </c>
      <c r="J4" s="22">
        <v>32</v>
      </c>
      <c r="K4" s="23">
        <v>946</v>
      </c>
      <c r="L4" s="12">
        <f t="shared" si="0"/>
        <v>47.3</v>
      </c>
      <c r="M4" s="4">
        <v>0.03</v>
      </c>
      <c r="N4" s="12">
        <f t="shared" si="1"/>
        <v>30.86</v>
      </c>
      <c r="O4" s="6">
        <f>SUM(K4-L4-N4)</f>
        <v>867.84</v>
      </c>
      <c r="P4" s="11">
        <v>0.45</v>
      </c>
      <c r="Q4" s="21">
        <f t="shared" si="3"/>
        <v>390.53</v>
      </c>
    </row>
    <row r="5" spans="1:17">
      <c r="A5" s="2">
        <v>4</v>
      </c>
      <c r="B5" s="25" t="s">
        <v>40</v>
      </c>
      <c r="C5" s="22" t="s">
        <v>41</v>
      </c>
      <c r="D5" s="3" t="s">
        <v>17</v>
      </c>
      <c r="E5" s="3" t="s">
        <v>18</v>
      </c>
      <c r="F5" s="10" t="s">
        <v>19</v>
      </c>
      <c r="G5" s="24">
        <v>43282</v>
      </c>
      <c r="H5" s="1">
        <v>43286</v>
      </c>
      <c r="I5" s="22">
        <v>9</v>
      </c>
      <c r="J5" s="22">
        <v>28</v>
      </c>
      <c r="K5" s="23">
        <v>811.25</v>
      </c>
      <c r="L5" s="12">
        <f t="shared" si="0"/>
        <v>40.56</v>
      </c>
      <c r="M5" s="4">
        <v>0.03</v>
      </c>
      <c r="N5" s="12">
        <f t="shared" si="1"/>
        <v>26.46</v>
      </c>
      <c r="O5" s="6">
        <f t="shared" si="2"/>
        <v>744.23</v>
      </c>
      <c r="P5" s="11">
        <v>0.45</v>
      </c>
      <c r="Q5" s="21">
        <f t="shared" si="3"/>
        <v>334.9</v>
      </c>
    </row>
    <row r="6" spans="1:17">
      <c r="A6" s="2">
        <v>5</v>
      </c>
      <c r="B6" s="25" t="s">
        <v>42</v>
      </c>
      <c r="C6" s="22" t="s">
        <v>43</v>
      </c>
      <c r="D6" s="3" t="s">
        <v>17</v>
      </c>
      <c r="E6" s="3" t="s">
        <v>18</v>
      </c>
      <c r="F6" s="10" t="s">
        <v>19</v>
      </c>
      <c r="G6" s="24">
        <v>43282</v>
      </c>
      <c r="H6" s="1">
        <v>43293</v>
      </c>
      <c r="I6" s="22">
        <v>54</v>
      </c>
      <c r="J6" s="22">
        <v>398</v>
      </c>
      <c r="K6" s="23">
        <v>12258.25</v>
      </c>
      <c r="L6" s="12">
        <f t="shared" si="0"/>
        <v>612.91</v>
      </c>
      <c r="M6" s="4">
        <v>0.03</v>
      </c>
      <c r="N6" s="12">
        <f t="shared" si="1"/>
        <v>399.88</v>
      </c>
      <c r="O6" s="6">
        <f t="shared" si="2"/>
        <v>11245.460000000001</v>
      </c>
      <c r="P6" s="11">
        <v>0.45</v>
      </c>
      <c r="Q6" s="21">
        <f t="shared" si="3"/>
        <v>5060.46</v>
      </c>
    </row>
    <row r="7" spans="1:17">
      <c r="A7" s="2">
        <v>6</v>
      </c>
      <c r="B7" s="25" t="s">
        <v>47</v>
      </c>
      <c r="C7" s="22" t="s">
        <v>62</v>
      </c>
      <c r="D7" s="3" t="s">
        <v>17</v>
      </c>
      <c r="E7" s="3" t="s">
        <v>18</v>
      </c>
      <c r="F7" s="10" t="s">
        <v>19</v>
      </c>
      <c r="G7" s="24">
        <v>43282</v>
      </c>
      <c r="H7" s="1">
        <v>43283</v>
      </c>
      <c r="I7" s="22">
        <v>2</v>
      </c>
      <c r="J7" s="22">
        <v>81</v>
      </c>
      <c r="K7" s="23">
        <v>2425</v>
      </c>
      <c r="L7" s="12">
        <f t="shared" si="0"/>
        <v>121.25</v>
      </c>
      <c r="M7" s="4">
        <v>0.03</v>
      </c>
      <c r="N7" s="12">
        <f t="shared" si="1"/>
        <v>79.11</v>
      </c>
      <c r="O7" s="6">
        <f t="shared" si="2"/>
        <v>2224.64</v>
      </c>
      <c r="P7" s="11">
        <v>0.45</v>
      </c>
      <c r="Q7" s="21">
        <f t="shared" si="3"/>
        <v>1001.09</v>
      </c>
    </row>
    <row r="8" spans="1:17">
      <c r="A8" s="2">
        <v>7</v>
      </c>
      <c r="B8" s="25" t="s">
        <v>30</v>
      </c>
      <c r="C8" s="22" t="s">
        <v>31</v>
      </c>
      <c r="D8" s="3" t="s">
        <v>17</v>
      </c>
      <c r="E8" s="3" t="s">
        <v>18</v>
      </c>
      <c r="F8" s="10" t="s">
        <v>19</v>
      </c>
      <c r="G8" s="24">
        <v>43282</v>
      </c>
      <c r="H8" s="1">
        <v>43284</v>
      </c>
      <c r="I8" s="22">
        <v>4</v>
      </c>
      <c r="J8" s="22">
        <v>23</v>
      </c>
      <c r="K8" s="23">
        <v>694</v>
      </c>
      <c r="L8" s="12">
        <f t="shared" si="0"/>
        <v>34.700000000000003</v>
      </c>
      <c r="M8" s="4">
        <v>0.03</v>
      </c>
      <c r="N8" s="12">
        <f t="shared" si="1"/>
        <v>22.64</v>
      </c>
      <c r="O8" s="6">
        <f t="shared" si="2"/>
        <v>636.66</v>
      </c>
      <c r="P8" s="11">
        <v>0.45</v>
      </c>
      <c r="Q8" s="21">
        <f t="shared" si="3"/>
        <v>286.5</v>
      </c>
    </row>
    <row r="9" spans="1:17">
      <c r="A9" s="2">
        <v>8</v>
      </c>
      <c r="B9" s="25" t="s">
        <v>36</v>
      </c>
      <c r="C9" s="22" t="s">
        <v>37</v>
      </c>
      <c r="D9" s="3" t="s">
        <v>17</v>
      </c>
      <c r="E9" s="3" t="s">
        <v>18</v>
      </c>
      <c r="F9" s="10" t="s">
        <v>19</v>
      </c>
      <c r="G9" s="24">
        <v>43282</v>
      </c>
      <c r="H9" s="1">
        <v>43286</v>
      </c>
      <c r="I9" s="22">
        <v>22</v>
      </c>
      <c r="J9" s="22">
        <v>190</v>
      </c>
      <c r="K9" s="23">
        <v>5806</v>
      </c>
      <c r="L9" s="12">
        <f t="shared" si="0"/>
        <v>290.3</v>
      </c>
      <c r="M9" s="5">
        <v>0.03</v>
      </c>
      <c r="N9" s="12">
        <f t="shared" si="1"/>
        <v>189.4</v>
      </c>
      <c r="O9" s="6">
        <f t="shared" si="2"/>
        <v>5326.3</v>
      </c>
      <c r="P9" s="11">
        <v>0.45</v>
      </c>
      <c r="Q9" s="21">
        <f t="shared" si="3"/>
        <v>2396.84</v>
      </c>
    </row>
    <row r="10" spans="1:17" ht="14.25" customHeight="1">
      <c r="A10" s="2">
        <v>9</v>
      </c>
      <c r="B10" s="25" t="s">
        <v>44</v>
      </c>
      <c r="C10" s="22" t="s">
        <v>45</v>
      </c>
      <c r="D10" s="3" t="s">
        <v>17</v>
      </c>
      <c r="E10" s="3" t="s">
        <v>18</v>
      </c>
      <c r="F10" s="10" t="s">
        <v>19</v>
      </c>
      <c r="G10" s="24">
        <v>43282</v>
      </c>
      <c r="H10" s="1">
        <v>43312</v>
      </c>
      <c r="I10" s="22">
        <v>618</v>
      </c>
      <c r="J10" s="22">
        <v>24758</v>
      </c>
      <c r="K10" s="23">
        <v>822995.7</v>
      </c>
      <c r="L10" s="12">
        <f t="shared" si="0"/>
        <v>41149.79</v>
      </c>
      <c r="M10" s="8">
        <v>0.03</v>
      </c>
      <c r="N10" s="12">
        <f t="shared" si="1"/>
        <v>26847.24</v>
      </c>
      <c r="O10" s="6">
        <f t="shared" si="2"/>
        <v>754998.66999999993</v>
      </c>
      <c r="P10" s="11">
        <v>0.45</v>
      </c>
      <c r="Q10" s="21">
        <f t="shared" si="3"/>
        <v>339749.4</v>
      </c>
    </row>
    <row r="11" spans="1:17">
      <c r="A11" s="2">
        <v>10</v>
      </c>
      <c r="B11" s="25" t="s">
        <v>32</v>
      </c>
      <c r="C11" s="22" t="s">
        <v>33</v>
      </c>
      <c r="D11" s="3" t="s">
        <v>17</v>
      </c>
      <c r="E11" s="3" t="s">
        <v>18</v>
      </c>
      <c r="F11" s="10" t="s">
        <v>19</v>
      </c>
      <c r="G11" s="24">
        <v>43282</v>
      </c>
      <c r="H11" s="1">
        <v>43293</v>
      </c>
      <c r="I11" s="22">
        <v>57</v>
      </c>
      <c r="J11" s="22">
        <v>931</v>
      </c>
      <c r="K11" s="23">
        <v>31543</v>
      </c>
      <c r="L11" s="12">
        <f t="shared" si="0"/>
        <v>1577.15</v>
      </c>
      <c r="M11" s="8">
        <v>0.03</v>
      </c>
      <c r="N11" s="12">
        <f t="shared" si="1"/>
        <v>1028.98</v>
      </c>
      <c r="O11" s="6">
        <f t="shared" si="2"/>
        <v>28936.87</v>
      </c>
      <c r="P11" s="11">
        <v>0.5</v>
      </c>
      <c r="Q11" s="21">
        <f t="shared" si="3"/>
        <v>14468.44</v>
      </c>
    </row>
    <row r="12" spans="1:17">
      <c r="A12" s="2">
        <v>11</v>
      </c>
      <c r="B12" s="25" t="s">
        <v>20</v>
      </c>
      <c r="C12" s="22" t="s">
        <v>21</v>
      </c>
      <c r="D12" s="3" t="s">
        <v>17</v>
      </c>
      <c r="E12" s="3" t="s">
        <v>18</v>
      </c>
      <c r="F12" s="10" t="s">
        <v>19</v>
      </c>
      <c r="G12" s="24">
        <v>43282</v>
      </c>
      <c r="H12" s="1">
        <v>43312</v>
      </c>
      <c r="I12" s="22">
        <v>144</v>
      </c>
      <c r="J12" s="22">
        <v>2521</v>
      </c>
      <c r="K12" s="23">
        <v>87991</v>
      </c>
      <c r="L12" s="12">
        <f t="shared" si="0"/>
        <v>4399.55</v>
      </c>
      <c r="M12" s="8">
        <v>0.03</v>
      </c>
      <c r="N12" s="12">
        <f t="shared" si="1"/>
        <v>2870.39</v>
      </c>
      <c r="O12" s="6">
        <f t="shared" si="2"/>
        <v>80721.06</v>
      </c>
      <c r="P12" s="11">
        <v>0.5</v>
      </c>
      <c r="Q12" s="21">
        <f t="shared" si="3"/>
        <v>40360.53</v>
      </c>
    </row>
    <row r="13" spans="1:17">
      <c r="A13" s="2">
        <v>12</v>
      </c>
      <c r="B13" s="25" t="s">
        <v>24</v>
      </c>
      <c r="C13" s="22" t="s">
        <v>25</v>
      </c>
      <c r="D13" s="3" t="s">
        <v>17</v>
      </c>
      <c r="E13" s="3" t="s">
        <v>18</v>
      </c>
      <c r="F13" s="10" t="s">
        <v>19</v>
      </c>
      <c r="G13" s="24">
        <v>43283</v>
      </c>
      <c r="H13" s="1">
        <v>43284</v>
      </c>
      <c r="I13" s="22">
        <v>2</v>
      </c>
      <c r="J13" s="22">
        <v>5</v>
      </c>
      <c r="K13" s="23">
        <v>146</v>
      </c>
      <c r="L13" s="12">
        <f t="shared" si="0"/>
        <v>7.3</v>
      </c>
      <c r="M13" s="8">
        <v>0.03</v>
      </c>
      <c r="N13" s="12">
        <f t="shared" si="1"/>
        <v>4.76</v>
      </c>
      <c r="O13" s="6">
        <f t="shared" si="2"/>
        <v>133.94</v>
      </c>
      <c r="P13" s="11">
        <v>0.45</v>
      </c>
      <c r="Q13" s="21">
        <f t="shared" si="3"/>
        <v>60.27</v>
      </c>
    </row>
    <row r="14" spans="1:17">
      <c r="A14" s="2">
        <v>13</v>
      </c>
      <c r="B14" s="25" t="s">
        <v>26</v>
      </c>
      <c r="C14" s="22" t="s">
        <v>27</v>
      </c>
      <c r="D14" s="3" t="s">
        <v>17</v>
      </c>
      <c r="E14" s="3" t="s">
        <v>18</v>
      </c>
      <c r="F14" s="10" t="s">
        <v>19</v>
      </c>
      <c r="G14" s="24">
        <v>43283</v>
      </c>
      <c r="H14" s="1">
        <v>43284</v>
      </c>
      <c r="I14" s="22">
        <v>4</v>
      </c>
      <c r="J14" s="22">
        <v>40</v>
      </c>
      <c r="K14" s="23">
        <v>1239</v>
      </c>
      <c r="L14" s="12">
        <f t="shared" si="0"/>
        <v>61.95</v>
      </c>
      <c r="M14" s="8">
        <v>0.03</v>
      </c>
      <c r="N14" s="12">
        <f t="shared" si="1"/>
        <v>40.42</v>
      </c>
      <c r="O14" s="6">
        <f t="shared" si="2"/>
        <v>1136.6299999999999</v>
      </c>
      <c r="P14" s="11">
        <v>0.45</v>
      </c>
      <c r="Q14" s="21">
        <f t="shared" si="3"/>
        <v>511.48</v>
      </c>
    </row>
    <row r="15" spans="1:17">
      <c r="A15" s="2">
        <v>14</v>
      </c>
      <c r="B15" s="25" t="s">
        <v>28</v>
      </c>
      <c r="C15" s="22" t="s">
        <v>29</v>
      </c>
      <c r="D15" s="3" t="s">
        <v>17</v>
      </c>
      <c r="E15" s="3" t="s">
        <v>18</v>
      </c>
      <c r="F15" s="10" t="s">
        <v>19</v>
      </c>
      <c r="G15" s="24">
        <v>43283</v>
      </c>
      <c r="H15" s="1">
        <v>43286</v>
      </c>
      <c r="I15" s="22">
        <v>4</v>
      </c>
      <c r="J15" s="22">
        <v>26</v>
      </c>
      <c r="K15" s="23">
        <v>780</v>
      </c>
      <c r="L15" s="12">
        <f t="shared" si="0"/>
        <v>39</v>
      </c>
      <c r="M15" s="8">
        <v>0.03</v>
      </c>
      <c r="N15" s="12">
        <f t="shared" si="1"/>
        <v>25.44</v>
      </c>
      <c r="O15" s="6">
        <f t="shared" si="2"/>
        <v>715.56</v>
      </c>
      <c r="P15" s="11">
        <v>0.45</v>
      </c>
      <c r="Q15" s="21">
        <f t="shared" si="3"/>
        <v>322</v>
      </c>
    </row>
    <row r="16" spans="1:17">
      <c r="A16" s="2">
        <v>15</v>
      </c>
      <c r="B16" s="25" t="s">
        <v>22</v>
      </c>
      <c r="C16" s="22" t="s">
        <v>23</v>
      </c>
      <c r="D16" s="3" t="s">
        <v>17</v>
      </c>
      <c r="E16" s="3" t="s">
        <v>18</v>
      </c>
      <c r="F16" s="10" t="s">
        <v>19</v>
      </c>
      <c r="G16" s="24">
        <v>43285</v>
      </c>
      <c r="H16" s="1">
        <v>43285</v>
      </c>
      <c r="I16" s="22">
        <v>1</v>
      </c>
      <c r="J16" s="22">
        <v>11</v>
      </c>
      <c r="K16" s="23">
        <v>340</v>
      </c>
      <c r="L16" s="12">
        <f t="shared" si="0"/>
        <v>17</v>
      </c>
      <c r="M16" s="8">
        <v>0.03</v>
      </c>
      <c r="N16" s="12">
        <f t="shared" si="1"/>
        <v>11.09</v>
      </c>
      <c r="O16" s="6">
        <f t="shared" si="2"/>
        <v>311.91000000000003</v>
      </c>
      <c r="P16" s="11">
        <v>0.45</v>
      </c>
      <c r="Q16" s="21">
        <f t="shared" si="3"/>
        <v>140.36000000000001</v>
      </c>
    </row>
    <row r="17" spans="1:17">
      <c r="A17" s="26">
        <v>16</v>
      </c>
      <c r="B17" s="27" t="s">
        <v>48</v>
      </c>
      <c r="C17" s="28" t="s">
        <v>63</v>
      </c>
      <c r="D17" s="29" t="s">
        <v>17</v>
      </c>
      <c r="E17" s="29" t="s">
        <v>18</v>
      </c>
      <c r="F17" s="30" t="s">
        <v>19</v>
      </c>
      <c r="G17" s="31">
        <v>43287</v>
      </c>
      <c r="H17" s="32">
        <v>43300</v>
      </c>
      <c r="I17" s="28">
        <v>52</v>
      </c>
      <c r="J17" s="28">
        <v>729</v>
      </c>
      <c r="K17" s="33">
        <v>24100</v>
      </c>
      <c r="L17" s="34">
        <f t="shared" si="0"/>
        <v>1205</v>
      </c>
      <c r="M17" s="9">
        <v>0.03</v>
      </c>
      <c r="N17" s="34">
        <f t="shared" si="1"/>
        <v>786.17</v>
      </c>
      <c r="O17" s="35">
        <f t="shared" si="2"/>
        <v>22108.83</v>
      </c>
      <c r="P17" s="36">
        <v>0.45</v>
      </c>
      <c r="Q17" s="37">
        <f t="shared" si="3"/>
        <v>9948.9699999999993</v>
      </c>
    </row>
    <row r="18" spans="1:17">
      <c r="A18" s="38">
        <v>17</v>
      </c>
      <c r="B18" s="39" t="s">
        <v>49</v>
      </c>
      <c r="C18" s="40" t="s">
        <v>64</v>
      </c>
      <c r="D18" s="41" t="s">
        <v>17</v>
      </c>
      <c r="E18" s="41" t="s">
        <v>18</v>
      </c>
      <c r="F18" s="42" t="s">
        <v>19</v>
      </c>
      <c r="G18" s="43">
        <v>43294</v>
      </c>
      <c r="H18" s="1">
        <v>43312</v>
      </c>
      <c r="I18" s="40">
        <v>272</v>
      </c>
      <c r="J18" s="40">
        <v>5446</v>
      </c>
      <c r="K18" s="44">
        <v>181207.5</v>
      </c>
      <c r="L18" s="12">
        <f t="shared" si="0"/>
        <v>9060.3799999999992</v>
      </c>
      <c r="M18" s="45">
        <v>0.03</v>
      </c>
      <c r="N18" s="12">
        <f t="shared" si="1"/>
        <v>5911.23</v>
      </c>
      <c r="O18" s="46">
        <f t="shared" si="2"/>
        <v>166235.88999999998</v>
      </c>
      <c r="P18" s="11">
        <v>0.45</v>
      </c>
      <c r="Q18" s="12">
        <f t="shared" si="3"/>
        <v>74806.149999999994</v>
      </c>
    </row>
    <row r="19" spans="1:17">
      <c r="A19" s="38">
        <v>18</v>
      </c>
      <c r="B19" s="39" t="s">
        <v>50</v>
      </c>
      <c r="C19" s="40" t="s">
        <v>65</v>
      </c>
      <c r="D19" s="41" t="s">
        <v>17</v>
      </c>
      <c r="E19" s="41" t="s">
        <v>18</v>
      </c>
      <c r="F19" s="42" t="s">
        <v>19</v>
      </c>
      <c r="G19" s="43">
        <v>43294</v>
      </c>
      <c r="H19" s="1">
        <v>43298</v>
      </c>
      <c r="I19" s="40">
        <v>19</v>
      </c>
      <c r="J19" s="40">
        <v>362</v>
      </c>
      <c r="K19" s="44">
        <v>12553</v>
      </c>
      <c r="L19" s="12">
        <f t="shared" si="0"/>
        <v>627.65</v>
      </c>
      <c r="M19" s="45">
        <v>0.03</v>
      </c>
      <c r="N19" s="12">
        <f t="shared" si="1"/>
        <v>409.5</v>
      </c>
      <c r="O19" s="46">
        <f t="shared" si="2"/>
        <v>11515.85</v>
      </c>
      <c r="P19" s="11">
        <v>0.45</v>
      </c>
      <c r="Q19" s="12">
        <f t="shared" si="3"/>
        <v>5182.13</v>
      </c>
    </row>
    <row r="20" spans="1:17">
      <c r="A20" s="38">
        <v>19</v>
      </c>
      <c r="B20" s="39" t="s">
        <v>51</v>
      </c>
      <c r="C20" s="40" t="s">
        <v>66</v>
      </c>
      <c r="D20" s="41" t="s">
        <v>17</v>
      </c>
      <c r="E20" s="41" t="s">
        <v>18</v>
      </c>
      <c r="F20" s="42" t="s">
        <v>19</v>
      </c>
      <c r="G20" s="43">
        <v>43295</v>
      </c>
      <c r="H20" s="1">
        <v>43297</v>
      </c>
      <c r="I20" s="40">
        <v>5</v>
      </c>
      <c r="J20" s="40">
        <v>48</v>
      </c>
      <c r="K20" s="44">
        <v>1417.25</v>
      </c>
      <c r="L20" s="12">
        <f t="shared" si="0"/>
        <v>70.86</v>
      </c>
      <c r="M20" s="45">
        <v>0.03</v>
      </c>
      <c r="N20" s="12">
        <f t="shared" si="1"/>
        <v>46.23</v>
      </c>
      <c r="O20" s="46">
        <f t="shared" si="2"/>
        <v>1300.1600000000001</v>
      </c>
      <c r="P20" s="11">
        <v>0.45</v>
      </c>
      <c r="Q20" s="12">
        <f t="shared" si="3"/>
        <v>585.07000000000005</v>
      </c>
    </row>
    <row r="21" spans="1:17">
      <c r="A21" s="38">
        <v>20</v>
      </c>
      <c r="B21" s="39" t="s">
        <v>52</v>
      </c>
      <c r="C21" s="40" t="s">
        <v>67</v>
      </c>
      <c r="D21" s="41" t="s">
        <v>17</v>
      </c>
      <c r="E21" s="41" t="s">
        <v>18</v>
      </c>
      <c r="F21" s="42" t="s">
        <v>19</v>
      </c>
      <c r="G21" s="43">
        <v>43301</v>
      </c>
      <c r="H21" s="1">
        <v>43312</v>
      </c>
      <c r="I21" s="40">
        <v>33</v>
      </c>
      <c r="J21" s="40">
        <v>211</v>
      </c>
      <c r="K21" s="44">
        <v>6198</v>
      </c>
      <c r="L21" s="12">
        <f t="shared" si="0"/>
        <v>309.89999999999998</v>
      </c>
      <c r="M21" s="45">
        <v>0.03</v>
      </c>
      <c r="N21" s="12">
        <f t="shared" si="1"/>
        <v>202.19</v>
      </c>
      <c r="O21" s="46">
        <f t="shared" si="2"/>
        <v>5685.9100000000008</v>
      </c>
      <c r="P21" s="11">
        <v>0.45</v>
      </c>
      <c r="Q21" s="12">
        <f t="shared" si="3"/>
        <v>2558.66</v>
      </c>
    </row>
    <row r="22" spans="1:17">
      <c r="A22" s="38">
        <v>21</v>
      </c>
      <c r="B22" s="39" t="s">
        <v>53</v>
      </c>
      <c r="C22" s="40" t="s">
        <v>68</v>
      </c>
      <c r="D22" s="41" t="s">
        <v>17</v>
      </c>
      <c r="E22" s="41" t="s">
        <v>18</v>
      </c>
      <c r="F22" s="42" t="s">
        <v>19</v>
      </c>
      <c r="G22" s="43">
        <v>43301</v>
      </c>
      <c r="H22" s="1">
        <v>43312</v>
      </c>
      <c r="I22" s="40">
        <v>165</v>
      </c>
      <c r="J22" s="40">
        <v>4439</v>
      </c>
      <c r="K22" s="44">
        <v>151997.79</v>
      </c>
      <c r="L22" s="12">
        <f t="shared" si="0"/>
        <v>7599.89</v>
      </c>
      <c r="M22" s="45">
        <v>0.03</v>
      </c>
      <c r="N22" s="12">
        <f t="shared" si="1"/>
        <v>4958.37</v>
      </c>
      <c r="O22" s="46">
        <f t="shared" si="2"/>
        <v>139439.53</v>
      </c>
      <c r="P22" s="11">
        <v>0.5</v>
      </c>
      <c r="Q22" s="12">
        <f t="shared" si="3"/>
        <v>69719.77</v>
      </c>
    </row>
    <row r="23" spans="1:17">
      <c r="A23" s="38">
        <v>22</v>
      </c>
      <c r="B23" s="39" t="s">
        <v>54</v>
      </c>
      <c r="C23" s="40" t="s">
        <v>69</v>
      </c>
      <c r="D23" s="41" t="s">
        <v>17</v>
      </c>
      <c r="E23" s="41" t="s">
        <v>18</v>
      </c>
      <c r="F23" s="42" t="s">
        <v>19</v>
      </c>
      <c r="G23" s="43">
        <v>43301</v>
      </c>
      <c r="H23" s="1">
        <v>43307</v>
      </c>
      <c r="I23" s="40">
        <v>22</v>
      </c>
      <c r="J23" s="40">
        <v>259</v>
      </c>
      <c r="K23" s="44">
        <v>8120.5</v>
      </c>
      <c r="L23" s="12">
        <f t="shared" si="0"/>
        <v>406.03</v>
      </c>
      <c r="M23" s="45">
        <v>0.03</v>
      </c>
      <c r="N23" s="12">
        <f t="shared" si="1"/>
        <v>264.89999999999998</v>
      </c>
      <c r="O23" s="46">
        <f t="shared" si="2"/>
        <v>7449.5700000000006</v>
      </c>
      <c r="P23" s="11">
        <v>0.5</v>
      </c>
      <c r="Q23" s="12">
        <f t="shared" si="3"/>
        <v>3724.79</v>
      </c>
    </row>
    <row r="24" spans="1:17">
      <c r="A24" s="38">
        <v>23</v>
      </c>
      <c r="B24" s="39" t="s">
        <v>55</v>
      </c>
      <c r="C24" s="40" t="s">
        <v>70</v>
      </c>
      <c r="D24" s="41" t="s">
        <v>17</v>
      </c>
      <c r="E24" s="41" t="s">
        <v>18</v>
      </c>
      <c r="F24" s="42" t="s">
        <v>19</v>
      </c>
      <c r="G24" s="43">
        <v>43301</v>
      </c>
      <c r="H24" s="1">
        <v>43307</v>
      </c>
      <c r="I24" s="40">
        <v>10</v>
      </c>
      <c r="J24" s="40">
        <v>14</v>
      </c>
      <c r="K24" s="44">
        <v>401</v>
      </c>
      <c r="L24" s="12">
        <f t="shared" si="0"/>
        <v>20.05</v>
      </c>
      <c r="M24" s="45">
        <v>0.03</v>
      </c>
      <c r="N24" s="12">
        <f t="shared" si="1"/>
        <v>13.08</v>
      </c>
      <c r="O24" s="46">
        <f t="shared" si="2"/>
        <v>367.87</v>
      </c>
      <c r="P24" s="11">
        <v>0.45</v>
      </c>
      <c r="Q24" s="12">
        <f t="shared" si="3"/>
        <v>165.54</v>
      </c>
    </row>
    <row r="25" spans="1:17">
      <c r="A25" s="38">
        <v>24</v>
      </c>
      <c r="B25" s="39" t="s">
        <v>56</v>
      </c>
      <c r="C25" s="40" t="s">
        <v>71</v>
      </c>
      <c r="D25" s="41" t="s">
        <v>17</v>
      </c>
      <c r="E25" s="41" t="s">
        <v>18</v>
      </c>
      <c r="F25" s="42" t="s">
        <v>19</v>
      </c>
      <c r="G25" s="43">
        <v>43302</v>
      </c>
      <c r="H25" s="1">
        <v>43308</v>
      </c>
      <c r="I25" s="40">
        <v>23</v>
      </c>
      <c r="J25" s="40">
        <v>190</v>
      </c>
      <c r="K25" s="44">
        <v>6846</v>
      </c>
      <c r="L25" s="12">
        <f t="shared" si="0"/>
        <v>342.3</v>
      </c>
      <c r="M25" s="45">
        <v>0.03</v>
      </c>
      <c r="N25" s="12">
        <f t="shared" si="1"/>
        <v>223.33</v>
      </c>
      <c r="O25" s="46">
        <f t="shared" si="2"/>
        <v>6280.37</v>
      </c>
      <c r="P25" s="11">
        <v>0.45</v>
      </c>
      <c r="Q25" s="12">
        <f t="shared" si="3"/>
        <v>2826.17</v>
      </c>
    </row>
    <row r="26" spans="1:17">
      <c r="A26" s="38">
        <v>25</v>
      </c>
      <c r="B26" s="39" t="s">
        <v>57</v>
      </c>
      <c r="C26" s="40" t="s">
        <v>72</v>
      </c>
      <c r="D26" s="41" t="s">
        <v>17</v>
      </c>
      <c r="E26" s="41" t="s">
        <v>18</v>
      </c>
      <c r="F26" s="42" t="s">
        <v>19</v>
      </c>
      <c r="G26" s="43">
        <v>43303</v>
      </c>
      <c r="H26" s="1">
        <v>43303</v>
      </c>
      <c r="I26" s="40">
        <v>1</v>
      </c>
      <c r="J26" s="40">
        <v>74</v>
      </c>
      <c r="K26" s="44">
        <v>2115</v>
      </c>
      <c r="L26" s="12">
        <f t="shared" si="0"/>
        <v>105.75</v>
      </c>
      <c r="M26" s="45">
        <v>0.03</v>
      </c>
      <c r="N26" s="12">
        <f t="shared" si="1"/>
        <v>68.989999999999995</v>
      </c>
      <c r="O26" s="46">
        <f t="shared" si="2"/>
        <v>1940.26</v>
      </c>
      <c r="P26" s="11">
        <v>0.45</v>
      </c>
      <c r="Q26" s="12">
        <f t="shared" si="3"/>
        <v>873.12</v>
      </c>
    </row>
    <row r="27" spans="1:17">
      <c r="A27" s="38">
        <v>26</v>
      </c>
      <c r="B27" s="39" t="s">
        <v>58</v>
      </c>
      <c r="C27" s="40" t="s">
        <v>73</v>
      </c>
      <c r="D27" s="41" t="s">
        <v>17</v>
      </c>
      <c r="E27" s="41" t="s">
        <v>18</v>
      </c>
      <c r="F27" s="42" t="s">
        <v>19</v>
      </c>
      <c r="G27" s="43">
        <v>43308</v>
      </c>
      <c r="H27" s="1">
        <v>43312</v>
      </c>
      <c r="I27" s="40">
        <v>151</v>
      </c>
      <c r="J27" s="40">
        <v>9525</v>
      </c>
      <c r="K27" s="44">
        <v>313277</v>
      </c>
      <c r="L27" s="12">
        <f t="shared" si="0"/>
        <v>15663.85</v>
      </c>
      <c r="M27" s="45">
        <v>0.03</v>
      </c>
      <c r="N27" s="12">
        <f t="shared" si="1"/>
        <v>10219.52</v>
      </c>
      <c r="O27" s="46">
        <f t="shared" si="2"/>
        <v>287393.63</v>
      </c>
      <c r="P27" s="11">
        <v>0.45</v>
      </c>
      <c r="Q27" s="12">
        <f t="shared" si="3"/>
        <v>129327.13</v>
      </c>
    </row>
    <row r="28" spans="1:17">
      <c r="A28" s="38">
        <v>27</v>
      </c>
      <c r="B28" s="39" t="s">
        <v>59</v>
      </c>
      <c r="C28" s="40" t="s">
        <v>74</v>
      </c>
      <c r="D28" s="41" t="s">
        <v>17</v>
      </c>
      <c r="E28" s="41" t="s">
        <v>18</v>
      </c>
      <c r="F28" s="42" t="s">
        <v>19</v>
      </c>
      <c r="G28" s="43">
        <v>43308</v>
      </c>
      <c r="H28" s="1">
        <v>43312</v>
      </c>
      <c r="I28" s="40">
        <v>83</v>
      </c>
      <c r="J28" s="40">
        <v>2887</v>
      </c>
      <c r="K28" s="44">
        <v>110225.2</v>
      </c>
      <c r="L28" s="12">
        <f t="shared" si="0"/>
        <v>5511.26</v>
      </c>
      <c r="M28" s="45">
        <v>0.03</v>
      </c>
      <c r="N28" s="12">
        <f t="shared" si="1"/>
        <v>3595.7</v>
      </c>
      <c r="O28" s="46">
        <f t="shared" si="2"/>
        <v>101118.24</v>
      </c>
      <c r="P28" s="11">
        <v>0.45</v>
      </c>
      <c r="Q28" s="12">
        <f t="shared" si="3"/>
        <v>45503.21</v>
      </c>
    </row>
    <row r="29" spans="1:17">
      <c r="A29" s="38">
        <v>28</v>
      </c>
      <c r="B29" s="39" t="s">
        <v>60</v>
      </c>
      <c r="C29" s="40" t="s">
        <v>75</v>
      </c>
      <c r="D29" s="41" t="s">
        <v>17</v>
      </c>
      <c r="E29" s="41" t="s">
        <v>18</v>
      </c>
      <c r="F29" s="42" t="s">
        <v>19</v>
      </c>
      <c r="G29" s="43">
        <v>43310</v>
      </c>
      <c r="H29" s="1">
        <v>43310</v>
      </c>
      <c r="I29" s="40">
        <v>1</v>
      </c>
      <c r="J29" s="40">
        <v>30</v>
      </c>
      <c r="K29" s="44">
        <v>988</v>
      </c>
      <c r="L29" s="12">
        <f t="shared" si="0"/>
        <v>49.4</v>
      </c>
      <c r="M29" s="45">
        <v>0.03</v>
      </c>
      <c r="N29" s="12">
        <f t="shared" si="1"/>
        <v>32.229999999999997</v>
      </c>
      <c r="O29" s="46">
        <f t="shared" si="2"/>
        <v>906.37</v>
      </c>
      <c r="P29" s="11">
        <v>0.45</v>
      </c>
      <c r="Q29" s="12">
        <f t="shared" si="3"/>
        <v>407.87</v>
      </c>
    </row>
    <row r="30" spans="1:17">
      <c r="A30" s="38">
        <v>29</v>
      </c>
      <c r="B30" s="39" t="s">
        <v>76</v>
      </c>
      <c r="C30" s="47"/>
      <c r="D30" s="47"/>
      <c r="E30" s="47"/>
      <c r="F30" s="47"/>
      <c r="G30" s="47"/>
      <c r="H30" s="47"/>
      <c r="I30" s="48">
        <f>SUM(I2:I29)</f>
        <v>1920</v>
      </c>
      <c r="J30" s="48">
        <f>SUM(J2:J29)</f>
        <v>56535</v>
      </c>
      <c r="K30" s="49">
        <f>SUM(K2:K29)</f>
        <v>1900442.44</v>
      </c>
      <c r="L30" s="49">
        <f>SUM(L2:L29)</f>
        <v>95022.13</v>
      </c>
      <c r="M30" s="49"/>
      <c r="N30" s="49">
        <f>SUM(N2:N29)</f>
        <v>61995.010000000017</v>
      </c>
      <c r="O30" s="49">
        <f>SUM(O2:O29)</f>
        <v>1743425.3</v>
      </c>
      <c r="P30" s="49"/>
      <c r="Q30" s="49">
        <f>SUM(Q2:Q29)</f>
        <v>797310.96000000008</v>
      </c>
    </row>
  </sheetData>
  <phoneticPr fontId="13" type="noConversion"/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2018-08-01T03:22:25Z</cp:lastPrinted>
  <dcterms:created xsi:type="dcterms:W3CDTF">2018-06-01T05:17:33Z</dcterms:created>
  <dcterms:modified xsi:type="dcterms:W3CDTF">2018-08-01T09:32:35Z</dcterms:modified>
</cp:coreProperties>
</file>