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1840" windowHeight="13740"/>
  </bookViews>
  <sheets>
    <sheet name="月结算表" sheetId="1" r:id="rId1"/>
  </sheets>
  <calcPr calcId="125725"/>
</workbook>
</file>

<file path=xl/calcChain.xml><?xml version="1.0" encoding="utf-8"?>
<calcChain xmlns="http://schemas.openxmlformats.org/spreadsheetml/2006/main">
  <c r="J30" i="1"/>
  <c r="I30"/>
  <c r="Q30"/>
  <c r="K30"/>
  <c r="L2"/>
  <c r="O29"/>
  <c r="Q29" s="1"/>
  <c r="N29"/>
  <c r="L29"/>
  <c r="O10"/>
  <c r="Q10" s="1"/>
  <c r="O11"/>
  <c r="Q11" s="1"/>
  <c r="O12"/>
  <c r="Q12" s="1"/>
  <c r="O13"/>
  <c r="Q13" s="1"/>
  <c r="O14"/>
  <c r="Q14" s="1"/>
  <c r="O15"/>
  <c r="Q15" s="1"/>
  <c r="O16"/>
  <c r="Q16" s="1"/>
  <c r="O17"/>
  <c r="Q17" s="1"/>
  <c r="O18"/>
  <c r="Q18" s="1"/>
  <c r="O19"/>
  <c r="Q19" s="1"/>
  <c r="O20"/>
  <c r="Q20" s="1"/>
  <c r="O21"/>
  <c r="Q21" s="1"/>
  <c r="O22"/>
  <c r="Q22" s="1"/>
  <c r="O23"/>
  <c r="Q23" s="1"/>
  <c r="O24"/>
  <c r="Q24" s="1"/>
  <c r="O25"/>
  <c r="Q25" s="1"/>
  <c r="O26"/>
  <c r="Q26" s="1"/>
  <c r="O27"/>
  <c r="Q27" s="1"/>
  <c r="O28"/>
  <c r="Q28" s="1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O9" l="1"/>
  <c r="Q9" s="1"/>
  <c r="N9"/>
  <c r="L9"/>
  <c r="O8"/>
  <c r="Q8" s="1"/>
  <c r="N8"/>
  <c r="L8"/>
  <c r="O7"/>
  <c r="Q7" s="1"/>
  <c r="N7"/>
  <c r="L7"/>
  <c r="O6"/>
  <c r="Q6" s="1"/>
  <c r="N6"/>
  <c r="L6"/>
  <c r="O5"/>
  <c r="Q5" s="1"/>
  <c r="N5"/>
  <c r="L5"/>
  <c r="O4"/>
  <c r="Q4" s="1"/>
  <c r="N4"/>
  <c r="L4"/>
  <c r="O3"/>
  <c r="Q3" s="1"/>
  <c r="N3"/>
  <c r="L3"/>
  <c r="O2"/>
  <c r="Q2" s="1"/>
  <c r="N2"/>
  <c r="L30" l="1"/>
  <c r="N30"/>
  <c r="O30"/>
</calcChain>
</file>

<file path=xl/comments1.xml><?xml version="1.0" encoding="utf-8"?>
<comments xmlns="http://schemas.openxmlformats.org/spreadsheetml/2006/main">
  <authors>
    <author>leno</author>
  </authors>
  <commentList>
    <comment ref="A1" authorId="0">
      <text/>
    </comment>
  </commentList>
</comments>
</file>

<file path=xl/sharedStrings.xml><?xml version="1.0" encoding="utf-8"?>
<sst xmlns="http://schemas.openxmlformats.org/spreadsheetml/2006/main" count="186" uniqueCount="94">
  <si>
    <t>序号</t>
  </si>
  <si>
    <t>影片编码</t>
  </si>
  <si>
    <t>总场次</t>
    <phoneticPr fontId="2" type="noConversion"/>
  </si>
  <si>
    <t>总票房</t>
    <phoneticPr fontId="2" type="noConversion"/>
  </si>
  <si>
    <t>分账片款</t>
    <phoneticPr fontId="2" type="noConversion"/>
  </si>
  <si>
    <t>电影专项基金</t>
    <phoneticPr fontId="2" type="noConversion"/>
  </si>
  <si>
    <t>税金</t>
    <phoneticPr fontId="2" type="noConversion"/>
  </si>
  <si>
    <t>合计</t>
    <phoneticPr fontId="2" type="noConversion"/>
  </si>
  <si>
    <t>中影设备</t>
  </si>
  <si>
    <t>淄博中影齐纳影城有限责任公司</t>
  </si>
  <si>
    <t>影片名称</t>
    <phoneticPr fontId="2" type="noConversion"/>
  </si>
  <si>
    <t>影院名称</t>
    <phoneticPr fontId="2" type="noConversion"/>
  </si>
  <si>
    <t>影院编码</t>
    <phoneticPr fontId="2" type="noConversion"/>
  </si>
  <si>
    <t>设备归属</t>
    <phoneticPr fontId="2" type="noConversion"/>
  </si>
  <si>
    <t>开始日期</t>
    <phoneticPr fontId="2" type="noConversion"/>
  </si>
  <si>
    <t>结束日期</t>
    <phoneticPr fontId="2" type="noConversion"/>
  </si>
  <si>
    <t>总人次</t>
    <phoneticPr fontId="2" type="noConversion"/>
  </si>
  <si>
    <t>增值税率</t>
    <phoneticPr fontId="2" type="noConversion"/>
  </si>
  <si>
    <t>净票房</t>
    <phoneticPr fontId="2" type="noConversion"/>
  </si>
  <si>
    <t>分账比例</t>
    <phoneticPr fontId="2" type="noConversion"/>
  </si>
  <si>
    <t>侏罗纪世界2（数字3D）</t>
  </si>
  <si>
    <t>051201022018</t>
  </si>
  <si>
    <t>猛虫过江</t>
  </si>
  <si>
    <t>001104442018</t>
  </si>
  <si>
    <t>动物世界（中国巨幕立体）</t>
  </si>
  <si>
    <t>001903772018</t>
  </si>
  <si>
    <t>动物世界（数字3D）</t>
  </si>
  <si>
    <t>001203772018</t>
  </si>
  <si>
    <t>超人总动员2（数字3D）</t>
  </si>
  <si>
    <t>051201112018</t>
  </si>
  <si>
    <t>阿飞正传（数字）</t>
  </si>
  <si>
    <t>002101142018</t>
  </si>
  <si>
    <t>金蝉脱壳2：冥府（数字）</t>
  </si>
  <si>
    <t>051101152018</t>
  </si>
  <si>
    <t>我不是药神</t>
  </si>
  <si>
    <t>001104962018</t>
  </si>
  <si>
    <t>暹罗决：九神战甲（数字）</t>
  </si>
  <si>
    <t>014101072018</t>
  </si>
  <si>
    <t>最后一球（数字）</t>
  </si>
  <si>
    <t>091101172018</t>
  </si>
  <si>
    <t>邪不压正（中国巨幕）</t>
  </si>
  <si>
    <t>001804952018</t>
  </si>
  <si>
    <t>邪不压正</t>
  </si>
  <si>
    <t>001104952018</t>
  </si>
  <si>
    <t>新大头儿子和小头爸爸3俄罗斯奇遇记</t>
  </si>
  <si>
    <t>001b03562018</t>
  </si>
  <si>
    <t>我不是药神（中国巨幕）</t>
  </si>
  <si>
    <t>001804962018</t>
  </si>
  <si>
    <t>阿修罗（数字3D）</t>
  </si>
  <si>
    <t>001204972018</t>
  </si>
  <si>
    <t>狄仁杰之四大天王（数字3D）</t>
  </si>
  <si>
    <t>001202172018</t>
  </si>
  <si>
    <t>摩天营救（数字3D）</t>
  </si>
  <si>
    <t>051201202018</t>
  </si>
  <si>
    <t>神奇马戏团之动物饼干（数字3D）</t>
  </si>
  <si>
    <t>001c05642018</t>
  </si>
  <si>
    <t>风语咒（数字3D）</t>
  </si>
  <si>
    <t>001c05272018</t>
  </si>
  <si>
    <t>西虹市首富</t>
  </si>
  <si>
    <t>001106062018</t>
  </si>
  <si>
    <t>淘气大侦探（数字3D）</t>
  </si>
  <si>
    <t>051201262018</t>
  </si>
  <si>
    <t>汪星卧底（数字）</t>
  </si>
  <si>
    <t>051101182018</t>
  </si>
  <si>
    <t>北方一片苍茫</t>
  </si>
  <si>
    <t>001108552017</t>
  </si>
  <si>
    <t>摩天营救（中国巨幕立体）</t>
  </si>
  <si>
    <t>051901202018</t>
  </si>
  <si>
    <t>西虹市首富（中国巨幕）</t>
  </si>
  <si>
    <t>001806062018</t>
  </si>
  <si>
    <t>萌学园：寻找盘古</t>
  </si>
  <si>
    <t>001108392016</t>
  </si>
  <si>
    <t>神秘世界历险记4（数字3D）</t>
  </si>
  <si>
    <t>001c05332018</t>
  </si>
  <si>
    <t>党员登记表</t>
  </si>
  <si>
    <t>001107472017</t>
  </si>
  <si>
    <t>2018-07-01</t>
  </si>
  <si>
    <t>2018-07-31</t>
  </si>
  <si>
    <t>2018-07-13</t>
  </si>
  <si>
    <t>2018-07-15</t>
  </si>
  <si>
    <t>2018-07-03</t>
  </si>
  <si>
    <t>2018-07-26</t>
  </si>
  <si>
    <t>2018-07-07</t>
  </si>
  <si>
    <t>2018-07-12</t>
  </si>
  <si>
    <t>2018-07-22</t>
  </si>
  <si>
    <t>2018-07-06</t>
  </si>
  <si>
    <t>2018-07-04</t>
  </si>
  <si>
    <t>2018-07-21</t>
  </si>
  <si>
    <t>2018-07-02</t>
  </si>
  <si>
    <t>2018-07-05</t>
  </si>
  <si>
    <t>2018-07-27</t>
  </si>
  <si>
    <t>2018-07-20</t>
  </si>
  <si>
    <t>2018-07-29</t>
  </si>
  <si>
    <t>2018-07-28</t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</si>
</sst>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16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theme="1" tint="0.249977111117893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name val="Arial"/>
      <family val="2"/>
    </font>
    <font>
      <sz val="11"/>
      <color rgb="FF000000"/>
      <name val="Calibri"/>
    </font>
    <font>
      <sz val="9"/>
      <color rgb="FF000000"/>
      <name val="Tahoma"/>
    </font>
    <font>
      <sz val="11"/>
      <color rgb="FF000000"/>
      <name val="Calibri"/>
      <family val="2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 tint="0.249977111117893"/>
      <name val="Arial"/>
      <family val="2"/>
    </font>
    <font>
      <b/>
      <sz val="10"/>
      <color theme="1" tint="0.249977111117893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7">
    <xf numFmtId="0" fontId="0" fillId="0" borderId="0"/>
    <xf numFmtId="0" fontId="3" fillId="0" borderId="0"/>
    <xf numFmtId="0" fontId="9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36">
    <xf numFmtId="0" fontId="0" fillId="0" borderId="0" xfId="0"/>
    <xf numFmtId="14" fontId="0" fillId="0" borderId="0" xfId="0" applyNumberFormat="1"/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0" borderId="0" xfId="0" applyFill="1"/>
    <xf numFmtId="49" fontId="0" fillId="0" borderId="0" xfId="0" applyNumberFormat="1" applyFill="1"/>
    <xf numFmtId="14" fontId="0" fillId="0" borderId="0" xfId="0" applyNumberFormat="1" applyFill="1"/>
    <xf numFmtId="176" fontId="0" fillId="0" borderId="0" xfId="0" applyNumberFormat="1" applyFill="1"/>
    <xf numFmtId="177" fontId="0" fillId="0" borderId="0" xfId="0" applyNumberFormat="1" applyFill="1"/>
    <xf numFmtId="0" fontId="5" fillId="0" borderId="0" xfId="0" applyFont="1"/>
    <xf numFmtId="0" fontId="6" fillId="0" borderId="0" xfId="0" applyFont="1" applyFill="1"/>
    <xf numFmtId="0" fontId="0" fillId="0" borderId="1" xfId="0" applyFill="1" applyBorder="1"/>
    <xf numFmtId="49" fontId="6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/>
    <xf numFmtId="14" fontId="0" fillId="0" borderId="1" xfId="0" applyNumberFormat="1" applyFill="1" applyBorder="1"/>
    <xf numFmtId="176" fontId="0" fillId="0" borderId="1" xfId="0" applyNumberFormat="1" applyFill="1" applyBorder="1"/>
    <xf numFmtId="49" fontId="4" fillId="0" borderId="0" xfId="0" applyNumberFormat="1" applyFont="1"/>
    <xf numFmtId="177" fontId="6" fillId="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right" vertical="center"/>
    </xf>
    <xf numFmtId="0" fontId="6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 applyProtection="1">
      <alignment horizontal="center" vertical="center"/>
    </xf>
    <xf numFmtId="1" fontId="10" fillId="3" borderId="1" xfId="32" applyNumberFormat="1" applyFont="1" applyFill="1" applyBorder="1" applyAlignment="1">
      <alignment horizontal="right" vertical="center" wrapText="1"/>
    </xf>
    <xf numFmtId="2" fontId="10" fillId="3" borderId="1" xfId="32" applyNumberFormat="1" applyFont="1" applyFill="1" applyBorder="1" applyAlignment="1">
      <alignment horizontal="right" vertical="center" wrapText="1"/>
    </xf>
    <xf numFmtId="0" fontId="13" fillId="0" borderId="1" xfId="4" applyFont="1" applyFill="1" applyBorder="1" applyAlignment="1">
      <alignment horizontal="center"/>
    </xf>
    <xf numFmtId="0" fontId="13" fillId="0" borderId="1" xfId="4" applyFont="1" applyFill="1" applyBorder="1"/>
    <xf numFmtId="176" fontId="6" fillId="0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 applyProtection="1">
      <alignment horizontal="center" vertical="center" wrapText="1"/>
    </xf>
    <xf numFmtId="49" fontId="15" fillId="2" borderId="1" xfId="0" applyNumberFormat="1" applyFont="1" applyFill="1" applyBorder="1" applyAlignment="1" applyProtection="1">
      <alignment horizontal="center" vertical="center" wrapText="1"/>
    </xf>
    <xf numFmtId="49" fontId="14" fillId="2" borderId="1" xfId="0" applyNumberFormat="1" applyFont="1" applyFill="1" applyBorder="1" applyAlignment="1" applyProtection="1">
      <alignment horizontal="center" vertical="center" wrapText="1"/>
    </xf>
    <xf numFmtId="14" fontId="15" fillId="2" borderId="1" xfId="0" applyNumberFormat="1" applyFont="1" applyFill="1" applyBorder="1" applyAlignment="1" applyProtection="1">
      <alignment horizontal="center" vertical="center" wrapText="1"/>
    </xf>
    <xf numFmtId="176" fontId="15" fillId="2" borderId="1" xfId="0" applyNumberFormat="1" applyFont="1" applyFill="1" applyBorder="1" applyAlignment="1" applyProtection="1">
      <alignment horizontal="center" vertical="center" wrapText="1"/>
    </xf>
    <xf numFmtId="177" fontId="15" fillId="2" borderId="1" xfId="0" applyNumberFormat="1" applyFont="1" applyFill="1" applyBorder="1" applyAlignment="1" applyProtection="1">
      <alignment horizontal="center" vertical="center" wrapText="1"/>
    </xf>
    <xf numFmtId="22" fontId="10" fillId="3" borderId="1" xfId="32" applyNumberFormat="1" applyFont="1" applyFill="1" applyBorder="1" applyAlignment="1">
      <alignment horizontal="left" vertical="center" wrapText="1"/>
    </xf>
    <xf numFmtId="49" fontId="10" fillId="3" borderId="1" xfId="32" applyNumberFormat="1" applyFont="1" applyFill="1" applyBorder="1" applyAlignment="1">
      <alignment horizontal="left" vertical="center" wrapText="1"/>
    </xf>
    <xf numFmtId="0" fontId="9" fillId="0" borderId="1" xfId="32" applyBorder="1">
      <alignment vertical="center"/>
    </xf>
  </cellXfs>
  <cellStyles count="37">
    <cellStyle name="百分比 2" xfId="21"/>
    <cellStyle name="常规" xfId="0" builtinId="0"/>
    <cellStyle name="常规 10" xfId="15"/>
    <cellStyle name="常规 10 2" xfId="32"/>
    <cellStyle name="常规 11" xfId="16"/>
    <cellStyle name="常规 11 2" xfId="33"/>
    <cellStyle name="常规 12" xfId="17"/>
    <cellStyle name="常规 12 2" xfId="34"/>
    <cellStyle name="常规 13" xfId="6"/>
    <cellStyle name="常规 13 2" xfId="24"/>
    <cellStyle name="常规 14" xfId="18"/>
    <cellStyle name="常规 14 2" xfId="35"/>
    <cellStyle name="常规 15" xfId="19"/>
    <cellStyle name="常规 15 2" xfId="36"/>
    <cellStyle name="常规 16" xfId="5"/>
    <cellStyle name="常规 16 2" xfId="23"/>
    <cellStyle name="常规 17" xfId="4"/>
    <cellStyle name="常规 18" xfId="20"/>
    <cellStyle name="常规 2" xfId="2"/>
    <cellStyle name="常规 2 2" xfId="10"/>
    <cellStyle name="常规 2 2 2" xfId="1"/>
    <cellStyle name="常规 2 3" xfId="22"/>
    <cellStyle name="常规 2 4" xfId="3"/>
    <cellStyle name="常规 3" xfId="9"/>
    <cellStyle name="常规 3 2" xfId="27"/>
    <cellStyle name="常规 4" xfId="11"/>
    <cellStyle name="常规 4 2" xfId="28"/>
    <cellStyle name="常规 5" xfId="12"/>
    <cellStyle name="常规 5 2" xfId="29"/>
    <cellStyle name="常规 6" xfId="8"/>
    <cellStyle name="常规 6 2" xfId="26"/>
    <cellStyle name="常规 7" xfId="13"/>
    <cellStyle name="常规 7 2" xfId="30"/>
    <cellStyle name="常规 8" xfId="14"/>
    <cellStyle name="常规 8 2" xfId="31"/>
    <cellStyle name="常规 9" xfId="7"/>
    <cellStyle name="常规 9 2" xfId="2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3"/>
  <sheetViews>
    <sheetView tabSelected="1" zoomScaleNormal="100" workbookViewId="0">
      <selection activeCell="A2" sqref="A2:XFD30"/>
    </sheetView>
  </sheetViews>
  <sheetFormatPr defaultColWidth="16" defaultRowHeight="12.75"/>
  <cols>
    <col min="1" max="1" width="3.85546875" customWidth="1"/>
    <col min="2" max="2" width="10.7109375" style="2" customWidth="1"/>
    <col min="3" max="3" width="13.140625" style="2" customWidth="1"/>
    <col min="4" max="4" width="26.5703125" style="2" customWidth="1"/>
    <col min="5" max="5" width="9.42578125" style="2" customWidth="1"/>
    <col min="6" max="6" width="7.7109375" style="2" customWidth="1"/>
    <col min="7" max="7" width="10" style="1" customWidth="1"/>
    <col min="8" max="8" width="10.140625" style="1" customWidth="1"/>
    <col min="9" max="10" width="6.5703125" style="2" customWidth="1"/>
    <col min="11" max="11" width="12.42578125" style="3" customWidth="1"/>
    <col min="12" max="12" width="10.5703125" style="3" customWidth="1"/>
    <col min="13" max="13" width="5.7109375" style="3" customWidth="1"/>
    <col min="14" max="14" width="10.5703125" style="3" customWidth="1"/>
    <col min="15" max="15" width="11.7109375" style="3" customWidth="1"/>
    <col min="16" max="16" width="7.42578125" style="4" customWidth="1"/>
    <col min="17" max="17" width="10.28515625" style="3" customWidth="1"/>
  </cols>
  <sheetData>
    <row r="1" spans="1:17" s="10" customFormat="1" ht="12" customHeight="1">
      <c r="A1" s="27" t="s">
        <v>0</v>
      </c>
      <c r="B1" s="28" t="s">
        <v>10</v>
      </c>
      <c r="C1" s="29" t="s">
        <v>1</v>
      </c>
      <c r="D1" s="28" t="s">
        <v>11</v>
      </c>
      <c r="E1" s="28" t="s">
        <v>12</v>
      </c>
      <c r="F1" s="28" t="s">
        <v>13</v>
      </c>
      <c r="G1" s="30" t="s">
        <v>14</v>
      </c>
      <c r="H1" s="30" t="s">
        <v>15</v>
      </c>
      <c r="I1" s="28" t="s">
        <v>2</v>
      </c>
      <c r="J1" s="28" t="s">
        <v>16</v>
      </c>
      <c r="K1" s="31" t="s">
        <v>3</v>
      </c>
      <c r="L1" s="31" t="s">
        <v>5</v>
      </c>
      <c r="M1" s="31" t="s">
        <v>17</v>
      </c>
      <c r="N1" s="31" t="s">
        <v>6</v>
      </c>
      <c r="O1" s="31" t="s">
        <v>18</v>
      </c>
      <c r="P1" s="32" t="s">
        <v>19</v>
      </c>
      <c r="Q1" s="31" t="s">
        <v>4</v>
      </c>
    </row>
    <row r="2" spans="1:17" s="11" customFormat="1" ht="22.5" customHeight="1">
      <c r="A2" s="20">
        <v>1</v>
      </c>
      <c r="B2" s="33" t="s">
        <v>34</v>
      </c>
      <c r="C2" s="34" t="s">
        <v>35</v>
      </c>
      <c r="D2" s="25" t="s">
        <v>9</v>
      </c>
      <c r="E2" s="24">
        <v>37047011</v>
      </c>
      <c r="F2" s="21" t="s">
        <v>8</v>
      </c>
      <c r="G2" s="35" t="s">
        <v>76</v>
      </c>
      <c r="H2" s="35" t="s">
        <v>77</v>
      </c>
      <c r="I2" s="22">
        <v>440</v>
      </c>
      <c r="J2" s="22">
        <v>23445</v>
      </c>
      <c r="K2" s="23">
        <v>683060</v>
      </c>
      <c r="L2" s="19">
        <f t="shared" ref="L2:L29" si="0">K2*0.05</f>
        <v>34153</v>
      </c>
      <c r="M2" s="26">
        <v>0.03</v>
      </c>
      <c r="N2" s="19">
        <f>K2*(1-0.96737864)</f>
        <v>22282.346161600031</v>
      </c>
      <c r="O2" s="19">
        <f>K2*0.91737864</f>
        <v>626624.65383840003</v>
      </c>
      <c r="P2" s="18">
        <v>0.48</v>
      </c>
      <c r="Q2" s="19">
        <f>ROUND(O2*P2,2)</f>
        <v>300779.83</v>
      </c>
    </row>
    <row r="3" spans="1:17" s="11" customFormat="1" ht="22.5" customHeight="1">
      <c r="A3" s="20">
        <v>2</v>
      </c>
      <c r="B3" s="33" t="s">
        <v>40</v>
      </c>
      <c r="C3" s="34" t="s">
        <v>41</v>
      </c>
      <c r="D3" s="25" t="s">
        <v>9</v>
      </c>
      <c r="E3" s="24">
        <v>37047011</v>
      </c>
      <c r="F3" s="21" t="s">
        <v>8</v>
      </c>
      <c r="G3" s="35" t="s">
        <v>78</v>
      </c>
      <c r="H3" s="35" t="s">
        <v>79</v>
      </c>
      <c r="I3" s="22">
        <v>15</v>
      </c>
      <c r="J3" s="22">
        <v>1155</v>
      </c>
      <c r="K3" s="23">
        <v>39795</v>
      </c>
      <c r="L3" s="19">
        <f>K3*0.05</f>
        <v>1989.75</v>
      </c>
      <c r="M3" s="26">
        <v>0.03</v>
      </c>
      <c r="N3" s="19">
        <f t="shared" ref="N3:N30" si="1">K3*(1-0.96737864)</f>
        <v>1298.1670212000017</v>
      </c>
      <c r="O3" s="19">
        <f t="shared" ref="O3:O30" si="2">K3*0.91737864</f>
        <v>36507.082978799997</v>
      </c>
      <c r="P3" s="18">
        <v>0.48</v>
      </c>
      <c r="Q3" s="19">
        <f t="shared" ref="Q3:Q29" si="3">ROUND(O3*P3,2)</f>
        <v>17523.400000000001</v>
      </c>
    </row>
    <row r="4" spans="1:17" s="11" customFormat="1" ht="22.5" customHeight="1">
      <c r="A4" s="20">
        <v>3</v>
      </c>
      <c r="B4" s="33" t="s">
        <v>42</v>
      </c>
      <c r="C4" s="34" t="s">
        <v>43</v>
      </c>
      <c r="D4" s="25" t="s">
        <v>9</v>
      </c>
      <c r="E4" s="24">
        <v>37047011</v>
      </c>
      <c r="F4" s="21" t="s">
        <v>8</v>
      </c>
      <c r="G4" s="35" t="s">
        <v>78</v>
      </c>
      <c r="H4" s="35" t="s">
        <v>77</v>
      </c>
      <c r="I4" s="22">
        <v>168</v>
      </c>
      <c r="J4" s="22">
        <v>4565</v>
      </c>
      <c r="K4" s="23">
        <v>138475</v>
      </c>
      <c r="L4" s="19">
        <f t="shared" si="0"/>
        <v>6923.75</v>
      </c>
      <c r="M4" s="26">
        <v>0.03</v>
      </c>
      <c r="N4" s="19">
        <f t="shared" si="1"/>
        <v>4517.2428260000061</v>
      </c>
      <c r="O4" s="19">
        <f t="shared" si="2"/>
        <v>127034.007174</v>
      </c>
      <c r="P4" s="18">
        <v>0.48</v>
      </c>
      <c r="Q4" s="19">
        <f t="shared" si="3"/>
        <v>60976.32</v>
      </c>
    </row>
    <row r="5" spans="1:17" s="11" customFormat="1" ht="22.5" customHeight="1">
      <c r="A5" s="20">
        <v>4</v>
      </c>
      <c r="B5" s="33" t="s">
        <v>24</v>
      </c>
      <c r="C5" s="34" t="s">
        <v>25</v>
      </c>
      <c r="D5" s="25" t="s">
        <v>9</v>
      </c>
      <c r="E5" s="24">
        <v>37047011</v>
      </c>
      <c r="F5" s="21" t="s">
        <v>8</v>
      </c>
      <c r="G5" s="35" t="s">
        <v>76</v>
      </c>
      <c r="H5" s="35" t="s">
        <v>80</v>
      </c>
      <c r="I5" s="22">
        <v>7</v>
      </c>
      <c r="J5" s="22">
        <v>321</v>
      </c>
      <c r="K5" s="23">
        <v>10930</v>
      </c>
      <c r="L5" s="19">
        <f t="shared" si="0"/>
        <v>546.5</v>
      </c>
      <c r="M5" s="26">
        <v>0.03</v>
      </c>
      <c r="N5" s="19">
        <f>K5*(1-0.96737864)</f>
        <v>356.55146480000047</v>
      </c>
      <c r="O5" s="19">
        <f t="shared" si="2"/>
        <v>10026.948535200001</v>
      </c>
      <c r="P5" s="18">
        <v>0.48</v>
      </c>
      <c r="Q5" s="19">
        <f t="shared" si="3"/>
        <v>4812.9399999999996</v>
      </c>
    </row>
    <row r="6" spans="1:17" s="11" customFormat="1" ht="22.5" customHeight="1">
      <c r="A6" s="20">
        <v>5</v>
      </c>
      <c r="B6" s="33" t="s">
        <v>26</v>
      </c>
      <c r="C6" s="34" t="s">
        <v>27</v>
      </c>
      <c r="D6" s="25" t="s">
        <v>9</v>
      </c>
      <c r="E6" s="24">
        <v>37047011</v>
      </c>
      <c r="F6" s="21" t="s">
        <v>8</v>
      </c>
      <c r="G6" s="35" t="s">
        <v>76</v>
      </c>
      <c r="H6" s="35" t="s">
        <v>81</v>
      </c>
      <c r="I6" s="22">
        <v>149</v>
      </c>
      <c r="J6" s="22">
        <v>2600</v>
      </c>
      <c r="K6" s="23">
        <v>78030</v>
      </c>
      <c r="L6" s="19">
        <f t="shared" si="0"/>
        <v>3901.5</v>
      </c>
      <c r="M6" s="26">
        <v>0.03</v>
      </c>
      <c r="N6" s="19">
        <f t="shared" si="1"/>
        <v>2545.4447208000033</v>
      </c>
      <c r="O6" s="19">
        <f t="shared" si="2"/>
        <v>71583.055279200009</v>
      </c>
      <c r="P6" s="18">
        <v>0.48</v>
      </c>
      <c r="Q6" s="19">
        <f t="shared" si="3"/>
        <v>34359.870000000003</v>
      </c>
    </row>
    <row r="7" spans="1:17" s="11" customFormat="1" ht="22.5" customHeight="1">
      <c r="A7" s="20">
        <v>6</v>
      </c>
      <c r="B7" s="33" t="s">
        <v>32</v>
      </c>
      <c r="C7" s="34" t="s">
        <v>33</v>
      </c>
      <c r="D7" s="25" t="s">
        <v>9</v>
      </c>
      <c r="E7" s="24">
        <v>37047011</v>
      </c>
      <c r="F7" s="21" t="s">
        <v>8</v>
      </c>
      <c r="G7" s="35" t="s">
        <v>76</v>
      </c>
      <c r="H7" s="35" t="s">
        <v>82</v>
      </c>
      <c r="I7" s="22">
        <v>23</v>
      </c>
      <c r="J7" s="22">
        <v>215</v>
      </c>
      <c r="K7" s="23">
        <v>6305</v>
      </c>
      <c r="L7" s="19">
        <f t="shared" si="0"/>
        <v>315.25</v>
      </c>
      <c r="M7" s="26">
        <v>0.03</v>
      </c>
      <c r="N7" s="19">
        <f>K7*(1-0.96737864)</f>
        <v>205.67767480000026</v>
      </c>
      <c r="O7" s="19">
        <f t="shared" si="2"/>
        <v>5784.0723251999998</v>
      </c>
      <c r="P7" s="18">
        <v>0.48</v>
      </c>
      <c r="Q7" s="19">
        <f t="shared" si="3"/>
        <v>2776.35</v>
      </c>
    </row>
    <row r="8" spans="1:17" s="11" customFormat="1" ht="22.5" customHeight="1">
      <c r="A8" s="20">
        <v>7</v>
      </c>
      <c r="B8" s="33" t="s">
        <v>30</v>
      </c>
      <c r="C8" s="34" t="s">
        <v>31</v>
      </c>
      <c r="D8" s="25" t="s">
        <v>9</v>
      </c>
      <c r="E8" s="24">
        <v>37047011</v>
      </c>
      <c r="F8" s="21" t="s">
        <v>8</v>
      </c>
      <c r="G8" s="35" t="s">
        <v>76</v>
      </c>
      <c r="H8" s="35" t="s">
        <v>83</v>
      </c>
      <c r="I8" s="22">
        <v>24</v>
      </c>
      <c r="J8" s="22">
        <v>379</v>
      </c>
      <c r="K8" s="23">
        <v>11340</v>
      </c>
      <c r="L8" s="19">
        <f t="shared" si="0"/>
        <v>567</v>
      </c>
      <c r="M8" s="26">
        <v>0.03</v>
      </c>
      <c r="N8" s="19">
        <f t="shared" si="1"/>
        <v>369.92622240000048</v>
      </c>
      <c r="O8" s="19">
        <f t="shared" si="2"/>
        <v>10403.073777600001</v>
      </c>
      <c r="P8" s="18">
        <v>0.48</v>
      </c>
      <c r="Q8" s="19">
        <f t="shared" si="3"/>
        <v>4993.4799999999996</v>
      </c>
    </row>
    <row r="9" spans="1:17" s="11" customFormat="1" ht="22.5" customHeight="1">
      <c r="A9" s="20">
        <v>8</v>
      </c>
      <c r="B9" s="33" t="s">
        <v>20</v>
      </c>
      <c r="C9" s="34" t="s">
        <v>21</v>
      </c>
      <c r="D9" s="25" t="s">
        <v>9</v>
      </c>
      <c r="E9" s="24">
        <v>37047011</v>
      </c>
      <c r="F9" s="21" t="s">
        <v>8</v>
      </c>
      <c r="G9" s="35" t="s">
        <v>76</v>
      </c>
      <c r="H9" s="35" t="s">
        <v>81</v>
      </c>
      <c r="I9" s="22">
        <v>113</v>
      </c>
      <c r="J9" s="22">
        <v>2120</v>
      </c>
      <c r="K9" s="23">
        <v>62280</v>
      </c>
      <c r="L9" s="19">
        <f t="shared" si="0"/>
        <v>3114</v>
      </c>
      <c r="M9" s="26">
        <v>0.03</v>
      </c>
      <c r="N9" s="19">
        <f t="shared" si="1"/>
        <v>2031.6583008000027</v>
      </c>
      <c r="O9" s="19">
        <f t="shared" si="2"/>
        <v>57134.341699199998</v>
      </c>
      <c r="P9" s="18">
        <v>0.48</v>
      </c>
      <c r="Q9" s="19">
        <f t="shared" si="3"/>
        <v>27424.48</v>
      </c>
    </row>
    <row r="10" spans="1:17" s="11" customFormat="1" ht="22.5" customHeight="1">
      <c r="A10" s="20">
        <v>9</v>
      </c>
      <c r="B10" s="33" t="s">
        <v>28</v>
      </c>
      <c r="C10" s="34" t="s">
        <v>29</v>
      </c>
      <c r="D10" s="25" t="s">
        <v>9</v>
      </c>
      <c r="E10" s="24">
        <v>37047011</v>
      </c>
      <c r="F10" s="21" t="s">
        <v>8</v>
      </c>
      <c r="G10" s="35" t="s">
        <v>76</v>
      </c>
      <c r="H10" s="35" t="s">
        <v>84</v>
      </c>
      <c r="I10" s="22">
        <v>60</v>
      </c>
      <c r="J10" s="22">
        <v>1529</v>
      </c>
      <c r="K10" s="23">
        <v>44905</v>
      </c>
      <c r="L10" s="19">
        <f t="shared" si="0"/>
        <v>2245.25</v>
      </c>
      <c r="M10" s="26">
        <v>0.03</v>
      </c>
      <c r="N10" s="19">
        <f t="shared" si="1"/>
        <v>1464.8621708000019</v>
      </c>
      <c r="O10" s="19">
        <f t="shared" si="2"/>
        <v>41194.887829200001</v>
      </c>
      <c r="P10" s="18">
        <v>0.48</v>
      </c>
      <c r="Q10" s="19">
        <f t="shared" si="3"/>
        <v>19773.55</v>
      </c>
    </row>
    <row r="11" spans="1:17" s="11" customFormat="1" ht="22.5" customHeight="1">
      <c r="A11" s="20">
        <v>10</v>
      </c>
      <c r="B11" s="33" t="s">
        <v>36</v>
      </c>
      <c r="C11" s="34" t="s">
        <v>37</v>
      </c>
      <c r="D11" s="25" t="s">
        <v>9</v>
      </c>
      <c r="E11" s="24">
        <v>37047011</v>
      </c>
      <c r="F11" s="21" t="s">
        <v>8</v>
      </c>
      <c r="G11" s="35" t="s">
        <v>76</v>
      </c>
      <c r="H11" s="35" t="s">
        <v>85</v>
      </c>
      <c r="I11" s="22">
        <v>11</v>
      </c>
      <c r="J11" s="22">
        <v>50</v>
      </c>
      <c r="K11" s="23">
        <v>1340</v>
      </c>
      <c r="L11" s="19">
        <f t="shared" si="0"/>
        <v>67</v>
      </c>
      <c r="M11" s="26">
        <v>0.03</v>
      </c>
      <c r="N11" s="19">
        <f t="shared" si="1"/>
        <v>43.712622400000058</v>
      </c>
      <c r="O11" s="19">
        <f t="shared" si="2"/>
        <v>1229.2873776000001</v>
      </c>
      <c r="P11" s="18">
        <v>0.48</v>
      </c>
      <c r="Q11" s="19">
        <f t="shared" si="3"/>
        <v>590.05999999999995</v>
      </c>
    </row>
    <row r="12" spans="1:17" s="11" customFormat="1" ht="22.5" customHeight="1">
      <c r="A12" s="20">
        <v>11</v>
      </c>
      <c r="B12" s="33" t="s">
        <v>38</v>
      </c>
      <c r="C12" s="34" t="s">
        <v>39</v>
      </c>
      <c r="D12" s="25" t="s">
        <v>9</v>
      </c>
      <c r="E12" s="24">
        <v>37047011</v>
      </c>
      <c r="F12" s="21" t="s">
        <v>8</v>
      </c>
      <c r="G12" s="35" t="s">
        <v>76</v>
      </c>
      <c r="H12" s="35" t="s">
        <v>86</v>
      </c>
      <c r="I12" s="22">
        <v>5</v>
      </c>
      <c r="J12" s="22">
        <v>22</v>
      </c>
      <c r="K12" s="23">
        <v>690</v>
      </c>
      <c r="L12" s="19">
        <f t="shared" si="0"/>
        <v>34.5</v>
      </c>
      <c r="M12" s="26">
        <v>0.03</v>
      </c>
      <c r="N12" s="19">
        <f t="shared" si="1"/>
        <v>22.508738400000031</v>
      </c>
      <c r="O12" s="19">
        <f t="shared" si="2"/>
        <v>632.99126160000003</v>
      </c>
      <c r="P12" s="18">
        <v>0.48</v>
      </c>
      <c r="Q12" s="19">
        <f t="shared" si="3"/>
        <v>303.83999999999997</v>
      </c>
    </row>
    <row r="13" spans="1:17" s="11" customFormat="1" ht="22.5" customHeight="1">
      <c r="A13" s="20">
        <v>12</v>
      </c>
      <c r="B13" s="33" t="s">
        <v>44</v>
      </c>
      <c r="C13" s="34" t="s">
        <v>45</v>
      </c>
      <c r="D13" s="25" t="s">
        <v>9</v>
      </c>
      <c r="E13" s="24">
        <v>37047011</v>
      </c>
      <c r="F13" s="21" t="s">
        <v>8</v>
      </c>
      <c r="G13" s="35" t="s">
        <v>85</v>
      </c>
      <c r="H13" s="35" t="s">
        <v>77</v>
      </c>
      <c r="I13" s="22">
        <v>85</v>
      </c>
      <c r="J13" s="22">
        <v>2446</v>
      </c>
      <c r="K13" s="23">
        <v>74855</v>
      </c>
      <c r="L13" s="19">
        <f t="shared" si="0"/>
        <v>3742.75</v>
      </c>
      <c r="M13" s="26">
        <v>0.03</v>
      </c>
      <c r="N13" s="19">
        <f t="shared" si="1"/>
        <v>2441.8719028000032</v>
      </c>
      <c r="O13" s="19">
        <f t="shared" si="2"/>
        <v>68670.378097199995</v>
      </c>
      <c r="P13" s="18">
        <v>0.48</v>
      </c>
      <c r="Q13" s="19">
        <f t="shared" si="3"/>
        <v>32961.78</v>
      </c>
    </row>
    <row r="14" spans="1:17" s="11" customFormat="1" ht="22.5" customHeight="1">
      <c r="A14" s="20">
        <v>13</v>
      </c>
      <c r="B14" s="33" t="s">
        <v>46</v>
      </c>
      <c r="C14" s="34" t="s">
        <v>47</v>
      </c>
      <c r="D14" s="25" t="s">
        <v>9</v>
      </c>
      <c r="E14" s="24">
        <v>37047011</v>
      </c>
      <c r="F14" s="21" t="s">
        <v>8</v>
      </c>
      <c r="G14" s="35" t="s">
        <v>86</v>
      </c>
      <c r="H14" s="35" t="s">
        <v>87</v>
      </c>
      <c r="I14" s="22">
        <v>70</v>
      </c>
      <c r="J14" s="22">
        <v>5358</v>
      </c>
      <c r="K14" s="23">
        <v>173180</v>
      </c>
      <c r="L14" s="19">
        <f t="shared" si="0"/>
        <v>8659</v>
      </c>
      <c r="M14" s="26">
        <v>0.03</v>
      </c>
      <c r="N14" s="19">
        <f t="shared" si="1"/>
        <v>5649.3671248000073</v>
      </c>
      <c r="O14" s="19">
        <f t="shared" si="2"/>
        <v>158871.63287520001</v>
      </c>
      <c r="P14" s="18">
        <v>0.48</v>
      </c>
      <c r="Q14" s="19">
        <f t="shared" si="3"/>
        <v>76258.38</v>
      </c>
    </row>
    <row r="15" spans="1:17" s="11" customFormat="1" ht="22.5" customHeight="1">
      <c r="A15" s="20">
        <v>14</v>
      </c>
      <c r="B15" s="33" t="s">
        <v>22</v>
      </c>
      <c r="C15" s="34" t="s">
        <v>23</v>
      </c>
      <c r="D15" s="25" t="s">
        <v>9</v>
      </c>
      <c r="E15" s="24">
        <v>37047011</v>
      </c>
      <c r="F15" s="21" t="s">
        <v>8</v>
      </c>
      <c r="G15" s="35" t="s">
        <v>88</v>
      </c>
      <c r="H15" s="35" t="s">
        <v>89</v>
      </c>
      <c r="I15" s="22">
        <v>11</v>
      </c>
      <c r="J15" s="22">
        <v>83</v>
      </c>
      <c r="K15" s="23">
        <v>2430</v>
      </c>
      <c r="L15" s="19">
        <f t="shared" si="0"/>
        <v>121.5</v>
      </c>
      <c r="M15" s="26">
        <v>0.03</v>
      </c>
      <c r="N15" s="19">
        <f t="shared" si="1"/>
        <v>79.269904800000106</v>
      </c>
      <c r="O15" s="19">
        <f t="shared" si="2"/>
        <v>2229.2300952000001</v>
      </c>
      <c r="P15" s="18">
        <v>0.48</v>
      </c>
      <c r="Q15" s="19">
        <f t="shared" si="3"/>
        <v>1070.03</v>
      </c>
    </row>
    <row r="16" spans="1:17" s="11" customFormat="1" ht="22.5" customHeight="1">
      <c r="A16" s="20">
        <v>15</v>
      </c>
      <c r="B16" s="33" t="s">
        <v>48</v>
      </c>
      <c r="C16" s="34" t="s">
        <v>49</v>
      </c>
      <c r="D16" s="25" t="s">
        <v>9</v>
      </c>
      <c r="E16" s="24">
        <v>37047011</v>
      </c>
      <c r="F16" s="21" t="s">
        <v>8</v>
      </c>
      <c r="G16" s="35" t="s">
        <v>78</v>
      </c>
      <c r="H16" s="35" t="s">
        <v>79</v>
      </c>
      <c r="I16" s="22">
        <v>16</v>
      </c>
      <c r="J16" s="22">
        <v>302</v>
      </c>
      <c r="K16" s="23">
        <v>9060</v>
      </c>
      <c r="L16" s="19">
        <f t="shared" si="0"/>
        <v>453</v>
      </c>
      <c r="M16" s="26">
        <v>0.03</v>
      </c>
      <c r="N16" s="19">
        <f t="shared" si="1"/>
        <v>295.54952160000039</v>
      </c>
      <c r="O16" s="19">
        <f t="shared" si="2"/>
        <v>8311.4504784000001</v>
      </c>
      <c r="P16" s="18">
        <v>0.48</v>
      </c>
      <c r="Q16" s="19">
        <f t="shared" si="3"/>
        <v>3989.5</v>
      </c>
    </row>
    <row r="17" spans="1:17" s="11" customFormat="1" ht="22.5" customHeight="1">
      <c r="A17" s="20">
        <v>16</v>
      </c>
      <c r="B17" s="33" t="s">
        <v>50</v>
      </c>
      <c r="C17" s="34" t="s">
        <v>51</v>
      </c>
      <c r="D17" s="25" t="s">
        <v>9</v>
      </c>
      <c r="E17" s="24">
        <v>37047011</v>
      </c>
      <c r="F17" s="21" t="s">
        <v>8</v>
      </c>
      <c r="G17" s="35" t="s">
        <v>90</v>
      </c>
      <c r="H17" s="35" t="s">
        <v>77</v>
      </c>
      <c r="I17" s="22">
        <v>83</v>
      </c>
      <c r="J17" s="22">
        <v>3273</v>
      </c>
      <c r="K17" s="23">
        <v>115225</v>
      </c>
      <c r="L17" s="19">
        <f t="shared" si="0"/>
        <v>5761.25</v>
      </c>
      <c r="M17" s="26">
        <v>0.03</v>
      </c>
      <c r="N17" s="19">
        <f t="shared" si="1"/>
        <v>3758.796206000005</v>
      </c>
      <c r="O17" s="19">
        <f t="shared" si="2"/>
        <v>105704.953794</v>
      </c>
      <c r="P17" s="18">
        <v>0.48</v>
      </c>
      <c r="Q17" s="19">
        <f t="shared" si="3"/>
        <v>50738.38</v>
      </c>
    </row>
    <row r="18" spans="1:17" s="11" customFormat="1" ht="22.5" customHeight="1">
      <c r="A18" s="20">
        <v>17</v>
      </c>
      <c r="B18" s="33" t="s">
        <v>52</v>
      </c>
      <c r="C18" s="34" t="s">
        <v>53</v>
      </c>
      <c r="D18" s="25" t="s">
        <v>9</v>
      </c>
      <c r="E18" s="24">
        <v>37047011</v>
      </c>
      <c r="F18" s="21" t="s">
        <v>8</v>
      </c>
      <c r="G18" s="35" t="s">
        <v>91</v>
      </c>
      <c r="H18" s="35" t="s">
        <v>77</v>
      </c>
      <c r="I18" s="22">
        <v>107</v>
      </c>
      <c r="J18" s="22">
        <v>3123</v>
      </c>
      <c r="K18" s="23">
        <v>91120</v>
      </c>
      <c r="L18" s="19">
        <f t="shared" si="0"/>
        <v>4556</v>
      </c>
      <c r="M18" s="26">
        <v>0.03</v>
      </c>
      <c r="N18" s="19">
        <f t="shared" si="1"/>
        <v>2972.4583232000041</v>
      </c>
      <c r="O18" s="19">
        <f t="shared" si="2"/>
        <v>83591.5416768</v>
      </c>
      <c r="P18" s="18">
        <v>0.48</v>
      </c>
      <c r="Q18" s="19">
        <f t="shared" si="3"/>
        <v>40123.94</v>
      </c>
    </row>
    <row r="19" spans="1:17" s="11" customFormat="1" ht="22.5" customHeight="1">
      <c r="A19" s="20">
        <v>18</v>
      </c>
      <c r="B19" s="33" t="s">
        <v>54</v>
      </c>
      <c r="C19" s="34" t="s">
        <v>55</v>
      </c>
      <c r="D19" s="25" t="s">
        <v>9</v>
      </c>
      <c r="E19" s="24">
        <v>37047011</v>
      </c>
      <c r="F19" s="21" t="s">
        <v>8</v>
      </c>
      <c r="G19" s="35" t="s">
        <v>79</v>
      </c>
      <c r="H19" s="35" t="s">
        <v>92</v>
      </c>
      <c r="I19" s="22">
        <v>22</v>
      </c>
      <c r="J19" s="22">
        <v>648</v>
      </c>
      <c r="K19" s="23">
        <v>19145</v>
      </c>
      <c r="L19" s="19">
        <f t="shared" si="0"/>
        <v>957.25</v>
      </c>
      <c r="M19" s="26">
        <v>0.03</v>
      </c>
      <c r="N19" s="19">
        <f t="shared" si="1"/>
        <v>624.53593720000083</v>
      </c>
      <c r="O19" s="19">
        <f t="shared" si="2"/>
        <v>17563.214062800002</v>
      </c>
      <c r="P19" s="18">
        <v>0.48</v>
      </c>
      <c r="Q19" s="19">
        <f t="shared" si="3"/>
        <v>8430.34</v>
      </c>
    </row>
    <row r="20" spans="1:17" s="11" customFormat="1" ht="22.5" customHeight="1">
      <c r="A20" s="20">
        <v>19</v>
      </c>
      <c r="B20" s="33" t="s">
        <v>56</v>
      </c>
      <c r="C20" s="34" t="s">
        <v>57</v>
      </c>
      <c r="D20" s="25" t="s">
        <v>9</v>
      </c>
      <c r="E20" s="24">
        <v>37047011</v>
      </c>
      <c r="F20" s="21" t="s">
        <v>8</v>
      </c>
      <c r="G20" s="35" t="s">
        <v>84</v>
      </c>
      <c r="H20" s="35" t="s">
        <v>92</v>
      </c>
      <c r="I20" s="22">
        <v>3</v>
      </c>
      <c r="J20" s="22">
        <v>151</v>
      </c>
      <c r="K20" s="23">
        <v>4970</v>
      </c>
      <c r="L20" s="19">
        <f t="shared" si="0"/>
        <v>248.5</v>
      </c>
      <c r="M20" s="26">
        <v>0.03</v>
      </c>
      <c r="N20" s="19">
        <f t="shared" si="1"/>
        <v>162.12815920000023</v>
      </c>
      <c r="O20" s="19">
        <f t="shared" si="2"/>
        <v>4559.3718408000004</v>
      </c>
      <c r="P20" s="18">
        <v>0.48</v>
      </c>
      <c r="Q20" s="19">
        <f t="shared" si="3"/>
        <v>2188.5</v>
      </c>
    </row>
    <row r="21" spans="1:17" s="11" customFormat="1" ht="22.5" customHeight="1">
      <c r="A21" s="20">
        <v>20</v>
      </c>
      <c r="B21" s="33" t="s">
        <v>58</v>
      </c>
      <c r="C21" s="34" t="s">
        <v>59</v>
      </c>
      <c r="D21" s="25" t="s">
        <v>9</v>
      </c>
      <c r="E21" s="24">
        <v>37047011</v>
      </c>
      <c r="F21" s="21" t="s">
        <v>8</v>
      </c>
      <c r="G21" s="35" t="s">
        <v>90</v>
      </c>
      <c r="H21" s="35" t="s">
        <v>77</v>
      </c>
      <c r="I21" s="22">
        <v>95</v>
      </c>
      <c r="J21" s="22">
        <v>8713</v>
      </c>
      <c r="K21" s="23">
        <v>257835</v>
      </c>
      <c r="L21" s="19">
        <f t="shared" si="0"/>
        <v>12891.75</v>
      </c>
      <c r="M21" s="26">
        <v>0.03</v>
      </c>
      <c r="N21" s="19">
        <f t="shared" si="1"/>
        <v>8410.9283556000119</v>
      </c>
      <c r="O21" s="19">
        <f t="shared" si="2"/>
        <v>236532.32164440001</v>
      </c>
      <c r="P21" s="18">
        <v>0.48</v>
      </c>
      <c r="Q21" s="19">
        <f t="shared" si="3"/>
        <v>113535.51</v>
      </c>
    </row>
    <row r="22" spans="1:17" s="11" customFormat="1" ht="22.5" customHeight="1">
      <c r="A22" s="20">
        <v>21</v>
      </c>
      <c r="B22" s="33" t="s">
        <v>60</v>
      </c>
      <c r="C22" s="34" t="s">
        <v>61</v>
      </c>
      <c r="D22" s="25" t="s">
        <v>9</v>
      </c>
      <c r="E22" s="24">
        <v>37047011</v>
      </c>
      <c r="F22" s="21" t="s">
        <v>8</v>
      </c>
      <c r="G22" s="35" t="s">
        <v>91</v>
      </c>
      <c r="H22" s="35" t="s">
        <v>81</v>
      </c>
      <c r="I22" s="22">
        <v>15</v>
      </c>
      <c r="J22" s="22">
        <v>130</v>
      </c>
      <c r="K22" s="23">
        <v>3800</v>
      </c>
      <c r="L22" s="19">
        <f t="shared" si="0"/>
        <v>190</v>
      </c>
      <c r="M22" s="26">
        <v>0.03</v>
      </c>
      <c r="N22" s="19">
        <f t="shared" si="1"/>
        <v>123.96116800000017</v>
      </c>
      <c r="O22" s="19">
        <f t="shared" si="2"/>
        <v>3486.0388320000002</v>
      </c>
      <c r="P22" s="18">
        <v>0.48</v>
      </c>
      <c r="Q22" s="19">
        <f t="shared" si="3"/>
        <v>1673.3</v>
      </c>
    </row>
    <row r="23" spans="1:17" s="11" customFormat="1" ht="22.5" customHeight="1">
      <c r="A23" s="20">
        <v>22</v>
      </c>
      <c r="B23" s="33" t="s">
        <v>62</v>
      </c>
      <c r="C23" s="34" t="s">
        <v>63</v>
      </c>
      <c r="D23" s="25" t="s">
        <v>9</v>
      </c>
      <c r="E23" s="24">
        <v>37047011</v>
      </c>
      <c r="F23" s="21" t="s">
        <v>8</v>
      </c>
      <c r="G23" s="35" t="s">
        <v>91</v>
      </c>
      <c r="H23" s="35" t="s">
        <v>81</v>
      </c>
      <c r="I23" s="22">
        <v>8</v>
      </c>
      <c r="J23" s="22">
        <v>85</v>
      </c>
      <c r="K23" s="23">
        <v>2510</v>
      </c>
      <c r="L23" s="19">
        <f t="shared" si="0"/>
        <v>125.5</v>
      </c>
      <c r="M23" s="26">
        <v>0.03</v>
      </c>
      <c r="N23" s="19">
        <f t="shared" si="1"/>
        <v>81.879613600000113</v>
      </c>
      <c r="O23" s="19">
        <f t="shared" si="2"/>
        <v>2302.6203863999999</v>
      </c>
      <c r="P23" s="18">
        <v>0.48</v>
      </c>
      <c r="Q23" s="19">
        <f t="shared" si="3"/>
        <v>1105.26</v>
      </c>
    </row>
    <row r="24" spans="1:17" s="11" customFormat="1" ht="22.5" customHeight="1">
      <c r="A24" s="20">
        <v>23</v>
      </c>
      <c r="B24" s="33" t="s">
        <v>64</v>
      </c>
      <c r="C24" s="34" t="s">
        <v>65</v>
      </c>
      <c r="D24" s="25" t="s">
        <v>9</v>
      </c>
      <c r="E24" s="24">
        <v>37047011</v>
      </c>
      <c r="F24" s="21" t="s">
        <v>8</v>
      </c>
      <c r="G24" s="35" t="s">
        <v>91</v>
      </c>
      <c r="H24" s="35" t="s">
        <v>91</v>
      </c>
      <c r="I24" s="22">
        <v>1</v>
      </c>
      <c r="J24" s="22">
        <v>2</v>
      </c>
      <c r="K24" s="23">
        <v>60</v>
      </c>
      <c r="L24" s="19">
        <f t="shared" si="0"/>
        <v>3</v>
      </c>
      <c r="M24" s="26">
        <v>0.03</v>
      </c>
      <c r="N24" s="19">
        <f t="shared" si="1"/>
        <v>1.9572816000000026</v>
      </c>
      <c r="O24" s="19">
        <f t="shared" si="2"/>
        <v>55.042718399999998</v>
      </c>
      <c r="P24" s="18">
        <v>0.48</v>
      </c>
      <c r="Q24" s="19">
        <f t="shared" si="3"/>
        <v>26.42</v>
      </c>
    </row>
    <row r="25" spans="1:17" s="11" customFormat="1" ht="22.5" customHeight="1">
      <c r="A25" s="20">
        <v>24</v>
      </c>
      <c r="B25" s="33" t="s">
        <v>66</v>
      </c>
      <c r="C25" s="34" t="s">
        <v>67</v>
      </c>
      <c r="D25" s="25" t="s">
        <v>9</v>
      </c>
      <c r="E25" s="24">
        <v>37047011</v>
      </c>
      <c r="F25" s="21" t="s">
        <v>8</v>
      </c>
      <c r="G25" s="35" t="s">
        <v>84</v>
      </c>
      <c r="H25" s="35" t="s">
        <v>81</v>
      </c>
      <c r="I25" s="22">
        <v>23</v>
      </c>
      <c r="J25" s="22">
        <v>792</v>
      </c>
      <c r="K25" s="23">
        <v>27420</v>
      </c>
      <c r="L25" s="19">
        <f t="shared" si="0"/>
        <v>1371</v>
      </c>
      <c r="M25" s="26">
        <v>0.03</v>
      </c>
      <c r="N25" s="19">
        <f t="shared" si="1"/>
        <v>894.47769120000123</v>
      </c>
      <c r="O25" s="19">
        <f t="shared" si="2"/>
        <v>25154.522308800002</v>
      </c>
      <c r="P25" s="18">
        <v>0.48</v>
      </c>
      <c r="Q25" s="19">
        <f t="shared" si="3"/>
        <v>12074.17</v>
      </c>
    </row>
    <row r="26" spans="1:17" s="11" customFormat="1" ht="22.5" customHeight="1">
      <c r="A26" s="20">
        <v>25</v>
      </c>
      <c r="B26" s="33" t="s">
        <v>68</v>
      </c>
      <c r="C26" s="34" t="s">
        <v>69</v>
      </c>
      <c r="D26" s="25" t="s">
        <v>9</v>
      </c>
      <c r="E26" s="24">
        <v>37047011</v>
      </c>
      <c r="F26" s="21" t="s">
        <v>8</v>
      </c>
      <c r="G26" s="35" t="s">
        <v>90</v>
      </c>
      <c r="H26" s="35" t="s">
        <v>77</v>
      </c>
      <c r="I26" s="22">
        <v>27</v>
      </c>
      <c r="J26" s="22">
        <v>3662</v>
      </c>
      <c r="K26" s="23">
        <v>126500</v>
      </c>
      <c r="L26" s="19">
        <f t="shared" si="0"/>
        <v>6325</v>
      </c>
      <c r="M26" s="26">
        <v>0.03</v>
      </c>
      <c r="N26" s="19">
        <f t="shared" si="1"/>
        <v>4126.6020400000052</v>
      </c>
      <c r="O26" s="19">
        <f t="shared" si="2"/>
        <v>116048.39796</v>
      </c>
      <c r="P26" s="18">
        <v>0.48</v>
      </c>
      <c r="Q26" s="19">
        <f t="shared" si="3"/>
        <v>55703.23</v>
      </c>
    </row>
    <row r="27" spans="1:17" s="11" customFormat="1" ht="22.5" customHeight="1">
      <c r="A27" s="20">
        <v>26</v>
      </c>
      <c r="B27" s="33" t="s">
        <v>70</v>
      </c>
      <c r="C27" s="34" t="s">
        <v>71</v>
      </c>
      <c r="D27" s="25" t="s">
        <v>9</v>
      </c>
      <c r="E27" s="24">
        <v>37047011</v>
      </c>
      <c r="F27" s="21" t="s">
        <v>8</v>
      </c>
      <c r="G27" s="35" t="s">
        <v>93</v>
      </c>
      <c r="H27" s="35" t="s">
        <v>92</v>
      </c>
      <c r="I27" s="22">
        <v>3</v>
      </c>
      <c r="J27" s="22">
        <v>28</v>
      </c>
      <c r="K27" s="23">
        <v>725</v>
      </c>
      <c r="L27" s="19">
        <f t="shared" si="0"/>
        <v>36.25</v>
      </c>
      <c r="M27" s="26">
        <v>0.03</v>
      </c>
      <c r="N27" s="19">
        <f t="shared" si="1"/>
        <v>23.650486000000033</v>
      </c>
      <c r="O27" s="19">
        <f t="shared" si="2"/>
        <v>665.099514</v>
      </c>
      <c r="P27" s="18">
        <v>0.48</v>
      </c>
      <c r="Q27" s="19">
        <f t="shared" si="3"/>
        <v>319.25</v>
      </c>
    </row>
    <row r="28" spans="1:17" s="11" customFormat="1" ht="22.5" customHeight="1">
      <c r="A28" s="20">
        <v>27</v>
      </c>
      <c r="B28" s="33" t="s">
        <v>72</v>
      </c>
      <c r="C28" s="34" t="s">
        <v>73</v>
      </c>
      <c r="D28" s="25" t="s">
        <v>9</v>
      </c>
      <c r="E28" s="24">
        <v>37047011</v>
      </c>
      <c r="F28" s="21" t="s">
        <v>8</v>
      </c>
      <c r="G28" s="35" t="s">
        <v>93</v>
      </c>
      <c r="H28" s="35" t="s">
        <v>92</v>
      </c>
      <c r="I28" s="22">
        <v>3</v>
      </c>
      <c r="J28" s="22">
        <v>198</v>
      </c>
      <c r="K28" s="23">
        <v>5830</v>
      </c>
      <c r="L28" s="19">
        <f t="shared" si="0"/>
        <v>291.5</v>
      </c>
      <c r="M28" s="26">
        <v>0.03</v>
      </c>
      <c r="N28" s="19">
        <f t="shared" si="1"/>
        <v>190.18252880000026</v>
      </c>
      <c r="O28" s="19">
        <f t="shared" si="2"/>
        <v>5348.3174712</v>
      </c>
      <c r="P28" s="18">
        <v>0.48</v>
      </c>
      <c r="Q28" s="19">
        <f t="shared" si="3"/>
        <v>2567.19</v>
      </c>
    </row>
    <row r="29" spans="1:17" s="11" customFormat="1" ht="22.5" customHeight="1">
      <c r="A29" s="20">
        <v>28</v>
      </c>
      <c r="B29" s="33" t="s">
        <v>74</v>
      </c>
      <c r="C29" s="34" t="s">
        <v>75</v>
      </c>
      <c r="D29" s="25" t="s">
        <v>9</v>
      </c>
      <c r="E29" s="24">
        <v>37047011</v>
      </c>
      <c r="F29" s="21" t="s">
        <v>8</v>
      </c>
      <c r="G29" s="35" t="s">
        <v>77</v>
      </c>
      <c r="H29" s="35" t="s">
        <v>77</v>
      </c>
      <c r="I29" s="22">
        <v>2</v>
      </c>
      <c r="J29" s="22">
        <v>0</v>
      </c>
      <c r="K29" s="23">
        <v>0</v>
      </c>
      <c r="L29" s="19">
        <f t="shared" si="0"/>
        <v>0</v>
      </c>
      <c r="M29" s="26">
        <v>0.03</v>
      </c>
      <c r="N29" s="19">
        <f t="shared" si="1"/>
        <v>0</v>
      </c>
      <c r="O29" s="19">
        <f t="shared" si="2"/>
        <v>0</v>
      </c>
      <c r="P29" s="18">
        <v>0.48</v>
      </c>
      <c r="Q29" s="19">
        <f t="shared" si="3"/>
        <v>0</v>
      </c>
    </row>
    <row r="30" spans="1:17" s="5" customFormat="1" ht="22.5" customHeight="1">
      <c r="A30" s="12"/>
      <c r="B30" s="13" t="s">
        <v>7</v>
      </c>
      <c r="C30" s="14"/>
      <c r="D30" s="14"/>
      <c r="E30" s="14"/>
      <c r="F30" s="14"/>
      <c r="G30" s="15"/>
      <c r="H30" s="15"/>
      <c r="I30" s="14">
        <f>SUM(I2:I29)</f>
        <v>1589</v>
      </c>
      <c r="J30" s="14">
        <f>SUM(J2:J29)</f>
        <v>65395</v>
      </c>
      <c r="K30" s="16">
        <f>SUM(K2:K29)</f>
        <v>1991815</v>
      </c>
      <c r="L30" s="16">
        <f>SUM(L2:L29)</f>
        <v>99590.75</v>
      </c>
      <c r="M30" s="16"/>
      <c r="N30" s="19">
        <f t="shared" si="1"/>
        <v>64975.714168400089</v>
      </c>
      <c r="O30" s="19">
        <f t="shared" si="2"/>
        <v>1827248.5358316</v>
      </c>
      <c r="P30" s="18"/>
      <c r="Q30" s="19">
        <f>SUM(Q2:Q29)</f>
        <v>877079.30000000016</v>
      </c>
    </row>
    <row r="31" spans="1:17" s="5" customFormat="1">
      <c r="B31" s="6"/>
      <c r="C31" s="6"/>
      <c r="D31" s="6"/>
      <c r="E31" s="6"/>
      <c r="F31" s="6"/>
      <c r="G31" s="7"/>
      <c r="H31" s="7"/>
      <c r="I31" s="6"/>
      <c r="J31" s="6"/>
      <c r="K31" s="8"/>
      <c r="L31" s="8"/>
      <c r="M31" s="8"/>
      <c r="N31" s="8"/>
      <c r="O31" s="8"/>
      <c r="P31" s="9"/>
    </row>
    <row r="33" spans="6:6">
      <c r="F33" s="17"/>
    </row>
  </sheetData>
  <protectedRanges>
    <protectedRange sqref="A2:IV65556" name="区域1"/>
  </protectedRanges>
  <phoneticPr fontId="2" type="noConversion"/>
  <pageMargins left="0.75" right="0.75" top="1" bottom="1" header="0.5" footer="0.5"/>
  <pageSetup scale="70" orientation="landscape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李光宁</cp:lastModifiedBy>
  <cp:lastPrinted>2018-08-01T09:27:31Z</cp:lastPrinted>
  <dcterms:created xsi:type="dcterms:W3CDTF">2015-11-10T02:18:22Z</dcterms:created>
  <dcterms:modified xsi:type="dcterms:W3CDTF">2018-08-01T09:27:32Z</dcterms:modified>
</cp:coreProperties>
</file>