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840" windowHeight="13740"/>
  </bookViews>
  <sheets>
    <sheet name="月结算表" sheetId="1" r:id="rId1"/>
  </sheets>
  <calcPr calcId="125725"/>
</workbook>
</file>

<file path=xl/calcChain.xml><?xml version="1.0" encoding="utf-8"?>
<calcChain xmlns="http://schemas.openxmlformats.org/spreadsheetml/2006/main">
  <c r="Q22" i="1"/>
  <c r="K22"/>
  <c r="O22"/>
  <c r="N22"/>
  <c r="L22"/>
  <c r="O10"/>
  <c r="Q10" s="1"/>
  <c r="O11"/>
  <c r="Q11" s="1"/>
  <c r="O12"/>
  <c r="Q12" s="1"/>
  <c r="O13"/>
  <c r="Q13" s="1"/>
  <c r="O14"/>
  <c r="Q14" s="1"/>
  <c r="O15"/>
  <c r="Q15" s="1"/>
  <c r="O16"/>
  <c r="Q16" s="1"/>
  <c r="O17"/>
  <c r="Q17" s="1"/>
  <c r="O18"/>
  <c r="Q18" s="1"/>
  <c r="O19"/>
  <c r="Q19" s="1"/>
  <c r="O20"/>
  <c r="Q20" s="1"/>
  <c r="O21"/>
  <c r="Q21" s="1"/>
  <c r="N10"/>
  <c r="N11"/>
  <c r="N12"/>
  <c r="N13"/>
  <c r="N14"/>
  <c r="N15"/>
  <c r="N16"/>
  <c r="N17"/>
  <c r="N18"/>
  <c r="N19"/>
  <c r="N20"/>
  <c r="N21"/>
  <c r="L10"/>
  <c r="L11"/>
  <c r="L12"/>
  <c r="L13"/>
  <c r="L14"/>
  <c r="L15"/>
  <c r="L16"/>
  <c r="L17"/>
  <c r="L18"/>
  <c r="L19"/>
  <c r="L20"/>
  <c r="L21"/>
  <c r="O9" l="1"/>
  <c r="Q9" s="1"/>
  <c r="N9"/>
  <c r="L9"/>
  <c r="O8"/>
  <c r="Q8" s="1"/>
  <c r="N8"/>
  <c r="L8"/>
  <c r="O7"/>
  <c r="Q7" s="1"/>
  <c r="N7"/>
  <c r="L7"/>
  <c r="O6"/>
  <c r="Q6" s="1"/>
  <c r="N6"/>
  <c r="L6"/>
  <c r="O5"/>
  <c r="Q5" s="1"/>
  <c r="N5"/>
  <c r="L5"/>
  <c r="O4"/>
  <c r="Q4" s="1"/>
  <c r="N4"/>
  <c r="L4"/>
  <c r="O3"/>
  <c r="Q3" s="1"/>
  <c r="N3"/>
  <c r="L3"/>
  <c r="O2"/>
  <c r="Q2" s="1"/>
  <c r="N2"/>
  <c r="L2"/>
</calcChain>
</file>

<file path=xl/comments1.xml><?xml version="1.0" encoding="utf-8"?>
<comments xmlns="http://schemas.openxmlformats.org/spreadsheetml/2006/main">
  <authors>
    <author>leno</author>
  </authors>
  <commentList>
    <comment ref="A1" authorId="0">
      <text/>
    </comment>
  </commentList>
</comments>
</file>

<file path=xl/sharedStrings.xml><?xml version="1.0" encoding="utf-8"?>
<sst xmlns="http://schemas.openxmlformats.org/spreadsheetml/2006/main" count="138" uniqueCount="76">
  <si>
    <t>序号</t>
  </si>
  <si>
    <t>影片编码</t>
  </si>
  <si>
    <t>合计</t>
    <phoneticPr fontId="2" type="noConversion"/>
  </si>
  <si>
    <t>中影设备</t>
  </si>
  <si>
    <t>山东省高青县齐纳国际影城</t>
  </si>
  <si>
    <t>侏罗纪世界2（数字3D）</t>
  </si>
  <si>
    <t>051201022018</t>
  </si>
  <si>
    <t>动物世界（数字3D）</t>
  </si>
  <si>
    <t>001203772018</t>
  </si>
  <si>
    <t>金蝉脱壳2：冥府（数字）</t>
  </si>
  <si>
    <t>051101152018</t>
  </si>
  <si>
    <t>超人总动员2（数字3D）</t>
  </si>
  <si>
    <t>051201112018</t>
  </si>
  <si>
    <t>龙虾刑警</t>
  </si>
  <si>
    <t>001103782018</t>
  </si>
  <si>
    <t>暹罗决：九神战甲（数字）</t>
  </si>
  <si>
    <t>014101072018</t>
  </si>
  <si>
    <t>我不是药神</t>
  </si>
  <si>
    <t>001104962018</t>
  </si>
  <si>
    <t>影片名称</t>
    <phoneticPr fontId="2" type="noConversion"/>
  </si>
  <si>
    <t>影院名称</t>
    <phoneticPr fontId="2" type="noConversion"/>
  </si>
  <si>
    <t>影院编码</t>
    <phoneticPr fontId="2" type="noConversion"/>
  </si>
  <si>
    <t>设备归属</t>
    <phoneticPr fontId="2" type="noConversion"/>
  </si>
  <si>
    <t>开始日期</t>
    <phoneticPr fontId="2" type="noConversion"/>
  </si>
  <si>
    <t>结束日期</t>
    <phoneticPr fontId="2" type="noConversion"/>
  </si>
  <si>
    <t>总场次</t>
    <phoneticPr fontId="2" type="noConversion"/>
  </si>
  <si>
    <t>总人次</t>
    <phoneticPr fontId="2" type="noConversion"/>
  </si>
  <si>
    <t>总票房</t>
    <phoneticPr fontId="2" type="noConversion"/>
  </si>
  <si>
    <t>电影专项基金</t>
    <phoneticPr fontId="2" type="noConversion"/>
  </si>
  <si>
    <t>增值税率</t>
    <phoneticPr fontId="2" type="noConversion"/>
  </si>
  <si>
    <t>税金</t>
    <phoneticPr fontId="2" type="noConversion"/>
  </si>
  <si>
    <t>净票房</t>
    <phoneticPr fontId="2" type="noConversion"/>
  </si>
  <si>
    <t>分账比例</t>
    <phoneticPr fontId="2" type="noConversion"/>
  </si>
  <si>
    <t>分账片款</t>
    <phoneticPr fontId="2" type="noConversion"/>
  </si>
  <si>
    <t>邪不压正</t>
  </si>
  <si>
    <t>001104952018</t>
  </si>
  <si>
    <t>新大头儿子和小头爸爸3俄罗斯奇遇记</t>
  </si>
  <si>
    <t>001b03562018</t>
  </si>
  <si>
    <t>阿修罗</t>
  </si>
  <si>
    <t>001104972018</t>
  </si>
  <si>
    <t>狄仁杰之四大天王（数字3D）</t>
  </si>
  <si>
    <t>001202172018</t>
  </si>
  <si>
    <t>摩天营救（数字3D）</t>
  </si>
  <si>
    <t>051201202018</t>
  </si>
  <si>
    <t>小悟空（数字3D）</t>
  </si>
  <si>
    <t>001c03982018</t>
  </si>
  <si>
    <t>神奇马戏团之动物饼干（数字3D）</t>
  </si>
  <si>
    <t>001c05642018</t>
  </si>
  <si>
    <t>风语咒（数字3D）</t>
  </si>
  <si>
    <t>001c05272018</t>
  </si>
  <si>
    <t>西虹市首富</t>
  </si>
  <si>
    <t>001106062018</t>
  </si>
  <si>
    <t>淘气大侦探（数字3D）</t>
  </si>
  <si>
    <t>051201262018</t>
  </si>
  <si>
    <t>汪星卧底（数字）</t>
  </si>
  <si>
    <t>051101182018</t>
  </si>
  <si>
    <t>兄弟班</t>
  </si>
  <si>
    <t>001104632017</t>
  </si>
  <si>
    <t>神秘世界历险记4</t>
  </si>
  <si>
    <t>001b05332018</t>
  </si>
  <si>
    <t>2018-07-01</t>
  </si>
  <si>
    <t>2018-07-31</t>
  </si>
  <si>
    <t>2018-07-13</t>
  </si>
  <si>
    <t>2018-07-26</t>
  </si>
  <si>
    <t>2018-07-19</t>
  </si>
  <si>
    <t>2018-07-12</t>
  </si>
  <si>
    <t>2018-07-21</t>
  </si>
  <si>
    <t>2018-07-06</t>
  </si>
  <si>
    <t>2018-07-02</t>
  </si>
  <si>
    <t>2018-07-15</t>
  </si>
  <si>
    <t>2018-07-27</t>
  </si>
  <si>
    <t>2018-07-20</t>
  </si>
  <si>
    <t>2018-07-14</t>
  </si>
  <si>
    <t>2018-07-22</t>
  </si>
  <si>
    <t>2018-07-29</t>
  </si>
  <si>
    <t>2018-07-28</t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</si>
</sst>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0_ "/>
  </numFmts>
  <fonts count="17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theme="1" tint="0.249977111117893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b/>
      <sz val="12"/>
      <color theme="1" tint="0.249977111117893"/>
      <name val="Arial"/>
      <family val="2"/>
    </font>
    <font>
      <sz val="10"/>
      <name val="Arial"/>
      <family val="2"/>
    </font>
    <font>
      <sz val="11"/>
      <color rgb="FF000000"/>
      <name val="Calibri"/>
    </font>
    <font>
      <sz val="9"/>
      <color rgb="FF000000"/>
      <name val="Tahoma"/>
    </font>
    <font>
      <sz val="11"/>
      <color rgb="FF000000"/>
      <name val="Calibri"/>
      <family val="2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</font>
    <font>
      <b/>
      <sz val="11"/>
      <color theme="1" tint="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">
    <xf numFmtId="0" fontId="0" fillId="0" borderId="0"/>
    <xf numFmtId="0" fontId="3" fillId="0" borderId="0"/>
    <xf numFmtId="0" fontId="10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37">
    <xf numFmtId="0" fontId="0" fillId="0" borderId="0" xfId="0"/>
    <xf numFmtId="14" fontId="0" fillId="0" borderId="0" xfId="0" applyNumberFormat="1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176" fontId="0" fillId="0" borderId="0" xfId="0" applyNumberFormat="1" applyFill="1"/>
    <xf numFmtId="177" fontId="0" fillId="0" borderId="0" xfId="0" applyNumberFormat="1" applyFill="1"/>
    <xf numFmtId="0" fontId="5" fillId="0" borderId="0" xfId="0" applyFont="1"/>
    <xf numFmtId="0" fontId="6" fillId="0" borderId="0" xfId="0" applyFont="1" applyFill="1"/>
    <xf numFmtId="49" fontId="6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14" fontId="0" fillId="0" borderId="1" xfId="0" applyNumberFormat="1" applyFill="1" applyBorder="1"/>
    <xf numFmtId="176" fontId="0" fillId="0" borderId="1" xfId="0" applyNumberFormat="1" applyFill="1" applyBorder="1"/>
    <xf numFmtId="49" fontId="4" fillId="0" borderId="0" xfId="0" applyNumberFormat="1" applyFont="1"/>
    <xf numFmtId="177" fontId="6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right" vertical="center"/>
    </xf>
    <xf numFmtId="49" fontId="7" fillId="0" borderId="1" xfId="0" applyNumberFormat="1" applyFont="1" applyFill="1" applyBorder="1" applyAlignment="1" applyProtection="1">
      <alignment horizontal="center" vertical="center"/>
    </xf>
    <xf numFmtId="0" fontId="14" fillId="0" borderId="1" xfId="4" applyFont="1" applyFill="1" applyBorder="1" applyAlignment="1">
      <alignment horizontal="center"/>
    </xf>
    <xf numFmtId="0" fontId="14" fillId="0" borderId="1" xfId="4" applyFont="1" applyFill="1" applyBorder="1"/>
    <xf numFmtId="1" fontId="11" fillId="3" borderId="1" xfId="32" applyNumberFormat="1" applyFont="1" applyFill="1" applyBorder="1" applyAlignment="1">
      <alignment horizontal="right" vertical="center" wrapText="1"/>
    </xf>
    <xf numFmtId="2" fontId="11" fillId="3" borderId="1" xfId="32" applyNumberFormat="1" applyFont="1" applyFill="1" applyBorder="1" applyAlignment="1">
      <alignment horizontal="right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22" fontId="11" fillId="3" borderId="1" xfId="32" applyNumberFormat="1" applyFont="1" applyFill="1" applyBorder="1" applyAlignment="1">
      <alignment horizontal="left" vertical="center" wrapText="1"/>
    </xf>
    <xf numFmtId="49" fontId="11" fillId="3" borderId="1" xfId="32" applyNumberFormat="1" applyFont="1" applyFill="1" applyBorder="1" applyAlignment="1">
      <alignment horizontal="left" vertical="center" wrapText="1"/>
    </xf>
    <xf numFmtId="0" fontId="10" fillId="0" borderId="1" xfId="32" applyBorder="1">
      <alignment vertical="center"/>
    </xf>
    <xf numFmtId="0" fontId="0" fillId="0" borderId="1" xfId="0" applyFill="1" applyBorder="1"/>
    <xf numFmtId="49" fontId="15" fillId="2" borderId="1" xfId="0" applyNumberFormat="1" applyFont="1" applyFill="1" applyBorder="1" applyAlignment="1" applyProtection="1">
      <alignment horizontal="center" wrapText="1"/>
    </xf>
    <xf numFmtId="49" fontId="16" fillId="2" borderId="1" xfId="0" applyNumberFormat="1" applyFont="1" applyFill="1" applyBorder="1" applyAlignment="1" applyProtection="1">
      <alignment horizontal="center" wrapText="1"/>
    </xf>
    <xf numFmtId="14" fontId="15" fillId="2" borderId="1" xfId="0" applyNumberFormat="1" applyFont="1" applyFill="1" applyBorder="1" applyAlignment="1" applyProtection="1">
      <alignment horizontal="center" wrapText="1"/>
    </xf>
    <xf numFmtId="176" fontId="15" fillId="2" borderId="1" xfId="0" applyNumberFormat="1" applyFont="1" applyFill="1" applyBorder="1" applyAlignment="1" applyProtection="1">
      <alignment horizontal="center" wrapText="1"/>
    </xf>
    <xf numFmtId="177" fontId="15" fillId="2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/>
    <xf numFmtId="0" fontId="8" fillId="2" borderId="1" xfId="0" applyFont="1" applyFill="1" applyBorder="1" applyAlignment="1" applyProtection="1">
      <alignment horizontal="center" wrapText="1"/>
    </xf>
  </cellXfs>
  <cellStyles count="37">
    <cellStyle name="百分比 2" xfId="21"/>
    <cellStyle name="常规" xfId="0" builtinId="0"/>
    <cellStyle name="常规 10" xfId="15"/>
    <cellStyle name="常规 10 2" xfId="32"/>
    <cellStyle name="常规 11" xfId="16"/>
    <cellStyle name="常规 11 2" xfId="33"/>
    <cellStyle name="常规 12" xfId="17"/>
    <cellStyle name="常规 12 2" xfId="34"/>
    <cellStyle name="常规 13" xfId="6"/>
    <cellStyle name="常规 13 2" xfId="24"/>
    <cellStyle name="常规 14" xfId="18"/>
    <cellStyle name="常规 14 2" xfId="35"/>
    <cellStyle name="常规 15" xfId="19"/>
    <cellStyle name="常规 15 2" xfId="36"/>
    <cellStyle name="常规 16" xfId="5"/>
    <cellStyle name="常规 16 2" xfId="23"/>
    <cellStyle name="常规 17" xfId="4"/>
    <cellStyle name="常规 18" xfId="20"/>
    <cellStyle name="常规 2" xfId="2"/>
    <cellStyle name="常规 2 2" xfId="10"/>
    <cellStyle name="常规 2 2 2" xfId="1"/>
    <cellStyle name="常规 2 3" xfId="22"/>
    <cellStyle name="常规 2 4" xfId="3"/>
    <cellStyle name="常规 3" xfId="9"/>
    <cellStyle name="常规 3 2" xfId="27"/>
    <cellStyle name="常规 4" xfId="11"/>
    <cellStyle name="常规 4 2" xfId="28"/>
    <cellStyle name="常规 5" xfId="12"/>
    <cellStyle name="常规 5 2" xfId="29"/>
    <cellStyle name="常规 6" xfId="8"/>
    <cellStyle name="常规 6 2" xfId="26"/>
    <cellStyle name="常规 7" xfId="13"/>
    <cellStyle name="常规 7 2" xfId="30"/>
    <cellStyle name="常规 8" xfId="14"/>
    <cellStyle name="常规 8 2" xfId="31"/>
    <cellStyle name="常规 9" xfId="7"/>
    <cellStyle name="常规 9 2" xf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zoomScaleNormal="100" workbookViewId="0">
      <selection activeCell="A2" sqref="A2:XFD22"/>
    </sheetView>
  </sheetViews>
  <sheetFormatPr defaultColWidth="16" defaultRowHeight="12.75"/>
  <cols>
    <col min="1" max="1" width="4.140625" customWidth="1"/>
    <col min="2" max="2" width="8.42578125" style="2" customWidth="1"/>
    <col min="3" max="3" width="13.28515625" style="2" customWidth="1"/>
    <col min="4" max="4" width="23.28515625" style="2" customWidth="1"/>
    <col min="5" max="5" width="8.7109375" style="2" customWidth="1"/>
    <col min="6" max="6" width="8.42578125" style="2" customWidth="1"/>
    <col min="7" max="7" width="10.28515625" style="1" customWidth="1"/>
    <col min="8" max="8" width="10" style="1" customWidth="1"/>
    <col min="9" max="9" width="4.85546875" style="2" customWidth="1"/>
    <col min="10" max="10" width="6.85546875" style="2" customWidth="1"/>
    <col min="11" max="11" width="11.42578125" style="3" customWidth="1"/>
    <col min="12" max="12" width="8.85546875" style="3" customWidth="1"/>
    <col min="13" max="13" width="6" style="3" customWidth="1"/>
    <col min="14" max="14" width="9" style="3" customWidth="1"/>
    <col min="15" max="15" width="10.5703125" style="3" customWidth="1"/>
    <col min="16" max="16" width="6.85546875" style="4" customWidth="1"/>
    <col min="17" max="17" width="10" style="3" customWidth="1"/>
  </cols>
  <sheetData>
    <row r="1" spans="1:17" s="10" customFormat="1" ht="30" customHeight="1">
      <c r="A1" s="36" t="s">
        <v>0</v>
      </c>
      <c r="B1" s="30" t="s">
        <v>19</v>
      </c>
      <c r="C1" s="31" t="s">
        <v>1</v>
      </c>
      <c r="D1" s="30" t="s">
        <v>20</v>
      </c>
      <c r="E1" s="30" t="s">
        <v>21</v>
      </c>
      <c r="F1" s="30" t="s">
        <v>22</v>
      </c>
      <c r="G1" s="32" t="s">
        <v>23</v>
      </c>
      <c r="H1" s="32" t="s">
        <v>24</v>
      </c>
      <c r="I1" s="30" t="s">
        <v>25</v>
      </c>
      <c r="J1" s="30" t="s">
        <v>26</v>
      </c>
      <c r="K1" s="33" t="s">
        <v>27</v>
      </c>
      <c r="L1" s="33" t="s">
        <v>28</v>
      </c>
      <c r="M1" s="33" t="s">
        <v>29</v>
      </c>
      <c r="N1" s="33" t="s">
        <v>30</v>
      </c>
      <c r="O1" s="33" t="s">
        <v>31</v>
      </c>
      <c r="P1" s="34" t="s">
        <v>32</v>
      </c>
      <c r="Q1" s="33" t="s">
        <v>33</v>
      </c>
    </row>
    <row r="2" spans="1:17" s="11" customFormat="1" ht="28.5" customHeight="1">
      <c r="A2" s="25">
        <v>1</v>
      </c>
      <c r="B2" s="26" t="s">
        <v>17</v>
      </c>
      <c r="C2" s="27" t="s">
        <v>18</v>
      </c>
      <c r="D2" s="21" t="s">
        <v>4</v>
      </c>
      <c r="E2" s="20">
        <v>37047081</v>
      </c>
      <c r="F2" s="19" t="s">
        <v>3</v>
      </c>
      <c r="G2" s="28" t="s">
        <v>60</v>
      </c>
      <c r="H2" s="28" t="s">
        <v>61</v>
      </c>
      <c r="I2" s="22">
        <v>445</v>
      </c>
      <c r="J2" s="22">
        <v>5127</v>
      </c>
      <c r="K2" s="23">
        <v>136980</v>
      </c>
      <c r="L2" s="18">
        <f>K2*0.05</f>
        <v>6849</v>
      </c>
      <c r="M2" s="24">
        <v>0.03</v>
      </c>
      <c r="N2" s="18">
        <f>K2*(1-0.96737864)</f>
        <v>4468.4738928000061</v>
      </c>
      <c r="O2" s="18">
        <f>K2*0.91737864</f>
        <v>125662.5261072</v>
      </c>
      <c r="P2" s="17">
        <v>0.48</v>
      </c>
      <c r="Q2" s="18">
        <f>ROUND(O2*P2,2)</f>
        <v>60318.01</v>
      </c>
    </row>
    <row r="3" spans="1:17" s="11" customFormat="1" ht="28.5" customHeight="1">
      <c r="A3" s="25">
        <v>2</v>
      </c>
      <c r="B3" s="26" t="s">
        <v>34</v>
      </c>
      <c r="C3" s="27" t="s">
        <v>35</v>
      </c>
      <c r="D3" s="21" t="s">
        <v>4</v>
      </c>
      <c r="E3" s="20">
        <v>37047081</v>
      </c>
      <c r="F3" s="19" t="s">
        <v>3</v>
      </c>
      <c r="G3" s="28" t="s">
        <v>62</v>
      </c>
      <c r="H3" s="28" t="s">
        <v>61</v>
      </c>
      <c r="I3" s="22">
        <v>178</v>
      </c>
      <c r="J3" s="22">
        <v>1033</v>
      </c>
      <c r="K3" s="23">
        <v>26590</v>
      </c>
      <c r="L3" s="18">
        <f>K3*0.05</f>
        <v>1329.5</v>
      </c>
      <c r="M3" s="24">
        <v>0.03</v>
      </c>
      <c r="N3" s="18">
        <f t="shared" ref="N3:N22" si="0">K3*(1-0.96737864)</f>
        <v>867.40196240000114</v>
      </c>
      <c r="O3" s="18">
        <f t="shared" ref="O3:O22" si="1">K3*0.91737864</f>
        <v>24393.098037600001</v>
      </c>
      <c r="P3" s="17">
        <v>0.48</v>
      </c>
      <c r="Q3" s="18">
        <f t="shared" ref="Q3:Q21" si="2">ROUND(O3*P3,2)</f>
        <v>11708.69</v>
      </c>
    </row>
    <row r="4" spans="1:17" s="11" customFormat="1" ht="28.5" customHeight="1">
      <c r="A4" s="25">
        <v>3</v>
      </c>
      <c r="B4" s="26" t="s">
        <v>7</v>
      </c>
      <c r="C4" s="27" t="s">
        <v>8</v>
      </c>
      <c r="D4" s="21" t="s">
        <v>4</v>
      </c>
      <c r="E4" s="20">
        <v>37047081</v>
      </c>
      <c r="F4" s="19" t="s">
        <v>3</v>
      </c>
      <c r="G4" s="28" t="s">
        <v>60</v>
      </c>
      <c r="H4" s="28" t="s">
        <v>63</v>
      </c>
      <c r="I4" s="22">
        <v>140</v>
      </c>
      <c r="J4" s="22">
        <v>529</v>
      </c>
      <c r="K4" s="23">
        <v>15870</v>
      </c>
      <c r="L4" s="18">
        <f t="shared" ref="L4:L22" si="3">K4*0.05</f>
        <v>793.5</v>
      </c>
      <c r="M4" s="24">
        <v>0.03</v>
      </c>
      <c r="N4" s="18">
        <f t="shared" si="0"/>
        <v>517.70098320000068</v>
      </c>
      <c r="O4" s="18">
        <f t="shared" si="1"/>
        <v>14558.7990168</v>
      </c>
      <c r="P4" s="17">
        <v>0.48</v>
      </c>
      <c r="Q4" s="18">
        <f t="shared" si="2"/>
        <v>6988.22</v>
      </c>
    </row>
    <row r="5" spans="1:17" s="11" customFormat="1" ht="28.5" customHeight="1">
      <c r="A5" s="25">
        <v>4</v>
      </c>
      <c r="B5" s="26" t="s">
        <v>9</v>
      </c>
      <c r="C5" s="27" t="s">
        <v>10</v>
      </c>
      <c r="D5" s="21" t="s">
        <v>4</v>
      </c>
      <c r="E5" s="20">
        <v>37047081</v>
      </c>
      <c r="F5" s="19" t="s">
        <v>3</v>
      </c>
      <c r="G5" s="28" t="s">
        <v>60</v>
      </c>
      <c r="H5" s="28" t="s">
        <v>64</v>
      </c>
      <c r="I5" s="22">
        <v>38</v>
      </c>
      <c r="J5" s="22">
        <v>60</v>
      </c>
      <c r="K5" s="23">
        <v>1210</v>
      </c>
      <c r="L5" s="18">
        <f t="shared" si="3"/>
        <v>60.5</v>
      </c>
      <c r="M5" s="24">
        <v>0.03</v>
      </c>
      <c r="N5" s="18">
        <f>K5*(1-0.96737864)</f>
        <v>39.471845600000051</v>
      </c>
      <c r="O5" s="18">
        <f t="shared" si="1"/>
        <v>1110.0281543999999</v>
      </c>
      <c r="P5" s="17">
        <v>0.48</v>
      </c>
      <c r="Q5" s="18">
        <f t="shared" si="2"/>
        <v>532.80999999999995</v>
      </c>
    </row>
    <row r="6" spans="1:17" s="11" customFormat="1" ht="28.5" customHeight="1">
      <c r="A6" s="25">
        <v>5</v>
      </c>
      <c r="B6" s="26" t="s">
        <v>5</v>
      </c>
      <c r="C6" s="27" t="s">
        <v>6</v>
      </c>
      <c r="D6" s="21" t="s">
        <v>4</v>
      </c>
      <c r="E6" s="20">
        <v>37047081</v>
      </c>
      <c r="F6" s="19" t="s">
        <v>3</v>
      </c>
      <c r="G6" s="28" t="s">
        <v>60</v>
      </c>
      <c r="H6" s="28" t="s">
        <v>65</v>
      </c>
      <c r="I6" s="22">
        <v>84</v>
      </c>
      <c r="J6" s="22">
        <v>267</v>
      </c>
      <c r="K6" s="23">
        <v>7545</v>
      </c>
      <c r="L6" s="18">
        <f t="shared" si="3"/>
        <v>377.25</v>
      </c>
      <c r="M6" s="24">
        <v>0.03</v>
      </c>
      <c r="N6" s="18">
        <f t="shared" si="0"/>
        <v>246.12816120000033</v>
      </c>
      <c r="O6" s="18">
        <f t="shared" si="1"/>
        <v>6921.6218387999998</v>
      </c>
      <c r="P6" s="17">
        <v>0.48</v>
      </c>
      <c r="Q6" s="18">
        <f t="shared" si="2"/>
        <v>3322.38</v>
      </c>
    </row>
    <row r="7" spans="1:17" s="11" customFormat="1" ht="28.5" customHeight="1">
      <c r="A7" s="25">
        <v>6</v>
      </c>
      <c r="B7" s="26" t="s">
        <v>11</v>
      </c>
      <c r="C7" s="27" t="s">
        <v>12</v>
      </c>
      <c r="D7" s="21" t="s">
        <v>4</v>
      </c>
      <c r="E7" s="20">
        <v>37047081</v>
      </c>
      <c r="F7" s="19" t="s">
        <v>3</v>
      </c>
      <c r="G7" s="28" t="s">
        <v>60</v>
      </c>
      <c r="H7" s="28" t="s">
        <v>66</v>
      </c>
      <c r="I7" s="22">
        <v>60</v>
      </c>
      <c r="J7" s="22">
        <v>161</v>
      </c>
      <c r="K7" s="23">
        <v>4025</v>
      </c>
      <c r="L7" s="18">
        <f t="shared" si="3"/>
        <v>201.25</v>
      </c>
      <c r="M7" s="24">
        <v>0.03</v>
      </c>
      <c r="N7" s="18">
        <f>K7*(1-0.96737864)</f>
        <v>131.30097400000017</v>
      </c>
      <c r="O7" s="18">
        <f t="shared" si="1"/>
        <v>3692.4490260000002</v>
      </c>
      <c r="P7" s="17">
        <v>0.48</v>
      </c>
      <c r="Q7" s="18">
        <f t="shared" si="2"/>
        <v>1772.38</v>
      </c>
    </row>
    <row r="8" spans="1:17" s="11" customFormat="1" ht="28.5" customHeight="1">
      <c r="A8" s="25">
        <v>7</v>
      </c>
      <c r="B8" s="26" t="s">
        <v>13</v>
      </c>
      <c r="C8" s="27" t="s">
        <v>14</v>
      </c>
      <c r="D8" s="21" t="s">
        <v>4</v>
      </c>
      <c r="E8" s="20">
        <v>37047081</v>
      </c>
      <c r="F8" s="19" t="s">
        <v>3</v>
      </c>
      <c r="G8" s="28" t="s">
        <v>60</v>
      </c>
      <c r="H8" s="28" t="s">
        <v>60</v>
      </c>
      <c r="I8" s="22">
        <v>1</v>
      </c>
      <c r="J8" s="22">
        <v>0</v>
      </c>
      <c r="K8" s="23">
        <v>0</v>
      </c>
      <c r="L8" s="18">
        <f t="shared" si="3"/>
        <v>0</v>
      </c>
      <c r="M8" s="24">
        <v>0.03</v>
      </c>
      <c r="N8" s="18">
        <f t="shared" si="0"/>
        <v>0</v>
      </c>
      <c r="O8" s="18">
        <f t="shared" si="1"/>
        <v>0</v>
      </c>
      <c r="P8" s="17">
        <v>0.48</v>
      </c>
      <c r="Q8" s="18">
        <f t="shared" si="2"/>
        <v>0</v>
      </c>
    </row>
    <row r="9" spans="1:17" s="11" customFormat="1" ht="28.5" customHeight="1">
      <c r="A9" s="25">
        <v>8</v>
      </c>
      <c r="B9" s="26" t="s">
        <v>36</v>
      </c>
      <c r="C9" s="27" t="s">
        <v>37</v>
      </c>
      <c r="D9" s="21" t="s">
        <v>4</v>
      </c>
      <c r="E9" s="20">
        <v>37047081</v>
      </c>
      <c r="F9" s="19" t="s">
        <v>3</v>
      </c>
      <c r="G9" s="28" t="s">
        <v>67</v>
      </c>
      <c r="H9" s="28" t="s">
        <v>61</v>
      </c>
      <c r="I9" s="22">
        <v>67</v>
      </c>
      <c r="J9" s="22">
        <v>309</v>
      </c>
      <c r="K9" s="23">
        <v>9350</v>
      </c>
      <c r="L9" s="18">
        <f t="shared" si="3"/>
        <v>467.5</v>
      </c>
      <c r="M9" s="24">
        <v>0.03</v>
      </c>
      <c r="N9" s="18">
        <f t="shared" si="0"/>
        <v>305.00971600000042</v>
      </c>
      <c r="O9" s="18">
        <f t="shared" si="1"/>
        <v>8577.4902839999995</v>
      </c>
      <c r="P9" s="17">
        <v>0.48</v>
      </c>
      <c r="Q9" s="18">
        <f t="shared" si="2"/>
        <v>4117.2</v>
      </c>
    </row>
    <row r="10" spans="1:17" s="11" customFormat="1" ht="28.5" customHeight="1">
      <c r="A10" s="25">
        <v>9</v>
      </c>
      <c r="B10" s="26" t="s">
        <v>15</v>
      </c>
      <c r="C10" s="27" t="s">
        <v>16</v>
      </c>
      <c r="D10" s="21" t="s">
        <v>4</v>
      </c>
      <c r="E10" s="20">
        <v>37047081</v>
      </c>
      <c r="F10" s="19" t="s">
        <v>3</v>
      </c>
      <c r="G10" s="28" t="s">
        <v>68</v>
      </c>
      <c r="H10" s="28" t="s">
        <v>68</v>
      </c>
      <c r="I10" s="22">
        <v>1</v>
      </c>
      <c r="J10" s="22">
        <v>0</v>
      </c>
      <c r="K10" s="23">
        <v>0</v>
      </c>
      <c r="L10" s="18">
        <f t="shared" si="3"/>
        <v>0</v>
      </c>
      <c r="M10" s="24">
        <v>0.03</v>
      </c>
      <c r="N10" s="18">
        <f t="shared" si="0"/>
        <v>0</v>
      </c>
      <c r="O10" s="18">
        <f t="shared" si="1"/>
        <v>0</v>
      </c>
      <c r="P10" s="17">
        <v>0.38</v>
      </c>
      <c r="Q10" s="18">
        <f t="shared" si="2"/>
        <v>0</v>
      </c>
    </row>
    <row r="11" spans="1:17" s="11" customFormat="1" ht="28.5" customHeight="1">
      <c r="A11" s="25">
        <v>10</v>
      </c>
      <c r="B11" s="26" t="s">
        <v>38</v>
      </c>
      <c r="C11" s="27" t="s">
        <v>39</v>
      </c>
      <c r="D11" s="21" t="s">
        <v>4</v>
      </c>
      <c r="E11" s="20">
        <v>37047081</v>
      </c>
      <c r="F11" s="19" t="s">
        <v>3</v>
      </c>
      <c r="G11" s="28" t="s">
        <v>62</v>
      </c>
      <c r="H11" s="28" t="s">
        <v>69</v>
      </c>
      <c r="I11" s="22">
        <v>11</v>
      </c>
      <c r="J11" s="22">
        <v>48</v>
      </c>
      <c r="K11" s="23">
        <v>1240</v>
      </c>
      <c r="L11" s="18">
        <f t="shared" si="3"/>
        <v>62</v>
      </c>
      <c r="M11" s="24">
        <v>0.03</v>
      </c>
      <c r="N11" s="18">
        <f t="shared" si="0"/>
        <v>40.450486400000052</v>
      </c>
      <c r="O11" s="18">
        <f t="shared" si="1"/>
        <v>1137.5495136</v>
      </c>
      <c r="P11" s="17">
        <v>0.48</v>
      </c>
      <c r="Q11" s="18">
        <f t="shared" si="2"/>
        <v>546.02</v>
      </c>
    </row>
    <row r="12" spans="1:17" s="11" customFormat="1" ht="28.5" customHeight="1">
      <c r="A12" s="25">
        <v>11</v>
      </c>
      <c r="B12" s="26" t="s">
        <v>40</v>
      </c>
      <c r="C12" s="27" t="s">
        <v>41</v>
      </c>
      <c r="D12" s="21" t="s">
        <v>4</v>
      </c>
      <c r="E12" s="20">
        <v>37047081</v>
      </c>
      <c r="F12" s="19" t="s">
        <v>3</v>
      </c>
      <c r="G12" s="28" t="s">
        <v>70</v>
      </c>
      <c r="H12" s="28" t="s">
        <v>61</v>
      </c>
      <c r="I12" s="22">
        <v>68</v>
      </c>
      <c r="J12" s="22">
        <v>696</v>
      </c>
      <c r="K12" s="23">
        <v>22340</v>
      </c>
      <c r="L12" s="18">
        <f t="shared" si="3"/>
        <v>1117</v>
      </c>
      <c r="M12" s="24">
        <v>0.03</v>
      </c>
      <c r="N12" s="18">
        <f t="shared" si="0"/>
        <v>728.76118240000096</v>
      </c>
      <c r="O12" s="18">
        <f t="shared" si="1"/>
        <v>20494.238817600002</v>
      </c>
      <c r="P12" s="17">
        <v>0.48</v>
      </c>
      <c r="Q12" s="18">
        <f t="shared" si="2"/>
        <v>9837.23</v>
      </c>
    </row>
    <row r="13" spans="1:17" s="11" customFormat="1" ht="28.5" customHeight="1">
      <c r="A13" s="25">
        <v>12</v>
      </c>
      <c r="B13" s="26" t="s">
        <v>42</v>
      </c>
      <c r="C13" s="27" t="s">
        <v>43</v>
      </c>
      <c r="D13" s="21" t="s">
        <v>4</v>
      </c>
      <c r="E13" s="20">
        <v>37047081</v>
      </c>
      <c r="F13" s="19" t="s">
        <v>3</v>
      </c>
      <c r="G13" s="28" t="s">
        <v>71</v>
      </c>
      <c r="H13" s="28" t="s">
        <v>61</v>
      </c>
      <c r="I13" s="22">
        <v>94</v>
      </c>
      <c r="J13" s="22">
        <v>487</v>
      </c>
      <c r="K13" s="23">
        <v>12830</v>
      </c>
      <c r="L13" s="18">
        <f t="shared" si="3"/>
        <v>641.5</v>
      </c>
      <c r="M13" s="24">
        <v>0.03</v>
      </c>
      <c r="N13" s="18">
        <f t="shared" si="0"/>
        <v>418.53204880000055</v>
      </c>
      <c r="O13" s="18">
        <f t="shared" si="1"/>
        <v>11769.9679512</v>
      </c>
      <c r="P13" s="17">
        <v>0.48</v>
      </c>
      <c r="Q13" s="18">
        <f t="shared" si="2"/>
        <v>5649.58</v>
      </c>
    </row>
    <row r="14" spans="1:17" s="11" customFormat="1" ht="28.5" customHeight="1">
      <c r="A14" s="25">
        <v>13</v>
      </c>
      <c r="B14" s="26" t="s">
        <v>44</v>
      </c>
      <c r="C14" s="27" t="s">
        <v>45</v>
      </c>
      <c r="D14" s="21" t="s">
        <v>4</v>
      </c>
      <c r="E14" s="20">
        <v>37047081</v>
      </c>
      <c r="F14" s="19" t="s">
        <v>3</v>
      </c>
      <c r="G14" s="28" t="s">
        <v>72</v>
      </c>
      <c r="H14" s="28" t="s">
        <v>64</v>
      </c>
      <c r="I14" s="22">
        <v>8</v>
      </c>
      <c r="J14" s="22">
        <v>53</v>
      </c>
      <c r="K14" s="23">
        <v>1325</v>
      </c>
      <c r="L14" s="18">
        <f t="shared" si="3"/>
        <v>66.25</v>
      </c>
      <c r="M14" s="24">
        <v>0.03</v>
      </c>
      <c r="N14" s="18">
        <f t="shared" si="0"/>
        <v>43.223302000000061</v>
      </c>
      <c r="O14" s="18">
        <f t="shared" si="1"/>
        <v>1215.5266980000001</v>
      </c>
      <c r="P14" s="17">
        <v>0.48</v>
      </c>
      <c r="Q14" s="18">
        <f t="shared" si="2"/>
        <v>583.45000000000005</v>
      </c>
    </row>
    <row r="15" spans="1:17" s="11" customFormat="1" ht="28.5" customHeight="1">
      <c r="A15" s="25">
        <v>14</v>
      </c>
      <c r="B15" s="26" t="s">
        <v>46</v>
      </c>
      <c r="C15" s="27" t="s">
        <v>47</v>
      </c>
      <c r="D15" s="21" t="s">
        <v>4</v>
      </c>
      <c r="E15" s="20">
        <v>37047081</v>
      </c>
      <c r="F15" s="19" t="s">
        <v>3</v>
      </c>
      <c r="G15" s="28" t="s">
        <v>66</v>
      </c>
      <c r="H15" s="28" t="s">
        <v>61</v>
      </c>
      <c r="I15" s="22">
        <v>23</v>
      </c>
      <c r="J15" s="22">
        <v>113</v>
      </c>
      <c r="K15" s="23">
        <v>2915</v>
      </c>
      <c r="L15" s="18">
        <f t="shared" si="3"/>
        <v>145.75</v>
      </c>
      <c r="M15" s="24">
        <v>0.03</v>
      </c>
      <c r="N15" s="18">
        <f t="shared" si="0"/>
        <v>95.091264400000128</v>
      </c>
      <c r="O15" s="18">
        <f t="shared" si="1"/>
        <v>2674.1587356</v>
      </c>
      <c r="P15" s="17">
        <v>0.48</v>
      </c>
      <c r="Q15" s="18">
        <f t="shared" si="2"/>
        <v>1283.5999999999999</v>
      </c>
    </row>
    <row r="16" spans="1:17" s="11" customFormat="1" ht="28.5" customHeight="1">
      <c r="A16" s="25">
        <v>15</v>
      </c>
      <c r="B16" s="26" t="s">
        <v>48</v>
      </c>
      <c r="C16" s="27" t="s">
        <v>49</v>
      </c>
      <c r="D16" s="21" t="s">
        <v>4</v>
      </c>
      <c r="E16" s="20">
        <v>37047081</v>
      </c>
      <c r="F16" s="19" t="s">
        <v>3</v>
      </c>
      <c r="G16" s="28" t="s">
        <v>73</v>
      </c>
      <c r="H16" s="28" t="s">
        <v>74</v>
      </c>
      <c r="I16" s="22">
        <v>4</v>
      </c>
      <c r="J16" s="22">
        <v>44</v>
      </c>
      <c r="K16" s="23">
        <v>1370</v>
      </c>
      <c r="L16" s="18">
        <f t="shared" si="3"/>
        <v>68.5</v>
      </c>
      <c r="M16" s="24">
        <v>0.03</v>
      </c>
      <c r="N16" s="18">
        <f t="shared" si="0"/>
        <v>44.691263200000058</v>
      </c>
      <c r="O16" s="18">
        <f t="shared" si="1"/>
        <v>1256.8087368000001</v>
      </c>
      <c r="P16" s="17">
        <v>0.48</v>
      </c>
      <c r="Q16" s="18">
        <f t="shared" si="2"/>
        <v>603.27</v>
      </c>
    </row>
    <row r="17" spans="1:17" s="11" customFormat="1" ht="28.5" customHeight="1">
      <c r="A17" s="25">
        <v>16</v>
      </c>
      <c r="B17" s="26" t="s">
        <v>50</v>
      </c>
      <c r="C17" s="27" t="s">
        <v>51</v>
      </c>
      <c r="D17" s="21" t="s">
        <v>4</v>
      </c>
      <c r="E17" s="20">
        <v>37047081</v>
      </c>
      <c r="F17" s="19" t="s">
        <v>3</v>
      </c>
      <c r="G17" s="28" t="s">
        <v>70</v>
      </c>
      <c r="H17" s="28" t="s">
        <v>61</v>
      </c>
      <c r="I17" s="22">
        <v>94</v>
      </c>
      <c r="J17" s="22">
        <v>2960</v>
      </c>
      <c r="K17" s="23">
        <v>74515</v>
      </c>
      <c r="L17" s="18">
        <f t="shared" si="3"/>
        <v>3725.75</v>
      </c>
      <c r="M17" s="24">
        <v>0.03</v>
      </c>
      <c r="N17" s="18">
        <f t="shared" si="0"/>
        <v>2430.7806404000034</v>
      </c>
      <c r="O17" s="18">
        <f t="shared" si="1"/>
        <v>68358.4693596</v>
      </c>
      <c r="P17" s="17">
        <v>0.48</v>
      </c>
      <c r="Q17" s="18">
        <f t="shared" si="2"/>
        <v>32812.07</v>
      </c>
    </row>
    <row r="18" spans="1:17" s="11" customFormat="1" ht="28.5" customHeight="1">
      <c r="A18" s="25">
        <v>17</v>
      </c>
      <c r="B18" s="26" t="s">
        <v>52</v>
      </c>
      <c r="C18" s="27" t="s">
        <v>53</v>
      </c>
      <c r="D18" s="21" t="s">
        <v>4</v>
      </c>
      <c r="E18" s="20">
        <v>37047081</v>
      </c>
      <c r="F18" s="19" t="s">
        <v>3</v>
      </c>
      <c r="G18" s="28" t="s">
        <v>71</v>
      </c>
      <c r="H18" s="28" t="s">
        <v>73</v>
      </c>
      <c r="I18" s="22">
        <v>7</v>
      </c>
      <c r="J18" s="22">
        <v>27</v>
      </c>
      <c r="K18" s="23">
        <v>675</v>
      </c>
      <c r="L18" s="18">
        <f t="shared" si="3"/>
        <v>33.75</v>
      </c>
      <c r="M18" s="24">
        <v>0.03</v>
      </c>
      <c r="N18" s="18">
        <f t="shared" si="0"/>
        <v>22.01941800000003</v>
      </c>
      <c r="O18" s="18">
        <f t="shared" si="1"/>
        <v>619.23058200000003</v>
      </c>
      <c r="P18" s="17">
        <v>0.48</v>
      </c>
      <c r="Q18" s="18">
        <f t="shared" si="2"/>
        <v>297.23</v>
      </c>
    </row>
    <row r="19" spans="1:17" s="11" customFormat="1" ht="28.5" customHeight="1">
      <c r="A19" s="25">
        <v>18</v>
      </c>
      <c r="B19" s="26" t="s">
        <v>54</v>
      </c>
      <c r="C19" s="27" t="s">
        <v>55</v>
      </c>
      <c r="D19" s="21" t="s">
        <v>4</v>
      </c>
      <c r="E19" s="20">
        <v>37047081</v>
      </c>
      <c r="F19" s="19" t="s">
        <v>3</v>
      </c>
      <c r="G19" s="28" t="s">
        <v>71</v>
      </c>
      <c r="H19" s="28" t="s">
        <v>71</v>
      </c>
      <c r="I19" s="22">
        <v>5</v>
      </c>
      <c r="J19" s="22">
        <v>0</v>
      </c>
      <c r="K19" s="23">
        <v>0</v>
      </c>
      <c r="L19" s="18">
        <f t="shared" si="3"/>
        <v>0</v>
      </c>
      <c r="M19" s="24">
        <v>0.03</v>
      </c>
      <c r="N19" s="18">
        <f t="shared" si="0"/>
        <v>0</v>
      </c>
      <c r="O19" s="18">
        <f t="shared" si="1"/>
        <v>0</v>
      </c>
      <c r="P19" s="17">
        <v>0.48</v>
      </c>
      <c r="Q19" s="18">
        <f t="shared" si="2"/>
        <v>0</v>
      </c>
    </row>
    <row r="20" spans="1:17" s="11" customFormat="1" ht="28.5" customHeight="1">
      <c r="A20" s="25">
        <v>19</v>
      </c>
      <c r="B20" s="26" t="s">
        <v>56</v>
      </c>
      <c r="C20" s="27" t="s">
        <v>57</v>
      </c>
      <c r="D20" s="21" t="s">
        <v>4</v>
      </c>
      <c r="E20" s="20">
        <v>37047081</v>
      </c>
      <c r="F20" s="19" t="s">
        <v>3</v>
      </c>
      <c r="G20" s="28" t="s">
        <v>71</v>
      </c>
      <c r="H20" s="28" t="s">
        <v>71</v>
      </c>
      <c r="I20" s="22">
        <v>1</v>
      </c>
      <c r="J20" s="22">
        <v>0</v>
      </c>
      <c r="K20" s="23">
        <v>0</v>
      </c>
      <c r="L20" s="18">
        <f t="shared" si="3"/>
        <v>0</v>
      </c>
      <c r="M20" s="24">
        <v>0.03</v>
      </c>
      <c r="N20" s="18">
        <f t="shared" si="0"/>
        <v>0</v>
      </c>
      <c r="O20" s="18">
        <f t="shared" si="1"/>
        <v>0</v>
      </c>
      <c r="P20" s="17">
        <v>0.48</v>
      </c>
      <c r="Q20" s="18">
        <f t="shared" si="2"/>
        <v>0</v>
      </c>
    </row>
    <row r="21" spans="1:17" s="11" customFormat="1" ht="28.5" customHeight="1">
      <c r="A21" s="25">
        <v>20</v>
      </c>
      <c r="B21" s="26" t="s">
        <v>58</v>
      </c>
      <c r="C21" s="27" t="s">
        <v>59</v>
      </c>
      <c r="D21" s="21" t="s">
        <v>4</v>
      </c>
      <c r="E21" s="20">
        <v>37047081</v>
      </c>
      <c r="F21" s="19" t="s">
        <v>3</v>
      </c>
      <c r="G21" s="28" t="s">
        <v>75</v>
      </c>
      <c r="H21" s="28" t="s">
        <v>75</v>
      </c>
      <c r="I21" s="22">
        <v>1</v>
      </c>
      <c r="J21" s="22">
        <v>20</v>
      </c>
      <c r="K21" s="23">
        <v>400</v>
      </c>
      <c r="L21" s="18">
        <f t="shared" si="3"/>
        <v>20</v>
      </c>
      <c r="M21" s="24">
        <v>0.03</v>
      </c>
      <c r="N21" s="18">
        <f t="shared" si="0"/>
        <v>13.048544000000017</v>
      </c>
      <c r="O21" s="18">
        <f t="shared" si="1"/>
        <v>366.95145600000001</v>
      </c>
      <c r="P21" s="17">
        <v>0.48</v>
      </c>
      <c r="Q21" s="18">
        <f t="shared" si="2"/>
        <v>176.14</v>
      </c>
    </row>
    <row r="22" spans="1:17" s="5" customFormat="1" ht="28.5" customHeight="1">
      <c r="A22" s="29"/>
      <c r="B22" s="12" t="s">
        <v>2</v>
      </c>
      <c r="C22" s="13"/>
      <c r="D22" s="13"/>
      <c r="E22" s="13"/>
      <c r="F22" s="13"/>
      <c r="G22" s="14"/>
      <c r="H22" s="14"/>
      <c r="I22" s="35">
        <v>1241</v>
      </c>
      <c r="J22" s="35">
        <v>4600</v>
      </c>
      <c r="K22" s="15">
        <f>SUM(K2:K21)</f>
        <v>319180</v>
      </c>
      <c r="L22" s="18">
        <f t="shared" si="3"/>
        <v>15959</v>
      </c>
      <c r="M22" s="24">
        <v>0.03</v>
      </c>
      <c r="N22" s="18">
        <f t="shared" si="0"/>
        <v>10412.085684800013</v>
      </c>
      <c r="O22" s="18">
        <f t="shared" si="1"/>
        <v>292808.9143152</v>
      </c>
      <c r="P22" s="17"/>
      <c r="Q22" s="18">
        <f>SUM(Q2:Q21)</f>
        <v>140548.28000000003</v>
      </c>
    </row>
    <row r="23" spans="1:17" s="5" customFormat="1">
      <c r="B23" s="6"/>
      <c r="C23" s="6"/>
      <c r="D23" s="6"/>
      <c r="E23" s="6"/>
      <c r="F23" s="6"/>
      <c r="G23" s="7"/>
      <c r="H23" s="7"/>
      <c r="I23" s="6"/>
      <c r="J23" s="6"/>
      <c r="K23" s="8"/>
      <c r="L23" s="8"/>
      <c r="M23" s="8"/>
      <c r="N23" s="8"/>
      <c r="O23" s="8"/>
      <c r="P23" s="9"/>
      <c r="Q23" s="8"/>
    </row>
    <row r="25" spans="1:17">
      <c r="F25" s="16"/>
    </row>
  </sheetData>
  <protectedRanges>
    <protectedRange sqref="A2:IV65548" name="区域1"/>
  </protectedRanges>
  <phoneticPr fontId="2" type="noConversion"/>
  <pageMargins left="0.75" right="0.75" top="1" bottom="1" header="0.5" footer="0.5"/>
  <pageSetup scale="75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月结算表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李光宁</cp:lastModifiedBy>
  <cp:lastPrinted>2018-08-01T09:20:32Z</cp:lastPrinted>
  <dcterms:created xsi:type="dcterms:W3CDTF">2015-11-10T02:18:22Z</dcterms:created>
  <dcterms:modified xsi:type="dcterms:W3CDTF">2018-08-01T09:21:04Z</dcterms:modified>
</cp:coreProperties>
</file>