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月结算表" sheetId="1" r:id="rId1"/>
  </sheets>
  <calcPr calcId="144525"/>
</workbook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<sst xmlns="http://schemas.openxmlformats.org/spreadsheetml/2006/main" count="83">
  <si>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</si>
  <si>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</si>
  <si>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</si>
  <si>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</si>
  <si>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</si>
  <si>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</si>
  <si>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</si>
  <si>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</si>
  <si>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</si>
  <si>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</si>
  <si>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</si>
  <si>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</si>
  <si>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</si>
  <si>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</si>
  <si>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</si>
  <si>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</si>
  <si>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</si>
  <si>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暹罗决：九神战甲</t>
  </si>
  <si>
    <t>014101072018</t>
  </si>
  <si>
    <r>
      <rPr>
        <sz val="10"/>
        <color theme="1"/>
        <rFont val="宋体"/>
        <charset val="134"/>
      </rPr>
      <t>广州</t>
    </r>
    <r>
      <rPr>
        <sz val="10"/>
        <color theme="1"/>
        <rFont val="Arial"/>
        <charset val="134"/>
      </rPr>
      <t>UME</t>
    </r>
    <r>
      <rPr>
        <sz val="10"/>
        <color theme="1"/>
        <rFont val="宋体"/>
        <charset val="134"/>
      </rPr>
      <t>国际影城</t>
    </r>
  </si>
  <si>
    <t>44003401</t>
  </si>
  <si>
    <t>中影设备</t>
  </si>
  <si>
    <t>2018-07-01</t>
  </si>
  <si>
    <t>2018-07-31</t>
  </si>
  <si>
    <t>侏罗纪世界2（3D）</t>
  </si>
  <si>
    <t>051201022018</t>
  </si>
  <si>
    <t>昨日青空</t>
  </si>
  <si>
    <t>001b04542018</t>
  </si>
  <si>
    <t>最后一球</t>
  </si>
  <si>
    <t>091101172018</t>
  </si>
  <si>
    <t>兄弟班</t>
  </si>
  <si>
    <t>001104632017</t>
  </si>
  <si>
    <t>新大头儿子和小头爸爸3俄罗斯奇遇记</t>
  </si>
  <si>
    <t>001b03562018</t>
  </si>
  <si>
    <t>泄密者</t>
  </si>
  <si>
    <t>001103922018</t>
  </si>
  <si>
    <t>邪不压正</t>
  </si>
  <si>
    <t>001104952018</t>
  </si>
  <si>
    <t>小悟空</t>
  </si>
  <si>
    <t>001b03982018</t>
  </si>
  <si>
    <t>西虹市首富</t>
  </si>
  <si>
    <t>001106062018</t>
  </si>
  <si>
    <t>我不是药神</t>
  </si>
  <si>
    <t>001104962018</t>
  </si>
  <si>
    <t>汪星卧底</t>
  </si>
  <si>
    <t>051101182018</t>
  </si>
  <si>
    <t>淘气大侦探</t>
  </si>
  <si>
    <t>051101262018</t>
  </si>
  <si>
    <t>神奇马戏团之动物饼干（3D）</t>
  </si>
  <si>
    <t>001c05642018</t>
  </si>
  <si>
    <t>神奇马戏团之动物饼干</t>
  </si>
  <si>
    <t>001b05642018</t>
  </si>
  <si>
    <t>神秘世界历险记4</t>
  </si>
  <si>
    <t>001b05332018</t>
  </si>
  <si>
    <t>青年马克思</t>
  </si>
  <si>
    <t>075100892018</t>
  </si>
  <si>
    <t>您一定不要错过 内蒙古民族电影70年</t>
  </si>
  <si>
    <t>001l05482017</t>
  </si>
  <si>
    <t>摩天营救（3D）</t>
  </si>
  <si>
    <t>051201202018</t>
  </si>
  <si>
    <t>猛虫过江</t>
  </si>
  <si>
    <t>001104442018</t>
  </si>
  <si>
    <t>萌学园：寻找盘古</t>
  </si>
  <si>
    <t>001108392016</t>
  </si>
  <si>
    <t>金蝉脱壳2：冥府</t>
  </si>
  <si>
    <t>051101152018</t>
  </si>
  <si>
    <t>风语咒（3D）</t>
  </si>
  <si>
    <t>001c05272018</t>
  </si>
  <si>
    <t>动物世界（3D）</t>
  </si>
  <si>
    <t>001203772018</t>
  </si>
  <si>
    <t>狄仁杰之四大天王（3D）</t>
  </si>
  <si>
    <t>001202172018</t>
  </si>
  <si>
    <t>出·路</t>
  </si>
  <si>
    <t>001l03342018</t>
  </si>
  <si>
    <t>超人总动员2（3D）</t>
  </si>
  <si>
    <t>051201112018</t>
  </si>
  <si>
    <t>北方一片苍茫</t>
  </si>
  <si>
    <t>001108552017</t>
  </si>
  <si>
    <t>阿修罗（3D）</t>
  </si>
  <si>
    <t>001204972018</t>
  </si>
  <si>
    <t>阿飞正传</t>
  </si>
  <si>
    <t>002101142018</t>
  </si>
  <si>
    <t>合计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</si>
</sst>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00_ "/>
  </numFmts>
  <fonts count="30">
    <font>
      <sz val="10"/>
      <name val="Arial"/>
      <charset val="134"/>
    </font>
    <font>
      <sz val="10"/>
      <color theme="1" tint="0.249977111117893"/>
      <name val="Arial"/>
      <charset val="134"/>
    </font>
    <font>
      <sz val="10"/>
      <color theme="1"/>
      <name val="Arial"/>
      <charset val="134"/>
    </font>
    <font>
      <b/>
      <sz val="12"/>
      <color theme="1" tint="0.249977111117893"/>
      <name val="Arial"/>
      <charset val="134"/>
    </font>
    <font>
      <b/>
      <sz val="12"/>
      <color theme="1" tint="0.249977111117893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28" fillId="19" borderId="12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0"/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ill="1"/>
    <xf numFmtId="49" fontId="0" fillId="0" borderId="0" xfId="0" applyNumberForma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3" fillId="2" borderId="1" xfId="0" applyFont="1" applyFill="1" applyBorder="1" applyAlignment="1" applyProtection="1">
      <alignment horizontal="center" wrapText="1"/>
    </xf>
    <xf numFmtId="49" fontId="4" fillId="2" borderId="1" xfId="0" applyNumberFormat="1" applyFont="1" applyFill="1" applyBorder="1" applyAlignment="1" applyProtection="1">
      <alignment horizontal="center" wrapText="1"/>
    </xf>
    <xf numFmtId="49" fontId="3" fillId="2" borderId="1" xfId="0" applyNumberFormat="1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49" fontId="6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/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/>
    <xf numFmtId="14" fontId="0" fillId="0" borderId="2" xfId="0" applyNumberFormat="1" applyFill="1" applyBorder="1"/>
    <xf numFmtId="49" fontId="0" fillId="0" borderId="0" xfId="0" applyNumberFormat="1" applyFill="1"/>
    <xf numFmtId="14" fontId="0" fillId="0" borderId="0" xfId="0" applyNumberFormat="1" applyFill="1"/>
    <xf numFmtId="49" fontId="8" fillId="0" borderId="0" xfId="0" applyNumberFormat="1" applyFont="1"/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176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right" vertical="center"/>
    </xf>
    <xf numFmtId="176" fontId="0" fillId="0" borderId="2" xfId="0" applyNumberFormat="1" applyFill="1" applyBorder="1"/>
    <xf numFmtId="176" fontId="0" fillId="0" borderId="6" xfId="0" applyNumberFormat="1" applyFill="1" applyBorder="1" applyAlignment="1">
      <alignment horizontal="right"/>
    </xf>
    <xf numFmtId="177" fontId="0" fillId="0" borderId="2" xfId="0" applyNumberFormat="1" applyFill="1" applyBorder="1"/>
    <xf numFmtId="176" fontId="0" fillId="0" borderId="0" xfId="0" applyNumberFormat="1" applyFill="1"/>
    <xf numFmtId="177" fontId="0" fillId="0" borderId="0" xfId="0" applyNumberFormat="1" applyFill="1"/>
    <xf numFmtId="176" fontId="2" fillId="0" borderId="2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topLeftCell="H7" workbookViewId="0">
      <selection activeCell="H20" sqref="H20"/>
    </sheetView>
  </sheetViews>
  <sheetFormatPr defaultColWidth="16" defaultRowHeight="12.5"/>
  <cols>
    <col min="1" max="1" width="8.42727272727273" customWidth="1"/>
    <col min="2" max="2" width="33.7272727272727" style="4" customWidth="1"/>
    <col min="3" max="3" width="14.1818181818182" style="4" customWidth="1"/>
    <col min="4" max="4" width="15.7272727272727" style="4" customWidth="1"/>
    <col min="5" max="5" width="11.7090909090909" style="4" customWidth="1"/>
    <col min="6" max="6" width="16" style="4"/>
    <col min="7" max="8" width="13.7090909090909" style="5" customWidth="1"/>
    <col min="9" max="10" width="11.1363636363636" style="4" customWidth="1"/>
    <col min="11" max="11" width="12.5727272727273" style="6" customWidth="1"/>
    <col min="12" max="12" width="16" style="6"/>
    <col min="13" max="13" width="11.2818181818182" style="6" customWidth="1"/>
    <col min="14" max="14" width="11.8545454545455" style="6" customWidth="1"/>
    <col min="15" max="15" width="16" style="6"/>
    <col min="16" max="16" width="13.1363636363636" style="7" customWidth="1"/>
    <col min="17" max="17" width="16" style="6"/>
  </cols>
  <sheetData>
    <row r="1" s="1" customFormat="1" ht="15" spans="1:17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5" t="s">
        <v>15</v>
      </c>
      <c r="Q1" s="24" t="s">
        <v>16</v>
      </c>
    </row>
    <row r="2" s="2" customFormat="1" ht="13" spans="1:17">
      <c r="A2" s="12">
        <v>1</v>
      </c>
      <c r="B2" s="13" t="s">
        <v>17</v>
      </c>
      <c r="C2" s="39" t="s">
        <v>18</v>
      </c>
      <c r="D2" s="14" t="s">
        <v>19</v>
      </c>
      <c r="E2" s="15" t="s">
        <v>20</v>
      </c>
      <c r="F2" s="16" t="s">
        <v>21</v>
      </c>
      <c r="G2" s="15" t="s">
        <v>22</v>
      </c>
      <c r="H2" s="15" t="s">
        <v>23</v>
      </c>
      <c r="I2" s="13">
        <v>10</v>
      </c>
      <c r="J2" s="13">
        <v>36</v>
      </c>
      <c r="K2" s="13">
        <v>1224</v>
      </c>
      <c r="L2" s="26">
        <f>K2*0.05</f>
        <v>61.2</v>
      </c>
      <c r="M2" s="27">
        <v>0.03</v>
      </c>
      <c r="N2" s="26">
        <f>K2*(1-0.96737864)</f>
        <v>39.9285446400001</v>
      </c>
      <c r="O2" s="26">
        <f>K2*0.91737864</f>
        <v>1122.87145536</v>
      </c>
      <c r="P2" s="28">
        <v>0.45</v>
      </c>
      <c r="Q2" s="26">
        <f>O2*P2</f>
        <v>505.292154912</v>
      </c>
    </row>
    <row r="3" s="2" customFormat="1" ht="13" spans="1:17">
      <c r="A3" s="12">
        <v>2</v>
      </c>
      <c r="B3" s="13" t="s">
        <v>24</v>
      </c>
      <c r="C3" s="39" t="s">
        <v>25</v>
      </c>
      <c r="D3" s="14" t="s">
        <v>19</v>
      </c>
      <c r="E3" s="15" t="s">
        <v>20</v>
      </c>
      <c r="F3" s="16" t="s">
        <v>21</v>
      </c>
      <c r="G3" s="15" t="s">
        <v>22</v>
      </c>
      <c r="H3" s="15" t="s">
        <v>23</v>
      </c>
      <c r="I3" s="13">
        <v>233</v>
      </c>
      <c r="J3" s="13">
        <v>3841</v>
      </c>
      <c r="K3" s="13">
        <v>154409</v>
      </c>
      <c r="L3" s="26">
        <f>K3*0.05</f>
        <v>7720.45</v>
      </c>
      <c r="M3" s="27">
        <v>0.03</v>
      </c>
      <c r="N3" s="26">
        <f>K3*(1-0.96737864)</f>
        <v>5037.03157624001</v>
      </c>
      <c r="O3" s="26">
        <f>K3*0.91737864</f>
        <v>141651.51842376</v>
      </c>
      <c r="P3" s="28">
        <v>0.5</v>
      </c>
      <c r="Q3" s="26">
        <f>O3*P3</f>
        <v>70825.75921188</v>
      </c>
    </row>
    <row r="4" s="2" customFormat="1" ht="13" spans="1:17">
      <c r="A4" s="12">
        <v>3</v>
      </c>
      <c r="B4" s="13" t="s">
        <v>26</v>
      </c>
      <c r="C4" s="13" t="s">
        <v>27</v>
      </c>
      <c r="D4" s="14" t="s">
        <v>19</v>
      </c>
      <c r="E4" s="15" t="s">
        <v>20</v>
      </c>
      <c r="F4" s="16" t="s">
        <v>21</v>
      </c>
      <c r="G4" s="15" t="s">
        <v>22</v>
      </c>
      <c r="H4" s="15" t="s">
        <v>23</v>
      </c>
      <c r="I4" s="13">
        <v>5</v>
      </c>
      <c r="J4" s="13">
        <v>0</v>
      </c>
      <c r="K4" s="13">
        <v>0</v>
      </c>
      <c r="L4" s="26">
        <f t="shared" ref="L4:L30" si="0">K4*0.05</f>
        <v>0</v>
      </c>
      <c r="M4" s="27">
        <v>0.03</v>
      </c>
      <c r="N4" s="26">
        <f t="shared" ref="N4:N17" si="1">K4*(1-0.96737864)</f>
        <v>0</v>
      </c>
      <c r="O4" s="29">
        <f t="shared" ref="O4:O30" si="2">K4*0.91737864</f>
        <v>0</v>
      </c>
      <c r="P4" s="28">
        <v>0.45</v>
      </c>
      <c r="Q4" s="38">
        <f t="shared" ref="Q4:Q17" si="3">O4*P4</f>
        <v>0</v>
      </c>
    </row>
    <row r="5" s="2" customFormat="1" ht="13" spans="1:17">
      <c r="A5" s="12">
        <v>4</v>
      </c>
      <c r="B5" s="13" t="s">
        <v>28</v>
      </c>
      <c r="C5" s="39" t="s">
        <v>29</v>
      </c>
      <c r="D5" s="14" t="s">
        <v>19</v>
      </c>
      <c r="E5" s="15" t="s">
        <v>20</v>
      </c>
      <c r="F5" s="16" t="s">
        <v>21</v>
      </c>
      <c r="G5" s="15" t="s">
        <v>22</v>
      </c>
      <c r="H5" s="15" t="s">
        <v>23</v>
      </c>
      <c r="I5" s="13">
        <v>6</v>
      </c>
      <c r="J5" s="13">
        <v>23</v>
      </c>
      <c r="K5" s="13">
        <v>787</v>
      </c>
      <c r="L5" s="26">
        <f t="shared" si="0"/>
        <v>39.35</v>
      </c>
      <c r="M5" s="27">
        <v>0.03</v>
      </c>
      <c r="N5" s="26">
        <f t="shared" si="1"/>
        <v>25.67301032</v>
      </c>
      <c r="O5" s="29">
        <f t="shared" si="2"/>
        <v>721.97698968</v>
      </c>
      <c r="P5" s="28">
        <v>0.45</v>
      </c>
      <c r="Q5" s="38">
        <f t="shared" si="3"/>
        <v>324.889645356</v>
      </c>
    </row>
    <row r="6" s="2" customFormat="1" ht="13" spans="1:17">
      <c r="A6" s="12">
        <v>5</v>
      </c>
      <c r="B6" s="13" t="s">
        <v>30</v>
      </c>
      <c r="C6" s="39" t="s">
        <v>31</v>
      </c>
      <c r="D6" s="14" t="s">
        <v>19</v>
      </c>
      <c r="E6" s="15" t="s">
        <v>20</v>
      </c>
      <c r="F6" s="16" t="s">
        <v>21</v>
      </c>
      <c r="G6" s="15" t="s">
        <v>22</v>
      </c>
      <c r="H6" s="15" t="s">
        <v>23</v>
      </c>
      <c r="I6" s="13">
        <v>17</v>
      </c>
      <c r="J6" s="13">
        <v>83</v>
      </c>
      <c r="K6" s="13">
        <v>2857.25</v>
      </c>
      <c r="L6" s="26">
        <f t="shared" si="0"/>
        <v>142.8625</v>
      </c>
      <c r="M6" s="27">
        <v>0.03</v>
      </c>
      <c r="N6" s="26">
        <f t="shared" si="1"/>
        <v>93.2073808600001</v>
      </c>
      <c r="O6" s="29">
        <f t="shared" si="2"/>
        <v>2621.18011914</v>
      </c>
      <c r="P6" s="28">
        <v>0.45</v>
      </c>
      <c r="Q6" s="38">
        <f t="shared" si="3"/>
        <v>1179.531053613</v>
      </c>
    </row>
    <row r="7" s="2" customFormat="1" ht="13" spans="1:17">
      <c r="A7" s="12">
        <v>6</v>
      </c>
      <c r="B7" s="13" t="s">
        <v>32</v>
      </c>
      <c r="C7" s="13" t="s">
        <v>33</v>
      </c>
      <c r="D7" s="14" t="s">
        <v>19</v>
      </c>
      <c r="E7" s="15" t="s">
        <v>20</v>
      </c>
      <c r="F7" s="16" t="s">
        <v>21</v>
      </c>
      <c r="G7" s="15" t="s">
        <v>22</v>
      </c>
      <c r="H7" s="15" t="s">
        <v>23</v>
      </c>
      <c r="I7" s="13">
        <v>88</v>
      </c>
      <c r="J7" s="13">
        <v>1508</v>
      </c>
      <c r="K7" s="13">
        <v>53555</v>
      </c>
      <c r="L7" s="30">
        <f t="shared" si="0"/>
        <v>2677.75</v>
      </c>
      <c r="M7" s="31">
        <v>0.03</v>
      </c>
      <c r="N7" s="30">
        <f t="shared" si="1"/>
        <v>1747.0369348</v>
      </c>
      <c r="O7" s="32">
        <f t="shared" si="2"/>
        <v>49130.2130652</v>
      </c>
      <c r="P7" s="28">
        <v>0.45</v>
      </c>
      <c r="Q7" s="38">
        <f t="shared" si="3"/>
        <v>22108.59587934</v>
      </c>
    </row>
    <row r="8" s="2" customFormat="1" ht="13" spans="1:17">
      <c r="A8" s="12">
        <v>7</v>
      </c>
      <c r="B8" s="13" t="s">
        <v>34</v>
      </c>
      <c r="C8" s="39" t="s">
        <v>35</v>
      </c>
      <c r="D8" s="14" t="s">
        <v>19</v>
      </c>
      <c r="E8" s="15" t="s">
        <v>20</v>
      </c>
      <c r="F8" s="16" t="s">
        <v>21</v>
      </c>
      <c r="G8" s="15" t="s">
        <v>22</v>
      </c>
      <c r="H8" s="15" t="s">
        <v>23</v>
      </c>
      <c r="I8" s="13">
        <v>81</v>
      </c>
      <c r="J8" s="13">
        <v>1003</v>
      </c>
      <c r="K8" s="13">
        <v>35423</v>
      </c>
      <c r="L8" s="30">
        <f t="shared" si="0"/>
        <v>1771.15</v>
      </c>
      <c r="M8" s="27">
        <v>0.03</v>
      </c>
      <c r="N8" s="30">
        <f t="shared" si="1"/>
        <v>1155.54643528</v>
      </c>
      <c r="O8" s="32">
        <f t="shared" si="2"/>
        <v>32496.30356472</v>
      </c>
      <c r="P8" s="28">
        <v>0.45</v>
      </c>
      <c r="Q8" s="38">
        <f t="shared" si="3"/>
        <v>14623.336604124</v>
      </c>
    </row>
    <row r="9" s="2" customFormat="1" ht="13" spans="1:17">
      <c r="A9" s="12">
        <v>8</v>
      </c>
      <c r="B9" s="13" t="s">
        <v>36</v>
      </c>
      <c r="C9" s="39" t="s">
        <v>37</v>
      </c>
      <c r="D9" s="14" t="s">
        <v>19</v>
      </c>
      <c r="E9" s="15" t="s">
        <v>20</v>
      </c>
      <c r="F9" s="16" t="s">
        <v>21</v>
      </c>
      <c r="G9" s="15" t="s">
        <v>22</v>
      </c>
      <c r="H9" s="15" t="s">
        <v>23</v>
      </c>
      <c r="I9" s="13">
        <v>294</v>
      </c>
      <c r="J9" s="13">
        <v>6861</v>
      </c>
      <c r="K9" s="13">
        <v>243736.01</v>
      </c>
      <c r="L9" s="30">
        <f t="shared" si="0"/>
        <v>12186.8005</v>
      </c>
      <c r="M9" s="31">
        <v>0.03</v>
      </c>
      <c r="N9" s="30">
        <f t="shared" si="1"/>
        <v>7951.00012717361</v>
      </c>
      <c r="O9" s="32">
        <f t="shared" si="2"/>
        <v>223598.209372826</v>
      </c>
      <c r="P9" s="28">
        <v>0.45</v>
      </c>
      <c r="Q9" s="38">
        <f t="shared" si="3"/>
        <v>100619.194217772</v>
      </c>
    </row>
    <row r="10" s="2" customFormat="1" ht="13" spans="1:17">
      <c r="A10" s="12">
        <v>9</v>
      </c>
      <c r="B10" s="13" t="s">
        <v>38</v>
      </c>
      <c r="C10" s="13" t="s">
        <v>39</v>
      </c>
      <c r="D10" s="14" t="s">
        <v>19</v>
      </c>
      <c r="E10" s="15" t="s">
        <v>20</v>
      </c>
      <c r="F10" s="16" t="s">
        <v>21</v>
      </c>
      <c r="G10" s="15" t="s">
        <v>22</v>
      </c>
      <c r="H10" s="15" t="s">
        <v>23</v>
      </c>
      <c r="I10" s="13">
        <v>6</v>
      </c>
      <c r="J10" s="13">
        <v>55</v>
      </c>
      <c r="K10" s="13">
        <v>1906</v>
      </c>
      <c r="L10" s="30">
        <f t="shared" si="0"/>
        <v>95.3</v>
      </c>
      <c r="M10" s="27">
        <v>0.03</v>
      </c>
      <c r="N10" s="30">
        <f t="shared" si="1"/>
        <v>62.1763121600001</v>
      </c>
      <c r="O10" s="32">
        <f t="shared" si="2"/>
        <v>1748.52368784</v>
      </c>
      <c r="P10" s="28">
        <v>0.45</v>
      </c>
      <c r="Q10" s="38">
        <f t="shared" si="3"/>
        <v>786.835659528</v>
      </c>
    </row>
    <row r="11" s="2" customFormat="1" ht="13" spans="1:17">
      <c r="A11" s="12">
        <v>10</v>
      </c>
      <c r="B11" s="13" t="s">
        <v>40</v>
      </c>
      <c r="C11" s="39" t="s">
        <v>41</v>
      </c>
      <c r="D11" s="14" t="s">
        <v>19</v>
      </c>
      <c r="E11" s="15" t="s">
        <v>20</v>
      </c>
      <c r="F11" s="16" t="s">
        <v>21</v>
      </c>
      <c r="G11" s="15" t="s">
        <v>22</v>
      </c>
      <c r="H11" s="15" t="s">
        <v>23</v>
      </c>
      <c r="I11" s="13">
        <v>189</v>
      </c>
      <c r="J11" s="13">
        <v>9628</v>
      </c>
      <c r="K11" s="13">
        <v>342336.5</v>
      </c>
      <c r="L11" s="30">
        <f t="shared" si="0"/>
        <v>17116.825</v>
      </c>
      <c r="M11" s="31">
        <v>0.03</v>
      </c>
      <c r="N11" s="30">
        <f t="shared" si="1"/>
        <v>11167.48220764</v>
      </c>
      <c r="O11" s="32">
        <f t="shared" si="2"/>
        <v>314052.19279236</v>
      </c>
      <c r="P11" s="28">
        <v>0.45</v>
      </c>
      <c r="Q11" s="38">
        <f t="shared" si="3"/>
        <v>141323.486756562</v>
      </c>
    </row>
    <row r="12" s="2" customFormat="1" ht="13" spans="1:17">
      <c r="A12" s="12">
        <v>11</v>
      </c>
      <c r="B12" s="13" t="s">
        <v>42</v>
      </c>
      <c r="C12" s="39" t="s">
        <v>43</v>
      </c>
      <c r="D12" s="14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3">
        <v>867</v>
      </c>
      <c r="J12" s="13">
        <v>31318</v>
      </c>
      <c r="K12" s="13">
        <v>1119492.76</v>
      </c>
      <c r="L12" s="30">
        <f t="shared" si="0"/>
        <v>55974.638</v>
      </c>
      <c r="M12" s="27">
        <v>0.03</v>
      </c>
      <c r="N12" s="30">
        <f t="shared" si="1"/>
        <v>36519.3763413537</v>
      </c>
      <c r="O12" s="32">
        <f t="shared" si="2"/>
        <v>1026998.74565865</v>
      </c>
      <c r="P12" s="28">
        <v>0.45</v>
      </c>
      <c r="Q12" s="38">
        <f t="shared" si="3"/>
        <v>462149.435546391</v>
      </c>
    </row>
    <row r="13" s="2" customFormat="1" ht="13" spans="1:17">
      <c r="A13" s="12">
        <v>12</v>
      </c>
      <c r="B13" s="13" t="s">
        <v>44</v>
      </c>
      <c r="C13" s="39" t="s">
        <v>45</v>
      </c>
      <c r="D13" s="14" t="s">
        <v>19</v>
      </c>
      <c r="E13" s="15" t="s">
        <v>20</v>
      </c>
      <c r="F13" s="16" t="s">
        <v>21</v>
      </c>
      <c r="G13" s="15" t="s">
        <v>22</v>
      </c>
      <c r="H13" s="15" t="s">
        <v>23</v>
      </c>
      <c r="I13" s="13">
        <v>38</v>
      </c>
      <c r="J13" s="13">
        <v>610</v>
      </c>
      <c r="K13" s="13">
        <v>20525</v>
      </c>
      <c r="L13" s="30">
        <f t="shared" si="0"/>
        <v>1026.25</v>
      </c>
      <c r="M13" s="31">
        <v>0.03</v>
      </c>
      <c r="N13" s="30">
        <f t="shared" si="1"/>
        <v>669.553414000001</v>
      </c>
      <c r="O13" s="32">
        <f t="shared" si="2"/>
        <v>18829.196586</v>
      </c>
      <c r="P13" s="28">
        <v>0.5</v>
      </c>
      <c r="Q13" s="38">
        <f t="shared" si="3"/>
        <v>9414.598293</v>
      </c>
    </row>
    <row r="14" s="2" customFormat="1" ht="13" spans="1:17">
      <c r="A14" s="12">
        <v>13</v>
      </c>
      <c r="B14" s="13" t="s">
        <v>46</v>
      </c>
      <c r="C14" s="39" t="s">
        <v>47</v>
      </c>
      <c r="D14" s="14" t="s">
        <v>19</v>
      </c>
      <c r="E14" s="15" t="s">
        <v>20</v>
      </c>
      <c r="F14" s="16" t="s">
        <v>21</v>
      </c>
      <c r="G14" s="15" t="s">
        <v>22</v>
      </c>
      <c r="H14" s="15" t="s">
        <v>23</v>
      </c>
      <c r="I14" s="13">
        <v>8</v>
      </c>
      <c r="J14" s="13">
        <v>86</v>
      </c>
      <c r="K14" s="13">
        <v>2984</v>
      </c>
      <c r="L14" s="30">
        <f t="shared" si="0"/>
        <v>149.2</v>
      </c>
      <c r="M14" s="27">
        <v>0.03</v>
      </c>
      <c r="N14" s="30">
        <f t="shared" si="1"/>
        <v>97.3421382400001</v>
      </c>
      <c r="O14" s="32">
        <f t="shared" si="2"/>
        <v>2737.45786176</v>
      </c>
      <c r="P14" s="28">
        <v>0.45</v>
      </c>
      <c r="Q14" s="38">
        <f t="shared" si="3"/>
        <v>1231.856037792</v>
      </c>
    </row>
    <row r="15" s="2" customFormat="1" ht="13" spans="1:17">
      <c r="A15" s="12">
        <v>14</v>
      </c>
      <c r="B15" s="13" t="s">
        <v>48</v>
      </c>
      <c r="C15" s="13" t="s">
        <v>49</v>
      </c>
      <c r="D15" s="14" t="s">
        <v>19</v>
      </c>
      <c r="E15" s="15" t="s">
        <v>20</v>
      </c>
      <c r="F15" s="16" t="s">
        <v>21</v>
      </c>
      <c r="G15" s="15" t="s">
        <v>22</v>
      </c>
      <c r="H15" s="15" t="s">
        <v>23</v>
      </c>
      <c r="I15" s="13">
        <v>1</v>
      </c>
      <c r="J15" s="13">
        <v>25</v>
      </c>
      <c r="K15" s="13">
        <v>1020</v>
      </c>
      <c r="L15" s="30">
        <f t="shared" si="0"/>
        <v>51</v>
      </c>
      <c r="M15" s="31">
        <v>0.03</v>
      </c>
      <c r="N15" s="30">
        <f t="shared" si="1"/>
        <v>33.2737872</v>
      </c>
      <c r="O15" s="32">
        <f t="shared" si="2"/>
        <v>935.7262128</v>
      </c>
      <c r="P15" s="28">
        <v>0.45</v>
      </c>
      <c r="Q15" s="38">
        <f t="shared" si="3"/>
        <v>421.07679576</v>
      </c>
    </row>
    <row r="16" s="2" customFormat="1" ht="13" spans="1:17">
      <c r="A16" s="12">
        <v>15</v>
      </c>
      <c r="B16" s="13" t="s">
        <v>50</v>
      </c>
      <c r="C16" s="13" t="s">
        <v>51</v>
      </c>
      <c r="D16" s="14" t="s">
        <v>19</v>
      </c>
      <c r="E16" s="15" t="s">
        <v>20</v>
      </c>
      <c r="F16" s="16" t="s">
        <v>21</v>
      </c>
      <c r="G16" s="15" t="s">
        <v>22</v>
      </c>
      <c r="H16" s="15" t="s">
        <v>23</v>
      </c>
      <c r="I16" s="13">
        <v>24</v>
      </c>
      <c r="J16" s="13">
        <v>446</v>
      </c>
      <c r="K16" s="13">
        <v>15633</v>
      </c>
      <c r="L16" s="30">
        <f t="shared" si="0"/>
        <v>781.65</v>
      </c>
      <c r="M16" s="27">
        <v>0.03</v>
      </c>
      <c r="N16" s="30">
        <f t="shared" si="1"/>
        <v>509.969720880001</v>
      </c>
      <c r="O16" s="32">
        <f t="shared" si="2"/>
        <v>14341.38027912</v>
      </c>
      <c r="P16" s="28">
        <v>0.45</v>
      </c>
      <c r="Q16" s="38">
        <f t="shared" si="3"/>
        <v>6453.621125604</v>
      </c>
    </row>
    <row r="17" s="2" customFormat="1" ht="13" spans="1:17">
      <c r="A17" s="12">
        <v>16</v>
      </c>
      <c r="B17" s="13" t="s">
        <v>52</v>
      </c>
      <c r="C17" s="13" t="s">
        <v>53</v>
      </c>
      <c r="D17" s="14" t="s">
        <v>19</v>
      </c>
      <c r="E17" s="15" t="s">
        <v>20</v>
      </c>
      <c r="F17" s="16" t="s">
        <v>21</v>
      </c>
      <c r="G17" s="15" t="s">
        <v>22</v>
      </c>
      <c r="H17" s="15" t="s">
        <v>23</v>
      </c>
      <c r="I17" s="13">
        <v>1</v>
      </c>
      <c r="J17" s="13">
        <v>29</v>
      </c>
      <c r="K17" s="13">
        <v>979.75</v>
      </c>
      <c r="L17" s="30">
        <f t="shared" si="0"/>
        <v>48.9875</v>
      </c>
      <c r="M17" s="27">
        <v>0.03</v>
      </c>
      <c r="N17" s="30">
        <f t="shared" si="1"/>
        <v>31.96077746</v>
      </c>
      <c r="O17" s="32">
        <f t="shared" si="2"/>
        <v>898.80172254</v>
      </c>
      <c r="P17" s="28">
        <v>0.45</v>
      </c>
      <c r="Q17" s="38">
        <f t="shared" si="3"/>
        <v>404.460775143</v>
      </c>
    </row>
    <row r="18" s="2" customFormat="1" ht="13" spans="1:17">
      <c r="A18" s="12">
        <v>17</v>
      </c>
      <c r="B18" s="13" t="s">
        <v>54</v>
      </c>
      <c r="C18" s="39" t="s">
        <v>55</v>
      </c>
      <c r="D18" s="14" t="s">
        <v>19</v>
      </c>
      <c r="E18" s="15" t="s">
        <v>20</v>
      </c>
      <c r="F18" s="16" t="s">
        <v>21</v>
      </c>
      <c r="G18" s="15" t="s">
        <v>22</v>
      </c>
      <c r="H18" s="15" t="s">
        <v>23</v>
      </c>
      <c r="I18" s="13">
        <v>2</v>
      </c>
      <c r="J18" s="13">
        <v>53</v>
      </c>
      <c r="K18" s="13">
        <v>1925</v>
      </c>
      <c r="L18" s="30">
        <f t="shared" si="0"/>
        <v>96.25</v>
      </c>
      <c r="M18" s="31">
        <v>0.03</v>
      </c>
      <c r="N18" s="30">
        <f>K18*(1-0.96737864)</f>
        <v>62.7961180000001</v>
      </c>
      <c r="O18" s="32">
        <f t="shared" si="2"/>
        <v>1765.953882</v>
      </c>
      <c r="P18" s="28">
        <v>0.45</v>
      </c>
      <c r="Q18" s="38">
        <f>O18*P18</f>
        <v>794.6792469</v>
      </c>
    </row>
    <row r="19" s="2" customFormat="1" ht="13" spans="1:17">
      <c r="A19" s="12">
        <v>18</v>
      </c>
      <c r="B19" s="13" t="s">
        <v>56</v>
      </c>
      <c r="C19" s="13" t="s">
        <v>57</v>
      </c>
      <c r="D19" s="14" t="s">
        <v>19</v>
      </c>
      <c r="E19" s="15" t="s">
        <v>20</v>
      </c>
      <c r="F19" s="16" t="s">
        <v>21</v>
      </c>
      <c r="G19" s="15" t="s">
        <v>22</v>
      </c>
      <c r="H19" s="15" t="s">
        <v>23</v>
      </c>
      <c r="I19" s="13">
        <v>8</v>
      </c>
      <c r="J19" s="13">
        <v>49</v>
      </c>
      <c r="K19" s="13">
        <v>1698</v>
      </c>
      <c r="L19" s="30">
        <f t="shared" si="0"/>
        <v>84.9</v>
      </c>
      <c r="M19" s="27">
        <v>0.03</v>
      </c>
      <c r="N19" s="30">
        <f>K19*(1-0.96737864)</f>
        <v>55.3910692800001</v>
      </c>
      <c r="O19" s="32">
        <f t="shared" si="2"/>
        <v>1557.70893072</v>
      </c>
      <c r="P19" s="28">
        <v>0.45</v>
      </c>
      <c r="Q19" s="38">
        <f>O19*P19</f>
        <v>700.969018824</v>
      </c>
    </row>
    <row r="20" s="2" customFormat="1" ht="13" spans="1:17">
      <c r="A20" s="12">
        <v>19</v>
      </c>
      <c r="B20" s="13" t="s">
        <v>58</v>
      </c>
      <c r="C20" s="39" t="s">
        <v>59</v>
      </c>
      <c r="D20" s="14" t="s">
        <v>19</v>
      </c>
      <c r="E20" s="15" t="s">
        <v>20</v>
      </c>
      <c r="F20" s="16" t="s">
        <v>21</v>
      </c>
      <c r="G20" s="15" t="s">
        <v>22</v>
      </c>
      <c r="H20" s="15" t="s">
        <v>23</v>
      </c>
      <c r="I20" s="13">
        <v>306</v>
      </c>
      <c r="J20" s="13">
        <v>7603</v>
      </c>
      <c r="K20" s="13">
        <v>310822.75</v>
      </c>
      <c r="L20" s="30">
        <f>K20*0.05</f>
        <v>15541.1375</v>
      </c>
      <c r="M20" s="31">
        <v>0.03</v>
      </c>
      <c r="N20" s="30">
        <f>K20*(1-0.96737864)</f>
        <v>10139.46082394</v>
      </c>
      <c r="O20" s="32">
        <f>K20*0.91737864</f>
        <v>285142.15167606</v>
      </c>
      <c r="P20" s="28">
        <v>0.5</v>
      </c>
      <c r="Q20" s="38">
        <f>O20*P20</f>
        <v>142571.07583803</v>
      </c>
    </row>
    <row r="21" s="2" customFormat="1" ht="13" spans="1:17">
      <c r="A21" s="12">
        <v>20</v>
      </c>
      <c r="B21" s="13" t="s">
        <v>60</v>
      </c>
      <c r="C21" s="39" t="s">
        <v>61</v>
      </c>
      <c r="D21" s="14" t="s">
        <v>19</v>
      </c>
      <c r="E21" s="15" t="s">
        <v>20</v>
      </c>
      <c r="F21" s="16" t="s">
        <v>21</v>
      </c>
      <c r="G21" s="15" t="s">
        <v>22</v>
      </c>
      <c r="H21" s="15" t="s">
        <v>23</v>
      </c>
      <c r="I21" s="13">
        <v>3</v>
      </c>
      <c r="J21" s="13">
        <v>34</v>
      </c>
      <c r="K21" s="13">
        <v>1164</v>
      </c>
      <c r="L21" s="30">
        <f>K21*0.05</f>
        <v>58.2</v>
      </c>
      <c r="M21" s="27">
        <v>0.03</v>
      </c>
      <c r="N21" s="30">
        <f>K21*(1-0.96737864)</f>
        <v>37.9712630400001</v>
      </c>
      <c r="O21" s="32">
        <f>K21*0.91737864</f>
        <v>1067.82873696</v>
      </c>
      <c r="P21" s="28">
        <v>0.45</v>
      </c>
      <c r="Q21" s="38">
        <f>O21*P21</f>
        <v>480.522931632</v>
      </c>
    </row>
    <row r="22" s="2" customFormat="1" ht="13" spans="1:17">
      <c r="A22" s="12">
        <v>21</v>
      </c>
      <c r="B22" s="13" t="s">
        <v>62</v>
      </c>
      <c r="C22" s="39" t="s">
        <v>63</v>
      </c>
      <c r="D22" s="14" t="s">
        <v>19</v>
      </c>
      <c r="E22" s="15" t="s">
        <v>20</v>
      </c>
      <c r="F22" s="16" t="s">
        <v>21</v>
      </c>
      <c r="G22" s="15" t="s">
        <v>22</v>
      </c>
      <c r="H22" s="15" t="s">
        <v>23</v>
      </c>
      <c r="I22" s="13">
        <v>2</v>
      </c>
      <c r="J22" s="13">
        <v>5</v>
      </c>
      <c r="K22" s="13">
        <v>175</v>
      </c>
      <c r="L22" s="30">
        <f>K22*0.05</f>
        <v>8.75</v>
      </c>
      <c r="M22" s="31">
        <v>0.03</v>
      </c>
      <c r="N22" s="30">
        <f>K22*(1-0.96737864)</f>
        <v>5.70873800000001</v>
      </c>
      <c r="O22" s="32">
        <f>K22*0.91737864</f>
        <v>160.541262</v>
      </c>
      <c r="P22" s="28">
        <v>0.45</v>
      </c>
      <c r="Q22" s="38">
        <f>O22*P22</f>
        <v>72.2435679</v>
      </c>
    </row>
    <row r="23" s="2" customFormat="1" ht="13" spans="1:17">
      <c r="A23" s="12">
        <v>22</v>
      </c>
      <c r="B23" s="13" t="s">
        <v>64</v>
      </c>
      <c r="C23" s="39" t="s">
        <v>65</v>
      </c>
      <c r="D23" s="14" t="s">
        <v>19</v>
      </c>
      <c r="E23" s="15" t="s">
        <v>20</v>
      </c>
      <c r="F23" s="16" t="s">
        <v>21</v>
      </c>
      <c r="G23" s="15" t="s">
        <v>22</v>
      </c>
      <c r="H23" s="15" t="s">
        <v>23</v>
      </c>
      <c r="I23" s="13">
        <v>102</v>
      </c>
      <c r="J23" s="13">
        <v>1193</v>
      </c>
      <c r="K23" s="13">
        <v>41364.25</v>
      </c>
      <c r="L23" s="30">
        <f>K23*0.05</f>
        <v>2068.2125</v>
      </c>
      <c r="M23" s="27">
        <v>0.03</v>
      </c>
      <c r="N23" s="30">
        <f>K23*(1-0.96737864)</f>
        <v>1349.35809038</v>
      </c>
      <c r="O23" s="32">
        <f>K23*0.91737864</f>
        <v>37946.67940962</v>
      </c>
      <c r="P23" s="28">
        <v>0.45</v>
      </c>
      <c r="Q23" s="38">
        <f>O23*P23</f>
        <v>17076.005734329</v>
      </c>
    </row>
    <row r="24" s="2" customFormat="1" ht="13" spans="1:17">
      <c r="A24" s="12">
        <v>23</v>
      </c>
      <c r="B24" s="13" t="s">
        <v>66</v>
      </c>
      <c r="C24" s="13" t="s">
        <v>67</v>
      </c>
      <c r="D24" s="14" t="s">
        <v>19</v>
      </c>
      <c r="E24" s="15" t="s">
        <v>20</v>
      </c>
      <c r="F24" s="16" t="s">
        <v>21</v>
      </c>
      <c r="G24" s="15" t="s">
        <v>22</v>
      </c>
      <c r="H24" s="15" t="s">
        <v>23</v>
      </c>
      <c r="I24" s="13">
        <v>2</v>
      </c>
      <c r="J24" s="13">
        <v>93</v>
      </c>
      <c r="K24" s="13">
        <v>3975</v>
      </c>
      <c r="L24" s="30">
        <f>K24*0.05</f>
        <v>198.75</v>
      </c>
      <c r="M24" s="31">
        <v>0.03</v>
      </c>
      <c r="N24" s="30">
        <f>K24*(1-0.96737864)</f>
        <v>129.669906</v>
      </c>
      <c r="O24" s="32">
        <f>K24*0.91737864</f>
        <v>3646.580094</v>
      </c>
      <c r="P24" s="28">
        <v>0.45</v>
      </c>
      <c r="Q24" s="38">
        <f>O24*P24</f>
        <v>1640.9610423</v>
      </c>
    </row>
    <row r="25" s="2" customFormat="1" ht="13" spans="1:17">
      <c r="A25" s="12">
        <v>24</v>
      </c>
      <c r="B25" s="13" t="s">
        <v>68</v>
      </c>
      <c r="C25" s="39" t="s">
        <v>69</v>
      </c>
      <c r="D25" s="14" t="s">
        <v>19</v>
      </c>
      <c r="E25" s="15" t="s">
        <v>20</v>
      </c>
      <c r="F25" s="16" t="s">
        <v>21</v>
      </c>
      <c r="G25" s="15" t="s">
        <v>22</v>
      </c>
      <c r="H25" s="15" t="s">
        <v>23</v>
      </c>
      <c r="I25" s="13">
        <v>225</v>
      </c>
      <c r="J25" s="13">
        <v>3429</v>
      </c>
      <c r="K25" s="13">
        <v>146431</v>
      </c>
      <c r="L25" s="30">
        <f>K25*0.05</f>
        <v>7321.55</v>
      </c>
      <c r="M25" s="31">
        <v>0.03</v>
      </c>
      <c r="N25" s="30">
        <f>K25*(1-0.96737864)</f>
        <v>4776.77836616001</v>
      </c>
      <c r="O25" s="32">
        <f>K25*0.91737864</f>
        <v>134332.67163384</v>
      </c>
      <c r="P25" s="28">
        <v>0.45</v>
      </c>
      <c r="Q25" s="38">
        <f>O25*P25</f>
        <v>60449.702235228</v>
      </c>
    </row>
    <row r="26" s="2" customFormat="1" ht="13" spans="1:17">
      <c r="A26" s="12">
        <v>25</v>
      </c>
      <c r="B26" s="13" t="s">
        <v>70</v>
      </c>
      <c r="C26" s="39" t="s">
        <v>71</v>
      </c>
      <c r="D26" s="14" t="s">
        <v>19</v>
      </c>
      <c r="E26" s="15" t="s">
        <v>20</v>
      </c>
      <c r="F26" s="16" t="s">
        <v>21</v>
      </c>
      <c r="G26" s="15" t="s">
        <v>22</v>
      </c>
      <c r="H26" s="15" t="s">
        <v>23</v>
      </c>
      <c r="I26" s="13">
        <v>125</v>
      </c>
      <c r="J26" s="13">
        <v>2517</v>
      </c>
      <c r="K26" s="13">
        <v>108215.25</v>
      </c>
      <c r="L26" s="30">
        <f>K26*0.05</f>
        <v>5410.7625</v>
      </c>
      <c r="M26" s="31">
        <v>0.03</v>
      </c>
      <c r="N26" s="30">
        <f>K26*(1-0.96737864)</f>
        <v>3530.12862774</v>
      </c>
      <c r="O26" s="32">
        <f>K26*0.91737864</f>
        <v>99274.35887226</v>
      </c>
      <c r="P26" s="28">
        <v>0.45</v>
      </c>
      <c r="Q26" s="38">
        <f>O26*P26</f>
        <v>44673.461492517</v>
      </c>
    </row>
    <row r="27" s="2" customFormat="1" ht="13" spans="1:17">
      <c r="A27" s="12">
        <v>26</v>
      </c>
      <c r="B27" s="13" t="s">
        <v>72</v>
      </c>
      <c r="C27" s="13" t="s">
        <v>73</v>
      </c>
      <c r="D27" s="14" t="s">
        <v>19</v>
      </c>
      <c r="E27" s="15" t="s">
        <v>20</v>
      </c>
      <c r="F27" s="16" t="s">
        <v>21</v>
      </c>
      <c r="G27" s="15" t="s">
        <v>22</v>
      </c>
      <c r="H27" s="15" t="s">
        <v>23</v>
      </c>
      <c r="I27" s="13">
        <v>1</v>
      </c>
      <c r="J27" s="13">
        <v>74</v>
      </c>
      <c r="K27" s="13">
        <v>2590</v>
      </c>
      <c r="L27" s="30">
        <f>K27*0.05</f>
        <v>129.5</v>
      </c>
      <c r="M27" s="31">
        <v>0.03</v>
      </c>
      <c r="N27" s="30">
        <f>K27*(1-0.96737864)</f>
        <v>84.4893224000001</v>
      </c>
      <c r="O27" s="32">
        <f>K27*0.91737864</f>
        <v>2376.0106776</v>
      </c>
      <c r="P27" s="28">
        <v>0.45</v>
      </c>
      <c r="Q27" s="38">
        <f>O27*P27</f>
        <v>1069.20480492</v>
      </c>
    </row>
    <row r="28" s="2" customFormat="1" ht="13" spans="1:17">
      <c r="A28" s="12">
        <v>27</v>
      </c>
      <c r="B28" s="13" t="s">
        <v>74</v>
      </c>
      <c r="C28" s="39" t="s">
        <v>75</v>
      </c>
      <c r="D28" s="14" t="s">
        <v>19</v>
      </c>
      <c r="E28" s="15" t="s">
        <v>20</v>
      </c>
      <c r="F28" s="16" t="s">
        <v>21</v>
      </c>
      <c r="G28" s="15" t="s">
        <v>22</v>
      </c>
      <c r="H28" s="15" t="s">
        <v>23</v>
      </c>
      <c r="I28" s="13">
        <v>330</v>
      </c>
      <c r="J28" s="13">
        <v>7042</v>
      </c>
      <c r="K28" s="13">
        <v>247183.5</v>
      </c>
      <c r="L28" s="30">
        <f>K28*0.05</f>
        <v>12359.175</v>
      </c>
      <c r="M28" s="31">
        <v>0.03</v>
      </c>
      <c r="N28" s="30">
        <f>K28*(1-0.96737864)</f>
        <v>8063.46193956001</v>
      </c>
      <c r="O28" s="32">
        <f>K28*0.91737864</f>
        <v>226760.86306044</v>
      </c>
      <c r="P28" s="28">
        <v>0.5</v>
      </c>
      <c r="Q28" s="38">
        <f>O28*P28</f>
        <v>113380.43153022</v>
      </c>
    </row>
    <row r="29" s="2" customFormat="1" ht="13" spans="1:17">
      <c r="A29" s="12">
        <v>28</v>
      </c>
      <c r="B29" s="13" t="s">
        <v>76</v>
      </c>
      <c r="C29" s="39" t="s">
        <v>77</v>
      </c>
      <c r="D29" s="14" t="s">
        <v>19</v>
      </c>
      <c r="E29" s="15" t="s">
        <v>20</v>
      </c>
      <c r="F29" s="16" t="s">
        <v>21</v>
      </c>
      <c r="G29" s="15" t="s">
        <v>22</v>
      </c>
      <c r="H29" s="15" t="s">
        <v>23</v>
      </c>
      <c r="I29" s="13">
        <v>1</v>
      </c>
      <c r="J29" s="13">
        <v>3</v>
      </c>
      <c r="K29" s="13">
        <v>105</v>
      </c>
      <c r="L29" s="30">
        <f>K29*0.05</f>
        <v>5.25</v>
      </c>
      <c r="M29" s="31">
        <v>0.03</v>
      </c>
      <c r="N29" s="30">
        <f>K29*(1-0.96737864)</f>
        <v>3.4252428</v>
      </c>
      <c r="O29" s="32">
        <f>K29*0.91737864</f>
        <v>96.3247572</v>
      </c>
      <c r="P29" s="28">
        <v>0.45</v>
      </c>
      <c r="Q29" s="38">
        <f>O29*P29</f>
        <v>43.34614074</v>
      </c>
    </row>
    <row r="30" s="2" customFormat="1" ht="13" spans="1:17">
      <c r="A30" s="12">
        <v>29</v>
      </c>
      <c r="B30" s="13" t="s">
        <v>78</v>
      </c>
      <c r="C30" s="39" t="s">
        <v>79</v>
      </c>
      <c r="D30" s="14" t="s">
        <v>19</v>
      </c>
      <c r="E30" s="15" t="s">
        <v>20</v>
      </c>
      <c r="F30" s="16" t="s">
        <v>21</v>
      </c>
      <c r="G30" s="15" t="s">
        <v>22</v>
      </c>
      <c r="H30" s="15" t="s">
        <v>23</v>
      </c>
      <c r="I30" s="13">
        <v>25</v>
      </c>
      <c r="J30" s="13">
        <v>555</v>
      </c>
      <c r="K30" s="13">
        <v>22794</v>
      </c>
      <c r="L30" s="30">
        <f>K30*0.05</f>
        <v>1139.7</v>
      </c>
      <c r="M30" s="31">
        <v>0.03</v>
      </c>
      <c r="N30" s="30">
        <f>K30*(1-0.96737864)</f>
        <v>743.571279840001</v>
      </c>
      <c r="O30" s="32">
        <f>K30*0.91737864</f>
        <v>20910.72872016</v>
      </c>
      <c r="P30" s="28">
        <v>0.45</v>
      </c>
      <c r="Q30" s="38">
        <f>O30*P30</f>
        <v>9409.827924072</v>
      </c>
    </row>
    <row r="31" s="2" customFormat="1" ht="13" spans="1:17">
      <c r="A31" s="12">
        <v>30</v>
      </c>
      <c r="B31" s="13" t="s">
        <v>80</v>
      </c>
      <c r="C31" s="39" t="s">
        <v>81</v>
      </c>
      <c r="D31" s="14" t="s">
        <v>19</v>
      </c>
      <c r="E31" s="15" t="s">
        <v>20</v>
      </c>
      <c r="F31" s="16" t="s">
        <v>21</v>
      </c>
      <c r="G31" s="15" t="s">
        <v>22</v>
      </c>
      <c r="H31" s="15" t="s">
        <v>23</v>
      </c>
      <c r="I31" s="13">
        <v>50</v>
      </c>
      <c r="J31" s="13">
        <v>536</v>
      </c>
      <c r="K31" s="13">
        <v>18693</v>
      </c>
      <c r="L31" s="30">
        <f>K31*0.05</f>
        <v>934.65</v>
      </c>
      <c r="M31" s="31">
        <v>0.03</v>
      </c>
      <c r="N31" s="30">
        <f>K31*(1-0.96737864)</f>
        <v>609.791082480001</v>
      </c>
      <c r="O31" s="32">
        <f>K31*0.91737864</f>
        <v>17148.55891752</v>
      </c>
      <c r="P31" s="28">
        <v>0.45</v>
      </c>
      <c r="Q31" s="38">
        <f>O31*P31</f>
        <v>7716.851512884</v>
      </c>
    </row>
    <row r="32" s="3" customFormat="1" ht="25.5" customHeight="1" spans="1:17">
      <c r="A32" s="17"/>
      <c r="B32" s="18" t="s">
        <v>82</v>
      </c>
      <c r="C32" s="19"/>
      <c r="D32" s="19"/>
      <c r="E32" s="19"/>
      <c r="F32" s="19"/>
      <c r="G32" s="20"/>
      <c r="H32" s="20"/>
      <c r="I32" s="19"/>
      <c r="J32" s="19"/>
      <c r="K32" s="33">
        <f>SUM(K2:K31)</f>
        <v>2904004.02</v>
      </c>
      <c r="L32" s="33"/>
      <c r="M32" s="33"/>
      <c r="N32" s="33">
        <f>SUM(N2:N31)</f>
        <v>94732.5605778673</v>
      </c>
      <c r="O32" s="34">
        <f>SUM(O2:O31)</f>
        <v>2664071.25842213</v>
      </c>
      <c r="P32" s="35"/>
      <c r="Q32" s="33">
        <f>SUM(Q2:Q31)</f>
        <v>1232451.25277727</v>
      </c>
    </row>
    <row r="33" s="3" customFormat="1" spans="2:16">
      <c r="B33" s="21"/>
      <c r="C33" s="21"/>
      <c r="D33" s="21"/>
      <c r="E33" s="21"/>
      <c r="F33" s="21"/>
      <c r="G33" s="22"/>
      <c r="H33" s="22"/>
      <c r="I33" s="21"/>
      <c r="J33" s="21"/>
      <c r="K33" s="36"/>
      <c r="L33" s="36"/>
      <c r="M33" s="36"/>
      <c r="N33" s="36"/>
      <c r="O33" s="36"/>
      <c r="P33" s="37"/>
    </row>
    <row r="35" ht="13" spans="6:6">
      <c r="F35" s="23"/>
    </row>
  </sheetData>
  <protectedRanges>
    <protectedRange sqref="$A32:$XFD1048557 A5 D5 C5 E5 M5 N5:O5 Q5:XFD5 Q24:XFD25 Q20:XFD22 Q6:XFD19 Q3:XFD4 A24:A25 A20:A22 A6:A19 A3:A4 A2 C2:E2 L3:O4 L6:O19 L20:O22 L24:O25 L5 G2:H2 C6:D16 C18:D19 C17 D17 E6:E16 E18:E19 E17 C4:D4 C3 D3 E4 E3 H3 D20 C21:D22 C20 E21:E22 E20 G3:G19 G20 H4:H19 H20 C23 E23 H21:H22 G21:G22 G23:H23 M23 Q23 C24:D24 D25 C25 E24 E25 G24 H24 G25:H25 C26 E26 G26:H26 E27 E29:E31 E28 G27 G29:G31 H27 H29:H31 G28:H28 M27 M29:M31 M28 L2:O2 Q2:XFD2" name="区域1" securityDescriptor=""/>
    <protectedRange sqref="B2:B24 B25" name="区域1_1" securityDescriptor=""/>
    <protectedRange sqref="I2:K24" name="区域1_1_1" securityDescriptor=""/>
  </protectedRanges>
  <pageMargins left="0.75" right="0.75" top="1" bottom="1" header="0.5" footer="0.5"/>
  <pageSetup paperSize="1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Cilla</cp:lastModifiedBy>
  <dcterms:created xsi:type="dcterms:W3CDTF">2015-11-10T02:18:00Z</dcterms:created>
  <dcterms:modified xsi:type="dcterms:W3CDTF">2018-08-01T10:22:30Z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