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z\Desktop\"/>
    </mc:Choice>
  </mc:AlternateContent>
  <bookViews>
    <workbookView xWindow="0" yWindow="0" windowWidth="23895" windowHeight="10350"/>
  </bookViews>
  <sheets>
    <sheet name="半包报价" sheetId="5" r:id="rId1"/>
    <sheet name="柜体报价" sheetId="6" r:id="rId2"/>
  </sheets>
  <definedNames>
    <definedName name="_xlnm._FilterDatabase" localSheetId="0" hidden="1">半包报价!$A$5:$G$134</definedName>
    <definedName name="_xlnm.Print_Titles" localSheetId="0">半包报价!$1:$5</definedName>
  </definedNames>
  <calcPr calcId="152511"/>
</workbook>
</file>

<file path=xl/calcChain.xml><?xml version="1.0" encoding="utf-8"?>
<calcChain xmlns="http://schemas.openxmlformats.org/spreadsheetml/2006/main">
  <c r="F74" i="5" l="1"/>
  <c r="F64" i="5"/>
  <c r="F45" i="5"/>
  <c r="F6" i="6"/>
  <c r="H6" i="6" s="1"/>
  <c r="H5" i="6"/>
  <c r="F5" i="6"/>
  <c r="H4" i="6"/>
  <c r="F4" i="6"/>
  <c r="H3" i="6"/>
  <c r="H7" i="6" s="1"/>
  <c r="F3" i="6"/>
  <c r="F115" i="5"/>
  <c r="F114" i="5"/>
  <c r="F113" i="5"/>
  <c r="F112" i="5"/>
  <c r="F111" i="5"/>
  <c r="F110" i="5"/>
  <c r="F109" i="5"/>
  <c r="F107" i="5"/>
  <c r="F106" i="5"/>
  <c r="F104" i="5"/>
  <c r="F103" i="5"/>
  <c r="F102" i="5"/>
  <c r="F101" i="5"/>
  <c r="F100" i="5"/>
  <c r="F99" i="5"/>
  <c r="F98" i="5"/>
  <c r="F97" i="5"/>
  <c r="F96" i="5"/>
  <c r="F95" i="5"/>
  <c r="F90" i="5"/>
  <c r="F89" i="5"/>
  <c r="F93" i="5" s="1"/>
  <c r="F82" i="5"/>
  <c r="F81" i="5"/>
  <c r="F80" i="5"/>
  <c r="F79" i="5"/>
  <c r="F83" i="5" s="1"/>
  <c r="F78" i="5"/>
  <c r="F75" i="5"/>
  <c r="F73" i="5"/>
  <c r="D72" i="5"/>
  <c r="F72" i="5" s="1"/>
  <c r="F71" i="5"/>
  <c r="F70" i="5"/>
  <c r="F69" i="5"/>
  <c r="F68" i="5"/>
  <c r="F65" i="5"/>
  <c r="F63" i="5"/>
  <c r="F62" i="5"/>
  <c r="F61" i="5"/>
  <c r="F60" i="5"/>
  <c r="F59" i="5"/>
  <c r="F58" i="5"/>
  <c r="F55" i="5"/>
  <c r="F54" i="5"/>
  <c r="F53" i="5"/>
  <c r="F52" i="5"/>
  <c r="F51" i="5"/>
  <c r="F50" i="5"/>
  <c r="F49" i="5"/>
  <c r="F46" i="5"/>
  <c r="F44" i="5"/>
  <c r="F43" i="5"/>
  <c r="F42" i="5"/>
  <c r="F41" i="5"/>
  <c r="F40" i="5"/>
  <c r="F39" i="5"/>
  <c r="F36" i="5"/>
  <c r="F35" i="5"/>
  <c r="F34" i="5"/>
  <c r="F33" i="5"/>
  <c r="F30" i="5"/>
  <c r="D29" i="5"/>
  <c r="F29" i="5" s="1"/>
  <c r="F28" i="5"/>
  <c r="F27" i="5"/>
  <c r="F26" i="5"/>
  <c r="F25" i="5"/>
  <c r="F24" i="5"/>
  <c r="F23" i="5"/>
  <c r="F22" i="5"/>
  <c r="F21" i="5"/>
  <c r="F18" i="5"/>
  <c r="F17" i="5"/>
  <c r="F16" i="5"/>
  <c r="F15" i="5"/>
  <c r="F14" i="5"/>
  <c r="F13" i="5"/>
  <c r="F12" i="5"/>
  <c r="F9" i="5"/>
  <c r="F8" i="5"/>
  <c r="F7" i="5"/>
  <c r="F76" i="5" l="1"/>
  <c r="F31" i="5"/>
  <c r="F66" i="5"/>
  <c r="F19" i="5"/>
  <c r="F56" i="5"/>
  <c r="F116" i="5"/>
  <c r="F10" i="5"/>
  <c r="F37" i="5"/>
  <c r="F47" i="5"/>
  <c r="F117" i="5" l="1"/>
  <c r="F118" i="5" s="1"/>
  <c r="F120" i="5" s="1"/>
</calcChain>
</file>

<file path=xl/sharedStrings.xml><?xml version="1.0" encoding="utf-8"?>
<sst xmlns="http://schemas.openxmlformats.org/spreadsheetml/2006/main" count="503" uniqueCount="241">
  <si>
    <t>筑梦环球（北京）装饰有限公司</t>
  </si>
  <si>
    <t>装饰工程预算书</t>
  </si>
  <si>
    <t xml:space="preserve">客户姓名：娜姐                                                                           工程地址：龙华尚峻                           </t>
  </si>
  <si>
    <t>提示: 为充分保障您的权益,请您在签字确认前务必详细阅读该预算书全部内容,如有疑问请咨询为您服务的设计师.</t>
  </si>
  <si>
    <t>序号</t>
  </si>
  <si>
    <t>项目名称</t>
  </si>
  <si>
    <t>单位</t>
  </si>
  <si>
    <t>数量</t>
  </si>
  <si>
    <t>单价（元）</t>
  </si>
  <si>
    <t>合计（元）</t>
  </si>
  <si>
    <t>施工工艺及材料说明</t>
  </si>
  <si>
    <t>一</t>
  </si>
  <si>
    <t>拆改项目</t>
  </si>
  <si>
    <t>1</t>
  </si>
  <si>
    <t>铲除原有墙顶面批灰</t>
  </si>
  <si>
    <t>㎡</t>
  </si>
  <si>
    <t>施工要求：毛坯面及铲除原有批灰                                                 
施工工艺：纯人工、清理、涂刷</t>
  </si>
  <si>
    <t>2</t>
  </si>
  <si>
    <t>铲除墙地面瓷砖</t>
  </si>
  <si>
    <t>38</t>
  </si>
  <si>
    <t>施工要求：铲除原有墙砖、地砖
施工工艺：纯人工、清理、垃圾装袋</t>
  </si>
  <si>
    <t>3</t>
  </si>
  <si>
    <t>拆普通砖墙墙厚200毫米以内</t>
  </si>
  <si>
    <t>施工要求：铲除原有砖墙
施工工艺：纯人工、清理、垃圾装袋</t>
  </si>
  <si>
    <t>小计</t>
  </si>
  <si>
    <t>二</t>
  </si>
  <si>
    <t>新建项目</t>
  </si>
  <si>
    <t>新建120mm墙体（轻质砖墙）</t>
  </si>
  <si>
    <t>160</t>
  </si>
  <si>
    <r>
      <rPr>
        <sz val="10"/>
        <color theme="1"/>
        <rFont val="微软雅黑"/>
        <charset val="134"/>
      </rPr>
      <t>施工材料：水泥32.5R（</t>
    </r>
    <r>
      <rPr>
        <sz val="10"/>
        <color rgb="FFFF0000"/>
        <rFont val="微软雅黑"/>
        <charset val="134"/>
      </rPr>
      <t>海螺、华润、英洲、台泥</t>
    </r>
    <r>
      <rPr>
        <sz val="10"/>
        <color theme="1"/>
        <rFont val="微软雅黑"/>
        <charset val="134"/>
      </rPr>
      <t>牌）专用沙                                                                 
施工工艺：现场放线，轻质砖、水泥砂浆。</t>
    </r>
    <r>
      <rPr>
        <sz val="10"/>
        <color rgb="FFFF0000"/>
        <rFont val="微软雅黑"/>
        <charset val="134"/>
      </rPr>
      <t>新墙与老墙交缝处用钢筋穿叉新老墙之间以增加墙体的牢固性、防开裂轻质砖，新老墙交界处挂钢丝网，不含批荡</t>
    </r>
  </si>
  <si>
    <t>水泥批荡</t>
  </si>
  <si>
    <t>施工材料：水泥32.5R（海螺、华润、英洲、台泥牌）专用沙
施工工艺：水泥砂浆。新墙与老墙交缝处用钢筋穿叉新老墙之间以增加墙体的牢固性、防开裂轻质砖，新老墙交界处挂钢丝网（不含墙面批灰、乳胶漆）</t>
  </si>
  <si>
    <t>倒门头过梁</t>
  </si>
  <si>
    <t>m</t>
  </si>
  <si>
    <t xml:space="preserve">施工材料：水泥32.5R（海螺、华润、英洲、台泥牌）专用沙 8#钢筋                                                            </t>
  </si>
  <si>
    <t>4</t>
  </si>
  <si>
    <t>零星修补</t>
  </si>
  <si>
    <t>项</t>
  </si>
  <si>
    <t>1000</t>
  </si>
  <si>
    <t xml:space="preserve">施工材料：水泥32.5R（海螺、华润、英洲、台泥牌）专用沙                                                                                                                                  </t>
  </si>
  <si>
    <t>5</t>
  </si>
  <si>
    <t xml:space="preserve">包水管单条
</t>
  </si>
  <si>
    <t>施工材料：灰砖或红砖、水泥32.5R（海螺、华润、英洲、台泥牌）专用沙                                                     
施工工艺：现场放线灰砖、水泥砂浆、批荡、(不含贴砖)</t>
  </si>
  <si>
    <t>6</t>
  </si>
  <si>
    <t>墙面挂网</t>
  </si>
  <si>
    <t>8</t>
  </si>
  <si>
    <t>人工加材料</t>
  </si>
  <si>
    <t>7</t>
  </si>
  <si>
    <t>天花墙面刷界面剂</t>
  </si>
  <si>
    <t>施工要求：毛坯面及铲除原有批灰后均可涂刷,含材料（不含厨卫）
施工工艺：纯人工、清理、涂刷</t>
  </si>
  <si>
    <t>三</t>
  </si>
  <si>
    <t>客餐厅，过道</t>
  </si>
  <si>
    <t>石膏板吊顶(平顶)</t>
  </si>
  <si>
    <t>210</t>
  </si>
  <si>
    <t>1、轻钢龙骨/木龙骨、9mm石膏板。 按展开面积计算。 灯具、布线、顶漆等费用另计
 2、若使用可耐福龙骨及石膏板另加20.00元/m2</t>
  </si>
  <si>
    <t>石膏板边吊</t>
  </si>
  <si>
    <t>230</t>
  </si>
  <si>
    <t>1、轻钢龙骨木龙骨、9mm石膏板。 按展开面积计算。 灯具、布线、顶漆等费用另计
 2、若使用可耐福龙骨及石膏板另加20.00元/m2</t>
  </si>
  <si>
    <t>天花批灰腻子底</t>
  </si>
  <si>
    <r>
      <rPr>
        <sz val="10"/>
        <color theme="1"/>
        <rFont val="微软雅黑"/>
        <charset val="134"/>
      </rPr>
      <t>施工材料：卓邦GB-888成品腻子
施工工艺：人工，材料，天花夹板缝用环氧树脂贴网带补缝，“</t>
    </r>
    <r>
      <rPr>
        <sz val="10"/>
        <color rgb="FFFF0000"/>
        <rFont val="微软雅黑"/>
        <charset val="134"/>
      </rPr>
      <t>卓邦GB-888</t>
    </r>
    <r>
      <rPr>
        <sz val="10"/>
        <color theme="1"/>
        <rFont val="微软雅黑"/>
        <charset val="134"/>
      </rPr>
      <t>”环保腻子粉,批灰共计三遍</t>
    </r>
  </si>
  <si>
    <t>顶面乳胶漆</t>
  </si>
  <si>
    <t>9</t>
  </si>
  <si>
    <r>
      <rPr>
        <sz val="10"/>
        <color theme="1"/>
        <rFont val="微软雅黑"/>
        <charset val="134"/>
      </rPr>
      <t>1、刷底漆一遍、面漆二遍。(</t>
    </r>
    <r>
      <rPr>
        <sz val="10"/>
        <color rgb="FFFF0000"/>
        <rFont val="微软雅黑"/>
        <charset val="134"/>
      </rPr>
      <t>调色、天花与墙面分色费另加收3元/㎡</t>
    </r>
    <r>
      <rPr>
        <sz val="10"/>
        <color theme="1"/>
        <rFont val="微软雅黑"/>
        <charset val="134"/>
      </rPr>
      <t xml:space="preserve">）油漆业主自购        </t>
    </r>
  </si>
  <si>
    <t>过门石安装</t>
  </si>
  <si>
    <t>80</t>
  </si>
  <si>
    <r>
      <rPr>
        <sz val="10"/>
        <color theme="1"/>
        <rFont val="微软雅黑"/>
        <charset val="134"/>
      </rPr>
      <t>人工辅料。石材宽度不大于300mm。</t>
    </r>
    <r>
      <rPr>
        <sz val="10"/>
        <color rgb="FFFF0000"/>
        <rFont val="微软雅黑"/>
        <charset val="134"/>
      </rPr>
      <t>每超100mm加10元/米</t>
    </r>
  </si>
  <si>
    <t>10</t>
  </si>
  <si>
    <t>瓷砖波打线</t>
  </si>
  <si>
    <t xml:space="preserve">施工材料：指定水泥32.5R（海螺、华润、英洲、台泥牌）专用沙                                                              
施工工艺：干贴法，1：3干沙浆，厚度为含砖50mm,厚度每增加10mm,单价增加10元/㎡。不含专业切割.瓷砖业主自购 </t>
  </si>
  <si>
    <t>12</t>
  </si>
  <si>
    <t>暗藏踢脚线</t>
  </si>
  <si>
    <t>施工材料：水泥32.5R（海螺、华润、英洲、台泥牌）专用沙  
施工工艺：干贴法，地面用弹线方式，踢脚线业主自购</t>
  </si>
  <si>
    <t>地面地砖铺贴</t>
  </si>
  <si>
    <t>65</t>
  </si>
  <si>
    <r>
      <t xml:space="preserve"> 施工工艺：干贴法，1：3干沙浆，厚度为含砖50mm,厚度每增加10mm,单价增加10元/</t>
    </r>
    <r>
      <rPr>
        <sz val="10"/>
        <rFont val="宋体"/>
        <charset val="134"/>
      </rPr>
      <t>㎡</t>
    </r>
    <r>
      <rPr>
        <sz val="10"/>
        <rFont val="微软雅黑"/>
        <charset val="134"/>
      </rPr>
      <t xml:space="preserve">。不含填缝及专业切割.瓷片由业主自购.800*800尺寸以上，300×300mm尺寸以下的贴砖价格另计。斜铺，工字形贴砖价格另计地砖业主自购      海螺牌32.5R水泥，河沙。                                                                     </t>
    </r>
  </si>
  <si>
    <t>墙面基层处理</t>
  </si>
  <si>
    <t>30</t>
  </si>
  <si>
    <t xml:space="preserve">施工材料：指定卓邦GB-888成品腻子
施工工艺：人工，材料，天花夹板缝用环氧树脂贴网带补缝，“卓邦GB-888”环保腻子粉,批灰共计三遍                   </t>
  </si>
  <si>
    <t>墙面乳胶漆</t>
  </si>
  <si>
    <t xml:space="preserve">1、刷底漆一遍、面漆二遍。(调色、天花与墙面分色费另加收3元/㎡）油漆业主自购        </t>
  </si>
  <si>
    <t>四</t>
  </si>
  <si>
    <t xml:space="preserve">厨房 </t>
  </si>
  <si>
    <t>人工辅料。石材宽度不大于300mm。每超100mm加10元/米，异型单加20/米，不足一米按一米计算</t>
  </si>
  <si>
    <t xml:space="preserve"> 施工工艺：干贴法，1：3干沙浆，厚度为含砖50mm,厚度每增加10mm,单价增加10元/㎡。不含填缝及专业切割.瓷片由业主自购.800*800尺寸以上，300×300mm尺寸以下的贴砖价格另计。斜铺，工字形贴砖价格另计地砖业主自购      海螺牌32.5R水泥，河沙。                                                                     </t>
  </si>
  <si>
    <t>墙地面防水处理</t>
  </si>
  <si>
    <t>48</t>
  </si>
  <si>
    <t>施工材料：指定黑豹家装JS-II防水剂、刷子、滚桶 
施工工艺：清理地面，修补沙眼、墙洞。专用黑豹家装JS-II防水剂，地面防水满刷三遍、地面防水做到墙面30公分满刷三遍、墙面2.4米以下满刷做到并无漏刷迹象。地面防水做完，第二天防水高于原有地面水平线做闭水试验48小时</t>
  </si>
  <si>
    <t>墙面铺贴砖（单边尺寸600以内300以上正铺）</t>
  </si>
  <si>
    <t>75</t>
  </si>
  <si>
    <t xml:space="preserve">含“海螺”牌水泥，砂浆；铺贴人工费(主材及填缝剂业主自购），300x300mm以下或600x600mm以上规格60元/m2，200*200mm以下规格90元/m2，斜铺另加25元/m2,铺贴大理石85元/m2。   。若使用德高瓷砖胶粘贴每平方加30元。                                   </t>
  </si>
  <si>
    <t>五</t>
  </si>
  <si>
    <t>主卧</t>
  </si>
  <si>
    <t>施工材料：卓邦GB-888成品腻子
施工工艺：人工，材料，天花夹板缝用环氧树脂贴网带补缝，“卓邦GB-888”环保腻子粉,批灰共计三遍</t>
  </si>
  <si>
    <t>天花石膏角线</t>
  </si>
  <si>
    <t>施工材料：广州穗华牌石膏线                                                          
施工工艺：石膏线、靠木板处每400㎜-600mm三角型加自攻螺丝加固、人工及附料、含主材</t>
  </si>
  <si>
    <t>石膏角线乳胶漆</t>
  </si>
  <si>
    <t>施工要求：平整美观、修补钉眼                                                 
施工工艺：接缝处理，打磨至平整，刷两遍底漆两遍面漆</t>
  </si>
  <si>
    <t>大理石窗台安装</t>
  </si>
  <si>
    <t>120</t>
  </si>
  <si>
    <t>人工辅料。石材宽度不大于300mm。每超100mm加10元/米，异型单加20/米</t>
  </si>
  <si>
    <t xml:space="preserve">六 </t>
  </si>
  <si>
    <t>卫生间</t>
  </si>
  <si>
    <t>沉降池二级防水处理</t>
  </si>
  <si>
    <t>施工材料：黑豹家装JS-II防水剂、刷子、滚桶
施工工艺：陶粒回填二分之一后铺钢网找平，做防水，预留排水地漏</t>
  </si>
  <si>
    <t>沉降池陶粒回填(深400毫米以内)</t>
  </si>
  <si>
    <t>280</t>
  </si>
  <si>
    <t>施工材料：水泥32.5R（海螺、华润、英洲、台泥牌）专用沙                                                          
施工工艺：人工，家装专用32.5R水泥、沙、陶粒搅拌、上铺钢网、再水泥沙浆找平；</t>
  </si>
  <si>
    <t>施工材料：指定黑豹家装JS-II防水剂、刷子、滚桶
施工工艺：清理地面，修补沙眼、墙洞。专用黑豹家装JS-II防水剂，地面防水满刷三遍、地面防水做到墙面30公分满刷三遍、墙面2.4米以下满刷做到并无漏刷迹象。地面防水做完，第二天防水高于原有地面水平线做闭水试验48小时</t>
  </si>
  <si>
    <t>地面找平</t>
  </si>
  <si>
    <t>35</t>
  </si>
  <si>
    <t>原地面找毛处理后32.5水泥沙浆找平，保养压光厚度不超过4cm。每超1cm加10元/m2
海螺牌32.5R水泥，河沙。</t>
  </si>
  <si>
    <t xml:space="preserve">含“海螺”牌水泥，砂浆；铺贴人工费(主材及填缝剂业主自购），300x300mm以下或600x600mm以上规格60元/m2，200*200mm以下规格90元/m2，斜铺另加25元/m2,铺贴大理石85元/m2  。若使用德高瓷砖胶粘贴每平方加30元。                                   </t>
  </si>
  <si>
    <t>七</t>
  </si>
  <si>
    <t>休息室</t>
  </si>
  <si>
    <t>飘窗窗台安装</t>
  </si>
  <si>
    <t xml:space="preserve">八 </t>
  </si>
  <si>
    <t>儿童房</t>
  </si>
  <si>
    <t>九</t>
  </si>
  <si>
    <t>阳台</t>
  </si>
  <si>
    <t>顶面基层处理</t>
  </si>
  <si>
    <t>施工材料：卓邦GB-888成品腻子 
施工工艺：人工，材料，天花夹板缝用环氧树脂贴网带补缝，“卓邦GB-888”环保腻子粉,批灰共计三遍</t>
  </si>
  <si>
    <t>地面防水处理</t>
  </si>
  <si>
    <t>地台延边贴砖</t>
  </si>
  <si>
    <t xml:space="preserve">施工材料：水泥32.5R（海螺、华润、英洲、台泥牌）专用沙
施工工艺：干贴法，在地面找平后，1：3干沙浆，厚度为含砖50mm,厚度每增加10mm,单价增加10元/㎡。.瓷片由业主自购.800*800尺寸以上，300×300mm尺寸以下的贴砖价格另计。斜铺，工字形贴砖价格另计地砖业主自购 </t>
  </si>
  <si>
    <t>十</t>
  </si>
  <si>
    <t>安装及综合项目</t>
  </si>
  <si>
    <t>瓷砖勾缝</t>
  </si>
  <si>
    <t>施工说明：人工清理，填缝剂业主自购</t>
  </si>
  <si>
    <t>开关插座安装人工费</t>
  </si>
  <si>
    <t>800</t>
  </si>
  <si>
    <t>施工说明：二房300元、三房400元、四房800元、五房及复式别墅1200元以上</t>
  </si>
  <si>
    <t>灯具安装
（不含吊灯）</t>
  </si>
  <si>
    <t>施工说明：二房200元、三房400元、四房800元、五房及复式别墅1200元以上</t>
  </si>
  <si>
    <t>小五金安装人工费</t>
  </si>
  <si>
    <t>施工说明：二房200元、三房300元、四房600元、五房及复式别墅800元以上</t>
  </si>
  <si>
    <t>卫浴洁具安装</t>
  </si>
  <si>
    <t>300</t>
  </si>
  <si>
    <t>施工说明：一卫300元、二卫400元、三卫600元、五房及复式别墅800元以上</t>
  </si>
  <si>
    <t>成品保护</t>
  </si>
  <si>
    <t>1100</t>
  </si>
  <si>
    <t>地胶，人工。</t>
  </si>
  <si>
    <t>施工垃圾清运</t>
  </si>
  <si>
    <t>1200</t>
  </si>
  <si>
    <t>施工说明：负责施工过程中地面垃圾清理至物业指定地点及竣工前的卫生清洁（不能使用电梯另计）</t>
  </si>
  <si>
    <t>垃圾外运费</t>
  </si>
  <si>
    <t>实际</t>
  </si>
  <si>
    <t>外请车辆将垃圾运至处理站费用</t>
  </si>
  <si>
    <t>十一</t>
  </si>
  <si>
    <t>水电改造项目</t>
  </si>
  <si>
    <t>强电线路2.5平方布管布线</t>
  </si>
  <si>
    <t xml:space="preserve">施工材料：宝狮/联塑线管牌易弯曲4分PVC管，2.5平方金龙羽阻燃铜线                                                              
施工工艺：横平竖直、强弱电分开100-150MM </t>
  </si>
  <si>
    <t>强电线路4平方布管布线</t>
  </si>
  <si>
    <t xml:space="preserve">施工材料：宝狮/联塑线管牌易弯曲4分PVC管，4平方金龙羽阻燃铜线                                                              
施工工艺：横平竖直、强弱电分开100-150MM </t>
  </si>
  <si>
    <t>主线或入户线10平方毫米布管布线</t>
  </si>
  <si>
    <t>施工材料：宝狮/联塑线管牌易弯曲4分PVC管、公装用联塑牌线管，10平方金龙羽BVR-19芯阻燃铜线
施工工艺：横平竖直、强弱电分开100-150MM</t>
  </si>
  <si>
    <t>主线或入户线6平方毫布管布线</t>
  </si>
  <si>
    <t>施工材料：宝狮/联塑线管牌牌易弯曲4分PVC管、公装用联塑牌线管，6平方金龙羽BVR-19芯阻燃铜线
施工工艺：横平竖直、强弱电分开100-150MM</t>
  </si>
  <si>
    <t>网络走管
(弱电）</t>
  </si>
  <si>
    <t>施工材料：宝狮红、蓝线管牌易弯曲4分PVC管，安普牌铜丝8蕊网络线定制SUTP双层屏蔽网络线，电视线为 奋进达牌铜丝1蕊电视线 ，电话线为奋进达牌铜丝4蕊电话线，音箱线为奋进达牌铜丝2蕊音响线。
施工工艺：横平竖直、强弱电分开100-150M安普定制SUTP双层屏蔽网络线（如网络线业主自购，则打槽部分按30元/米收取，不打槽部分按20元/米收取）</t>
  </si>
  <si>
    <t>换线
（2.5平方）</t>
  </si>
  <si>
    <t xml:space="preserve">施工材料：宝狮/联塑红、蓝线管牌易弯曲4分PVC管、2.5平方金龙羽阻燃铜线                                                                    
施工工艺：更换原有线管内线，更换成2.5平方金龙羽阻燃铜线 </t>
  </si>
  <si>
    <t>换线
（4平方）</t>
  </si>
  <si>
    <t xml:space="preserve">施工材料：宝狮/联塑红、蓝线管牌易弯曲4分PVC管、4平方金龙羽阻燃铜线                                                                    
施工工艺：更换原有线管内线，更换成4平方金龙羽阻燃铜线 </t>
  </si>
  <si>
    <t>冷热水管PPR管（管4分）</t>
  </si>
  <si>
    <t>走伟星/联塑DN20PP-R供水管（明管，开槽另计）</t>
  </si>
  <si>
    <t>冷热水管PPR管（管6分）</t>
  </si>
  <si>
    <t>100</t>
  </si>
  <si>
    <t>走伟星/联塑DN25PP-R供水管（明管，开槽另计）</t>
  </si>
  <si>
    <t>110排污管改造</t>
  </si>
  <si>
    <t>施工材料：联塑特制耐老化高弹性PVC线管
施工工艺：管壁用PVC胶水专用连接、下水处要加S弯头</t>
  </si>
  <si>
    <t>11</t>
  </si>
  <si>
    <t>75排水管改造</t>
  </si>
  <si>
    <t>50排水管改造</t>
  </si>
  <si>
    <t>13</t>
  </si>
  <si>
    <t>给排水保温隔音处理</t>
  </si>
  <si>
    <t>DN20-DN160</t>
  </si>
  <si>
    <t>14</t>
  </si>
  <si>
    <t>PVC空调下水管</t>
  </si>
  <si>
    <t>15</t>
  </si>
  <si>
    <t>开槽
（砖墙）</t>
  </si>
  <si>
    <t xml:space="preserve">1、开槽埋单管                                                                                                
2、成品砂浆补槽处理                                                                        
3、槽内每增加1根管另加5元/m                                                                     </t>
  </si>
  <si>
    <t>16</t>
  </si>
  <si>
    <t>开槽
（混凝土墙）</t>
  </si>
  <si>
    <t>17</t>
  </si>
  <si>
    <t>下水打孔</t>
  </si>
  <si>
    <t>个</t>
  </si>
  <si>
    <t>施工材料：联塑特制耐老化高弹性PVC管                                                        
 施工工艺：管壁用PVC胶水专用连接、下水处要加S弯头</t>
  </si>
  <si>
    <t>18</t>
  </si>
  <si>
    <t>底盒</t>
  </si>
  <si>
    <t>含人工、底盒</t>
  </si>
  <si>
    <t>19</t>
  </si>
  <si>
    <t>更换弱电箱</t>
  </si>
  <si>
    <t>纯人工、不含电箱</t>
  </si>
  <si>
    <t>20</t>
  </si>
  <si>
    <t>更换强电箱</t>
  </si>
  <si>
    <t>21</t>
  </si>
  <si>
    <t>水电局改预估</t>
  </si>
  <si>
    <t>水电局改预估，最终以现场实测实量计算</t>
  </si>
  <si>
    <t>十二</t>
  </si>
  <si>
    <t>工程直接费</t>
  </si>
  <si>
    <t>十三</t>
  </si>
  <si>
    <t>工程管理费</t>
  </si>
  <si>
    <t>十四</t>
  </si>
  <si>
    <t>设计费</t>
  </si>
  <si>
    <t>十五</t>
  </si>
  <si>
    <t>工程总费用</t>
  </si>
  <si>
    <t>总计</t>
  </si>
  <si>
    <t>备注：</t>
  </si>
  <si>
    <t>1、本预算乙方提供的材料均为乙方公司材料物流中心统一配送的材料或公司指定的供应商配送的材料，若乙方提供的材料有质量问题由乙方负责，若甲方有特别要求，乙方使用的材料到外面购买的，若价格高出公司配送价的部分由甲方补差价，同时，声明若因外购材料的质量问题造成的一切责任与后果由甲方负责</t>
  </si>
  <si>
    <t>2、本预算报价为此报价预算面板为3cm厚，如更换为面板3.6cm厚或特定材料，单价超出普通面板。按市场价补差价</t>
  </si>
  <si>
    <t>3、若家私部分门扇为百叶门，则在原基础上每平方米增加400元整。对于柜子的深度介于600毫米 ~ 900毫米 ，则在原基础上每平方米报价增加200元整；对于柜子深度介于900毫米 ~ 1200毫米 则按原报价两倍计算</t>
  </si>
  <si>
    <t>4、柜子的抽屉每平方米限配一个抽屉，按每个柜子算，若超过限配数量的另收200元/个抽屉</t>
  </si>
  <si>
    <t>5、欧式报价可在原报价基础上增加装饰线条费用,艺术门及艺术柜门根据设计复杂程度另行计算</t>
  </si>
  <si>
    <t>6、以上报价所有墙面漆、天花漆均为白色系列，若改用彩色系列则须在原基础上上调5元/平方米</t>
  </si>
  <si>
    <t>7、水管类如纯人工按40元/M收取，不含保修</t>
  </si>
  <si>
    <t>8、此报价不含税，不含发票。如需开发票，税金按实际收取</t>
  </si>
  <si>
    <t>9、客户须知：此报价为施工前预算价，除增减项目、水电、油漆等实际项目。报价浮动不超过10%。结算时需按实际数量收取</t>
  </si>
  <si>
    <t>10、业主自购主材部分：砖类、大理石、五金及不锈钢、木地板、洁具、墙纸墙布、玻璃类、灯具、开关面板、软包、马赛克、艺术涂料、定制门类、橱柜、电器、铝扣板、定制铝合金窗等</t>
  </si>
  <si>
    <t>11、此报价属白天正常施工报价，若工程需夜间施工或管理处禁止白天施工，按本工程价加40%加班费.任何理由不得低于该报价签定合同</t>
  </si>
  <si>
    <t>12、甲方中途退单或变更合同的均承担合同报价的20%的违约金</t>
  </si>
  <si>
    <t>13、报价不含装修税金，如管理处代收税金由甲方自理，如需开发票加合同总价的6.7%。此报价不含甲方物业管理处收取的任何费用,我公司只承担工人出入证工本费用（如管理费、施工期间水费、电费、设施维护费、垃圾清运费、垃圾外运费，公共设施维护费，工人出入管理费等）</t>
  </si>
  <si>
    <t>柜体报价</t>
  </si>
  <si>
    <t>部位</t>
  </si>
  <si>
    <t>名称</t>
  </si>
  <si>
    <t>品牌</t>
  </si>
  <si>
    <t>单价</t>
  </si>
  <si>
    <t>总额</t>
  </si>
  <si>
    <t>衣柜</t>
  </si>
  <si>
    <t>柜体+门板</t>
  </si>
  <si>
    <t>板材：伟业牌，18厘，E0级；</t>
  </si>
  <si>
    <t>小孩房</t>
  </si>
  <si>
    <t>次卧</t>
  </si>
  <si>
    <t>客厅</t>
  </si>
  <si>
    <t>酒柜</t>
  </si>
  <si>
    <t>柜体+玻璃门板</t>
  </si>
  <si>
    <t>总价</t>
  </si>
  <si>
    <t>1</t>
    <phoneticPr fontId="20" type="noConversion"/>
  </si>
  <si>
    <t>7</t>
    <phoneticPr fontId="20" type="noConversion"/>
  </si>
  <si>
    <r>
      <t>4</t>
    </r>
    <r>
      <rPr>
        <sz val="11"/>
        <color theme="1"/>
        <rFont val="微软雅黑"/>
        <family val="2"/>
        <charset val="134"/>
      </rPr>
      <t>00</t>
    </r>
    <phoneticPr fontId="20" type="noConversion"/>
  </si>
  <si>
    <r>
      <t>3</t>
    </r>
    <r>
      <rPr>
        <sz val="11"/>
        <color theme="1"/>
        <rFont val="微软雅黑"/>
        <family val="2"/>
        <charset val="134"/>
      </rPr>
      <t>00</t>
    </r>
    <phoneticPr fontId="20" type="noConversion"/>
  </si>
  <si>
    <t>8</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</si>
</sst>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7" formatCode="0.00_);[Red]\(0.00\)"/>
    <numFmt numFmtId="179" formatCode="0.00_ "/>
    <numFmt numFmtId="180" formatCode="0_);[Red]\(0\)"/>
  </numFmts>
  <fonts count="22">
    <font>
      <sz val="11"/>
      <color theme="1"/>
      <name val="宋体"/>
      <charset val="134"/>
      <scheme val="minor"/>
    </font>
    <font>
      <sz val="20"/>
      <color theme="1"/>
      <name val="宋体"/>
      <charset val="134"/>
      <scheme val="minor"/>
    </font>
    <font>
      <sz val="12"/>
      <color theme="1"/>
      <name val="微软雅黑"/>
      <charset val="134"/>
    </font>
    <font>
      <sz val="11"/>
      <color theme="1"/>
      <name val="微软雅黑"/>
      <charset val="134"/>
    </font>
    <font>
      <b/>
      <sz val="11"/>
      <color theme="1"/>
      <name val="微软雅黑"/>
      <charset val="134"/>
    </font>
    <font>
      <sz val="10"/>
      <color theme="1"/>
      <name val="微软雅黑"/>
      <charset val="134"/>
    </font>
    <font>
      <b/>
      <sz val="16"/>
      <color theme="1"/>
      <name val="微软雅黑"/>
      <charset val="134"/>
    </font>
    <font>
      <b/>
      <sz val="12"/>
      <color theme="1"/>
      <name val="微软雅黑"/>
      <charset val="134"/>
    </font>
    <font>
      <b/>
      <sz val="10"/>
      <color theme="1"/>
      <name val="微软雅黑"/>
      <charset val="134"/>
    </font>
    <font>
      <sz val="11"/>
      <color rgb="FFFF0000"/>
      <name val="微软雅黑"/>
      <charset val="134"/>
    </font>
    <font>
      <sz val="11"/>
      <color rgb="FF000000"/>
      <name val="微软雅黑"/>
      <charset val="134"/>
    </font>
    <font>
      <sz val="10"/>
      <color rgb="FF000000"/>
      <name val="微软雅黑"/>
      <charset val="134"/>
    </font>
    <font>
      <sz val="11"/>
      <name val="微软雅黑"/>
      <charset val="134"/>
    </font>
    <font>
      <sz val="11"/>
      <name val="宋体"/>
      <charset val="134"/>
    </font>
    <font>
      <sz val="10"/>
      <name val="微软雅黑"/>
      <charset val="134"/>
    </font>
    <font>
      <sz val="11"/>
      <color theme="1"/>
      <name val="宋体"/>
      <charset val="134"/>
    </font>
    <font>
      <sz val="12"/>
      <name val="宋体"/>
      <charset val="134"/>
    </font>
    <font>
      <sz val="10"/>
      <name val="Helv"/>
      <family val="2"/>
    </font>
    <font>
      <sz val="10"/>
      <color rgb="FFFF0000"/>
      <name val="微软雅黑"/>
      <charset val="134"/>
    </font>
    <font>
      <sz val="10"/>
      <name val="宋体"/>
      <charset val="134"/>
    </font>
    <font>
      <sz val="9"/>
      <name val="宋体"/>
      <family val="3"/>
      <charset val="134"/>
      <scheme val="minor"/>
    </font>
    <font>
      <sz val="11"/>
      <color theme="1"/>
      <name val="微软雅黑"/>
      <family val="2"/>
      <charset val="134"/>
    </font>
  </fonts>
  <fills count="2">
    <fill>
      <patternFill patternType="none"/>
    </fill>
    <fill>
      <patternFill patternType="gray125"/>
    </fill>
  </fills>
  <borders count="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0" fontId="16" fillId="0" borderId="0"/>
    <xf numFmtId="0" fontId="17" fillId="0" borderId="0"/>
  </cellStyleXfs>
  <cellXfs count="59">
    <xf numFmtId="0" fontId="0" fillId="0" borderId="0" xfId="0"/>
    <xf numFmtId="0" fontId="0" fillId="0" borderId="0" xfId="0" applyAlignment="1">
      <alignment horizontal="center" vertical="center"/>
    </xf>
    <xf numFmtId="0" fontId="2" fillId="0" borderId="2" xfId="0" applyFont="1" applyBorder="1" applyAlignment="1">
      <alignment horizontal="center" vertical="center"/>
    </xf>
    <xf numFmtId="179" fontId="2" fillId="0" borderId="2" xfId="0" applyNumberFormat="1" applyFont="1" applyBorder="1" applyAlignment="1">
      <alignment horizontal="center" vertical="center"/>
    </xf>
    <xf numFmtId="0" fontId="2" fillId="0" borderId="3" xfId="0" applyFont="1" applyFill="1" applyBorder="1" applyAlignment="1">
      <alignment horizontal="center" vertical="center"/>
    </xf>
    <xf numFmtId="0" fontId="3" fillId="0" borderId="0" xfId="0" applyFont="1" applyFill="1" applyBorder="1" applyAlignment="1">
      <alignment wrapText="1"/>
    </xf>
    <xf numFmtId="49"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wrapText="1"/>
    </xf>
    <xf numFmtId="177" fontId="3" fillId="0" borderId="0" xfId="0" applyNumberFormat="1" applyFont="1" applyFill="1" applyBorder="1" applyAlignment="1">
      <alignment horizontal="center" vertical="center" wrapText="1"/>
    </xf>
    <xf numFmtId="0" fontId="4" fillId="0" borderId="0" xfId="2" applyNumberFormat="1" applyFont="1" applyFill="1" applyBorder="1" applyAlignment="1">
      <alignment horizontal="center" vertical="center" wrapText="1"/>
    </xf>
    <xf numFmtId="0" fontId="5" fillId="0" borderId="0" xfId="0" applyFont="1" applyBorder="1" applyAlignment="1">
      <alignment horizontal="left" vertical="center" wrapText="1"/>
    </xf>
    <xf numFmtId="0" fontId="3" fillId="0" borderId="0" xfId="0" applyFont="1" applyBorder="1" applyAlignment="1">
      <alignment wrapText="1"/>
    </xf>
    <xf numFmtId="49" fontId="4" fillId="0" borderId="2" xfId="2" applyNumberFormat="1" applyFont="1" applyFill="1" applyBorder="1" applyAlignment="1">
      <alignment horizontal="center" vertical="center" wrapText="1"/>
    </xf>
    <xf numFmtId="0" fontId="4" fillId="0" borderId="2" xfId="2" applyFont="1" applyFill="1" applyBorder="1" applyAlignment="1">
      <alignment horizontal="center" vertical="center" wrapText="1"/>
    </xf>
    <xf numFmtId="177" fontId="4" fillId="0" borderId="2" xfId="2" applyNumberFormat="1" applyFont="1" applyFill="1" applyBorder="1" applyAlignment="1">
      <alignment horizontal="center" vertical="center" wrapText="1"/>
    </xf>
    <xf numFmtId="0" fontId="4" fillId="0" borderId="2" xfId="2" applyNumberFormat="1" applyFont="1" applyFill="1" applyBorder="1" applyAlignment="1">
      <alignment horizontal="center" vertical="center" wrapText="1"/>
    </xf>
    <xf numFmtId="177" fontId="3" fillId="0" borderId="2" xfId="0" applyNumberFormat="1" applyFont="1" applyFill="1" applyBorder="1" applyAlignment="1">
      <alignment horizontal="center" vertical="center" wrapText="1"/>
    </xf>
    <xf numFmtId="0" fontId="5" fillId="0" borderId="2" xfId="0" applyFont="1" applyBorder="1" applyAlignment="1">
      <alignment horizontal="left" vertical="center" wrapText="1"/>
    </xf>
    <xf numFmtId="49" fontId="3" fillId="0" borderId="2" xfId="0" applyNumberFormat="1" applyFont="1" applyBorder="1" applyAlignment="1">
      <alignment horizontal="center" vertical="center" wrapText="1"/>
    </xf>
    <xf numFmtId="49" fontId="3" fillId="0" borderId="2" xfId="0" applyNumberFormat="1" applyFont="1" applyFill="1" applyBorder="1" applyAlignment="1">
      <alignment horizontal="center" vertical="center" wrapText="1"/>
    </xf>
    <xf numFmtId="0" fontId="5" fillId="0" borderId="2" xfId="0" applyFont="1" applyFill="1" applyBorder="1" applyAlignment="1">
      <alignment horizontal="left" vertical="center" wrapText="1"/>
    </xf>
    <xf numFmtId="0" fontId="3" fillId="0" borderId="2" xfId="0" applyFont="1" applyBorder="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2" xfId="1" applyNumberFormat="1" applyFont="1" applyFill="1" applyBorder="1" applyAlignment="1">
      <alignment horizontal="center" vertical="center" wrapText="1"/>
    </xf>
    <xf numFmtId="49" fontId="3" fillId="0" borderId="2" xfId="1" applyNumberFormat="1" applyFont="1" applyFill="1" applyBorder="1" applyAlignment="1">
      <alignment horizontal="center" vertical="center" wrapText="1"/>
    </xf>
    <xf numFmtId="0" fontId="3" fillId="0" borderId="2" xfId="2" applyNumberFormat="1" applyFont="1" applyFill="1" applyBorder="1" applyAlignment="1">
      <alignment horizontal="center" vertical="center" wrapText="1"/>
    </xf>
    <xf numFmtId="49" fontId="3" fillId="0" borderId="2" xfId="2" applyNumberFormat="1" applyFont="1" applyFill="1" applyBorder="1" applyAlignment="1">
      <alignment horizontal="center" vertical="center" wrapText="1"/>
    </xf>
    <xf numFmtId="177" fontId="9" fillId="0" borderId="2" xfId="0" applyNumberFormat="1" applyFont="1" applyFill="1" applyBorder="1" applyAlignment="1">
      <alignment horizontal="center" vertical="center" wrapText="1"/>
    </xf>
    <xf numFmtId="49" fontId="4" fillId="0" borderId="2" xfId="0" applyNumberFormat="1" applyFont="1" applyBorder="1" applyAlignment="1">
      <alignment horizontal="center" vertical="center" wrapText="1"/>
    </xf>
    <xf numFmtId="177" fontId="3" fillId="0" borderId="2" xfId="1" applyNumberFormat="1" applyFont="1" applyFill="1" applyBorder="1" applyAlignment="1">
      <alignment horizontal="center" vertical="center" wrapText="1"/>
    </xf>
    <xf numFmtId="0" fontId="3" fillId="0" borderId="2" xfId="0" applyFont="1" applyFill="1" applyBorder="1" applyAlignment="1">
      <alignment horizontal="center" vertical="center" wrapText="1"/>
    </xf>
    <xf numFmtId="49" fontId="10" fillId="0" borderId="2" xfId="0" applyNumberFormat="1" applyFont="1" applyFill="1" applyBorder="1" applyAlignment="1">
      <alignment horizontal="center" vertical="center" wrapText="1"/>
    </xf>
    <xf numFmtId="0" fontId="10" fillId="0" borderId="2" xfId="0" applyFont="1" applyFill="1" applyBorder="1" applyAlignment="1">
      <alignment horizontal="center" vertical="center" wrapText="1"/>
    </xf>
    <xf numFmtId="177" fontId="10" fillId="0" borderId="2" xfId="0" applyNumberFormat="1" applyFont="1" applyFill="1" applyBorder="1" applyAlignment="1">
      <alignment horizontal="center" vertical="center" wrapText="1"/>
    </xf>
    <xf numFmtId="0" fontId="10" fillId="0" borderId="2" xfId="0" applyNumberFormat="1" applyFont="1" applyFill="1" applyBorder="1" applyAlignment="1">
      <alignment horizontal="center" vertical="center" wrapText="1"/>
    </xf>
    <xf numFmtId="0" fontId="11" fillId="0" borderId="2" xfId="0" applyFont="1" applyFill="1" applyBorder="1" applyAlignment="1">
      <alignment horizontal="left" vertical="center" wrapText="1"/>
    </xf>
    <xf numFmtId="0" fontId="12" fillId="0" borderId="2" xfId="0" applyFont="1" applyBorder="1" applyAlignment="1">
      <alignment horizontal="center" vertical="center" wrapText="1"/>
    </xf>
    <xf numFmtId="0" fontId="13" fillId="0" borderId="2" xfId="0" applyFont="1" applyBorder="1" applyAlignment="1">
      <alignment horizontal="center" vertical="center" wrapText="1"/>
    </xf>
    <xf numFmtId="177" fontId="12" fillId="0" borderId="2" xfId="0" applyNumberFormat="1" applyFont="1" applyFill="1" applyBorder="1" applyAlignment="1">
      <alignment horizontal="center" vertical="center" wrapText="1"/>
    </xf>
    <xf numFmtId="49" fontId="12" fillId="0" borderId="2" xfId="1" applyNumberFormat="1" applyFont="1" applyFill="1" applyBorder="1" applyAlignment="1">
      <alignment horizontal="center" vertical="center" wrapText="1"/>
    </xf>
    <xf numFmtId="0" fontId="12" fillId="0" borderId="2" xfId="1" applyNumberFormat="1" applyFont="1" applyFill="1" applyBorder="1" applyAlignment="1">
      <alignment horizontal="center" vertical="center" wrapText="1"/>
    </xf>
    <xf numFmtId="0" fontId="14" fillId="0" borderId="2" xfId="0" applyFont="1" applyBorder="1" applyAlignment="1">
      <alignment horizontal="left" vertical="center" wrapText="1"/>
    </xf>
    <xf numFmtId="177" fontId="3" fillId="0" borderId="2" xfId="0" applyNumberFormat="1" applyFont="1" applyBorder="1" applyAlignment="1">
      <alignment horizontal="center" vertical="center" wrapText="1"/>
    </xf>
    <xf numFmtId="0" fontId="3" fillId="0" borderId="2" xfId="2" applyFont="1" applyFill="1" applyBorder="1" applyAlignment="1">
      <alignment horizontal="center" vertical="center" wrapText="1"/>
    </xf>
    <xf numFmtId="180" fontId="3" fillId="0" borderId="2" xfId="0" applyNumberFormat="1" applyFont="1" applyFill="1" applyBorder="1" applyAlignment="1">
      <alignment horizontal="center" vertical="center" wrapText="1"/>
    </xf>
    <xf numFmtId="0" fontId="5" fillId="0" borderId="2" xfId="2" applyFont="1" applyFill="1" applyBorder="1" applyAlignment="1">
      <alignment horizontal="left" vertical="center" wrapText="1"/>
    </xf>
    <xf numFmtId="177" fontId="15" fillId="0" borderId="2" xfId="2" applyNumberFormat="1" applyFont="1" applyFill="1" applyBorder="1" applyAlignment="1">
      <alignment horizontal="center" vertical="center"/>
    </xf>
    <xf numFmtId="49" fontId="4" fillId="0" borderId="2" xfId="0"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4" fillId="0" borderId="2" xfId="2" applyFont="1" applyFill="1" applyBorder="1" applyAlignment="1">
      <alignment horizontal="left" vertical="center" wrapText="1"/>
    </xf>
    <xf numFmtId="177" fontId="4" fillId="0" borderId="2" xfId="0" applyNumberFormat="1" applyFont="1" applyFill="1" applyBorder="1" applyAlignment="1">
      <alignment horizontal="center" vertical="center" wrapText="1"/>
    </xf>
    <xf numFmtId="49" fontId="6" fillId="0" borderId="0" xfId="2" applyNumberFormat="1" applyFont="1" applyFill="1" applyBorder="1" applyAlignment="1">
      <alignment horizontal="center" vertical="center" wrapText="1"/>
    </xf>
    <xf numFmtId="49" fontId="7" fillId="0" borderId="2" xfId="2" applyNumberFormat="1" applyFont="1" applyFill="1" applyBorder="1" applyAlignment="1">
      <alignment horizontal="center" vertical="center" wrapText="1"/>
    </xf>
    <xf numFmtId="49" fontId="7" fillId="0" borderId="2" xfId="2" applyNumberFormat="1" applyFont="1" applyFill="1" applyBorder="1" applyAlignment="1">
      <alignment horizontal="left" vertical="center" wrapText="1"/>
    </xf>
    <xf numFmtId="49" fontId="8" fillId="0" borderId="2" xfId="2" applyNumberFormat="1" applyFont="1" applyFill="1" applyBorder="1" applyAlignment="1">
      <alignment horizontal="left" vertical="center" wrapText="1"/>
    </xf>
    <xf numFmtId="0" fontId="12" fillId="0" borderId="2" xfId="2" applyFont="1" applyFill="1" applyBorder="1" applyAlignment="1">
      <alignment horizontal="left" vertical="center" wrapText="1"/>
    </xf>
    <xf numFmtId="0" fontId="1" fillId="0" borderId="1" xfId="0" applyFont="1" applyBorder="1" applyAlignment="1">
      <alignment horizontal="center" vertical="center"/>
    </xf>
    <xf numFmtId="49" fontId="21" fillId="0" borderId="2" xfId="0" applyNumberFormat="1" applyFont="1" applyBorder="1" applyAlignment="1">
      <alignment horizontal="center" vertical="center" wrapText="1"/>
    </xf>
    <xf numFmtId="49" fontId="21" fillId="0" borderId="2" xfId="2" applyNumberFormat="1" applyFont="1" applyFill="1" applyBorder="1" applyAlignment="1">
      <alignment horizontal="center" vertical="center" wrapText="1"/>
    </xf>
  </cellXfs>
  <cellStyles count="3">
    <cellStyle name="_x0007_" xfId="2"/>
    <cellStyle name="常规" xfId="0" builtinId="0"/>
    <cellStyle name="常规_Sheet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4"/>
  <sheetViews>
    <sheetView tabSelected="1" topLeftCell="A73" workbookViewId="0">
      <selection activeCell="B77" sqref="B77"/>
    </sheetView>
  </sheetViews>
  <sheetFormatPr defaultColWidth="9" defaultRowHeight="16.5"/>
  <cols>
    <col min="1" max="1" width="5.25" style="6" customWidth="1"/>
    <col min="2" max="2" width="13" style="7" customWidth="1"/>
    <col min="3" max="3" width="7.125" style="7" customWidth="1"/>
    <col min="4" max="4" width="7.625" style="8" customWidth="1"/>
    <col min="5" max="5" width="8.875" style="6" customWidth="1"/>
    <col min="6" max="6" width="9.875" style="9" customWidth="1"/>
    <col min="7" max="7" width="51.75" style="10" customWidth="1"/>
    <col min="8" max="16384" width="9" style="11"/>
  </cols>
  <sheetData>
    <row r="1" spans="1:7" ht="35.25" customHeight="1">
      <c r="A1" s="51" t="s">
        <v>0</v>
      </c>
      <c r="B1" s="51"/>
      <c r="C1" s="51"/>
      <c r="D1" s="51"/>
      <c r="E1" s="51"/>
      <c r="F1" s="51"/>
      <c r="G1" s="51"/>
    </row>
    <row r="2" spans="1:7" ht="18">
      <c r="A2" s="52" t="s">
        <v>1</v>
      </c>
      <c r="B2" s="52"/>
      <c r="C2" s="52"/>
      <c r="D2" s="52"/>
      <c r="E2" s="52"/>
      <c r="F2" s="52"/>
      <c r="G2" s="52"/>
    </row>
    <row r="3" spans="1:7" ht="18">
      <c r="A3" s="53" t="s">
        <v>2</v>
      </c>
      <c r="B3" s="53"/>
      <c r="C3" s="53"/>
      <c r="D3" s="53"/>
      <c r="E3" s="53"/>
      <c r="F3" s="53"/>
      <c r="G3" s="53"/>
    </row>
    <row r="4" spans="1:7">
      <c r="A4" s="54" t="s">
        <v>3</v>
      </c>
      <c r="B4" s="54"/>
      <c r="C4" s="54"/>
      <c r="D4" s="54"/>
      <c r="E4" s="54"/>
      <c r="F4" s="54"/>
      <c r="G4" s="54"/>
    </row>
    <row r="5" spans="1:7" ht="30">
      <c r="A5" s="12" t="s">
        <v>4</v>
      </c>
      <c r="B5" s="13" t="s">
        <v>5</v>
      </c>
      <c r="C5" s="13" t="s">
        <v>6</v>
      </c>
      <c r="D5" s="14" t="s">
        <v>7</v>
      </c>
      <c r="E5" s="12" t="s">
        <v>8</v>
      </c>
      <c r="F5" s="15" t="s">
        <v>9</v>
      </c>
      <c r="G5" s="13" t="s">
        <v>10</v>
      </c>
    </row>
    <row r="6" spans="1:7" ht="26.25" customHeight="1">
      <c r="A6" s="12" t="s">
        <v>11</v>
      </c>
      <c r="B6" s="13" t="s">
        <v>12</v>
      </c>
      <c r="C6" s="13"/>
      <c r="D6" s="16"/>
      <c r="E6" s="12"/>
      <c r="F6" s="15"/>
      <c r="G6" s="17"/>
    </row>
    <row r="7" spans="1:7" ht="33">
      <c r="A7" s="18" t="s">
        <v>13</v>
      </c>
      <c r="B7" s="16" t="s">
        <v>14</v>
      </c>
      <c r="C7" s="16" t="s">
        <v>15</v>
      </c>
      <c r="D7" s="16">
        <v>56</v>
      </c>
      <c r="E7" s="19">
        <v>8</v>
      </c>
      <c r="F7" s="19">
        <f>D7*E7</f>
        <v>448</v>
      </c>
      <c r="G7" s="17" t="s">
        <v>16</v>
      </c>
    </row>
    <row r="8" spans="1:7" ht="42" customHeight="1">
      <c r="A8" s="18" t="s">
        <v>17</v>
      </c>
      <c r="B8" s="16" t="s">
        <v>18</v>
      </c>
      <c r="D8" s="16">
        <v>6.5</v>
      </c>
      <c r="E8" s="19" t="s">
        <v>19</v>
      </c>
      <c r="F8" s="19">
        <f>D8*E8</f>
        <v>247</v>
      </c>
      <c r="G8" s="17" t="s">
        <v>20</v>
      </c>
    </row>
    <row r="9" spans="1:7" ht="49.5">
      <c r="A9" s="18" t="s">
        <v>21</v>
      </c>
      <c r="B9" s="16" t="s">
        <v>22</v>
      </c>
      <c r="C9" s="16" t="s">
        <v>15</v>
      </c>
      <c r="D9" s="16">
        <v>19</v>
      </c>
      <c r="E9" s="19" t="s">
        <v>19</v>
      </c>
      <c r="F9" s="19">
        <f>D9*E9</f>
        <v>722</v>
      </c>
      <c r="G9" s="20" t="s">
        <v>23</v>
      </c>
    </row>
    <row r="10" spans="1:7">
      <c r="A10" s="18"/>
      <c r="B10" s="16"/>
      <c r="C10" s="21"/>
      <c r="D10" s="16"/>
      <c r="E10" s="12" t="s">
        <v>24</v>
      </c>
      <c r="F10" s="15">
        <f>SUM(F7:F9)</f>
        <v>1417</v>
      </c>
      <c r="G10" s="17"/>
    </row>
    <row r="11" spans="1:7">
      <c r="A11" s="18" t="s">
        <v>25</v>
      </c>
      <c r="B11" s="13" t="s">
        <v>26</v>
      </c>
      <c r="C11" s="21"/>
      <c r="D11" s="16"/>
      <c r="E11" s="19"/>
      <c r="F11" s="22"/>
      <c r="G11" s="17"/>
    </row>
    <row r="12" spans="1:7" ht="66">
      <c r="A12" s="18" t="s">
        <v>13</v>
      </c>
      <c r="B12" s="16" t="s">
        <v>27</v>
      </c>
      <c r="C12" s="16" t="s">
        <v>15</v>
      </c>
      <c r="D12" s="16">
        <v>15</v>
      </c>
      <c r="E12" s="19" t="s">
        <v>28</v>
      </c>
      <c r="F12" s="23">
        <f t="shared" ref="F12:F18" si="0">D12*E12</f>
        <v>2400</v>
      </c>
      <c r="G12" s="17" t="s">
        <v>29</v>
      </c>
    </row>
    <row r="13" spans="1:7" ht="66">
      <c r="A13" s="18" t="s">
        <v>17</v>
      </c>
      <c r="B13" s="16" t="s">
        <v>30</v>
      </c>
      <c r="C13" s="16" t="s">
        <v>15</v>
      </c>
      <c r="D13" s="16">
        <v>30</v>
      </c>
      <c r="E13" s="24">
        <v>35</v>
      </c>
      <c r="F13" s="23">
        <f t="shared" si="0"/>
        <v>1050</v>
      </c>
      <c r="G13" s="17" t="s">
        <v>31</v>
      </c>
    </row>
    <row r="14" spans="1:7" ht="29.25" customHeight="1">
      <c r="A14" s="18" t="s">
        <v>21</v>
      </c>
      <c r="B14" s="16" t="s">
        <v>32</v>
      </c>
      <c r="C14" s="21" t="s">
        <v>33</v>
      </c>
      <c r="D14" s="16">
        <v>3</v>
      </c>
      <c r="E14" s="19">
        <v>150</v>
      </c>
      <c r="F14" s="23">
        <f t="shared" si="0"/>
        <v>450</v>
      </c>
      <c r="G14" s="17" t="s">
        <v>34</v>
      </c>
    </row>
    <row r="15" spans="1:7" ht="21" customHeight="1">
      <c r="A15" s="18" t="s">
        <v>35</v>
      </c>
      <c r="B15" s="16" t="s">
        <v>36</v>
      </c>
      <c r="C15" s="25" t="s">
        <v>37</v>
      </c>
      <c r="D15" s="16">
        <v>1</v>
      </c>
      <c r="E15" s="26" t="s">
        <v>38</v>
      </c>
      <c r="F15" s="23">
        <f t="shared" si="0"/>
        <v>1000</v>
      </c>
      <c r="G15" s="17" t="s">
        <v>39</v>
      </c>
    </row>
    <row r="16" spans="1:7" ht="17.100000000000001" customHeight="1">
      <c r="A16" s="18" t="s">
        <v>40</v>
      </c>
      <c r="B16" s="16" t="s">
        <v>41</v>
      </c>
      <c r="C16" s="16" t="s">
        <v>33</v>
      </c>
      <c r="D16" s="16">
        <v>4.7</v>
      </c>
      <c r="E16" s="19">
        <v>150</v>
      </c>
      <c r="F16" s="23">
        <f t="shared" si="0"/>
        <v>705</v>
      </c>
      <c r="G16" s="17" t="s">
        <v>42</v>
      </c>
    </row>
    <row r="17" spans="1:7" ht="30" customHeight="1">
      <c r="A17" s="18" t="s">
        <v>43</v>
      </c>
      <c r="B17" s="16" t="s">
        <v>44</v>
      </c>
      <c r="C17" s="16" t="s">
        <v>15</v>
      </c>
      <c r="D17" s="27">
        <v>160</v>
      </c>
      <c r="E17" s="19" t="s">
        <v>45</v>
      </c>
      <c r="F17" s="19">
        <f t="shared" si="0"/>
        <v>1280</v>
      </c>
      <c r="G17" s="17" t="s">
        <v>46</v>
      </c>
    </row>
    <row r="18" spans="1:7" ht="39" customHeight="1">
      <c r="A18" s="18" t="s">
        <v>47</v>
      </c>
      <c r="B18" s="16" t="s">
        <v>48</v>
      </c>
      <c r="C18" s="16" t="s">
        <v>15</v>
      </c>
      <c r="D18" s="27">
        <v>220</v>
      </c>
      <c r="E18" s="16">
        <v>5</v>
      </c>
      <c r="F18" s="23">
        <f t="shared" si="0"/>
        <v>1100</v>
      </c>
      <c r="G18" s="17" t="s">
        <v>49</v>
      </c>
    </row>
    <row r="19" spans="1:7">
      <c r="A19" s="18"/>
      <c r="B19" s="16"/>
      <c r="C19" s="21"/>
      <c r="D19" s="16"/>
      <c r="E19" s="12" t="s">
        <v>24</v>
      </c>
      <c r="F19" s="15">
        <f>SUM(F12:F18)</f>
        <v>7985</v>
      </c>
      <c r="G19" s="17"/>
    </row>
    <row r="20" spans="1:7" ht="46.5" customHeight="1">
      <c r="A20" s="28" t="s">
        <v>50</v>
      </c>
      <c r="B20" s="13" t="s">
        <v>51</v>
      </c>
      <c r="C20" s="13"/>
      <c r="D20" s="16"/>
      <c r="E20" s="12"/>
      <c r="F20" s="15"/>
      <c r="G20" s="17"/>
    </row>
    <row r="21" spans="1:7" ht="46.5" customHeight="1">
      <c r="A21" s="19" t="s">
        <v>13</v>
      </c>
      <c r="B21" s="16" t="s">
        <v>52</v>
      </c>
      <c r="C21" s="16" t="s">
        <v>15</v>
      </c>
      <c r="D21" s="16">
        <v>9</v>
      </c>
      <c r="E21" s="19" t="s">
        <v>53</v>
      </c>
      <c r="F21" s="22">
        <f t="shared" ref="F21:F27" si="1">D21*E21</f>
        <v>1890</v>
      </c>
      <c r="G21" s="20" t="s">
        <v>54</v>
      </c>
    </row>
    <row r="22" spans="1:7" ht="46.5" customHeight="1">
      <c r="A22" s="19" t="s">
        <v>17</v>
      </c>
      <c r="B22" s="16" t="s">
        <v>55</v>
      </c>
      <c r="C22" s="16" t="s">
        <v>33</v>
      </c>
      <c r="D22" s="16">
        <v>18</v>
      </c>
      <c r="E22" s="19" t="s">
        <v>56</v>
      </c>
      <c r="F22" s="22">
        <f t="shared" si="1"/>
        <v>4140</v>
      </c>
      <c r="G22" s="20" t="s">
        <v>57</v>
      </c>
    </row>
    <row r="23" spans="1:7" ht="49.5">
      <c r="A23" s="19" t="s">
        <v>21</v>
      </c>
      <c r="B23" s="16" t="s">
        <v>58</v>
      </c>
      <c r="C23" s="29" t="s">
        <v>15</v>
      </c>
      <c r="D23" s="16">
        <v>25</v>
      </c>
      <c r="E23" s="19">
        <v>30</v>
      </c>
      <c r="F23" s="22">
        <f t="shared" si="1"/>
        <v>750</v>
      </c>
      <c r="G23" s="17" t="s">
        <v>59</v>
      </c>
    </row>
    <row r="24" spans="1:7" ht="33">
      <c r="A24" s="19" t="s">
        <v>35</v>
      </c>
      <c r="B24" s="29" t="s">
        <v>60</v>
      </c>
      <c r="C24" s="29" t="s">
        <v>15</v>
      </c>
      <c r="D24" s="16">
        <v>25</v>
      </c>
      <c r="E24" s="19" t="s">
        <v>61</v>
      </c>
      <c r="F24" s="22">
        <f t="shared" si="1"/>
        <v>225</v>
      </c>
      <c r="G24" s="17" t="s">
        <v>62</v>
      </c>
    </row>
    <row r="25" spans="1:7" ht="24.75" customHeight="1">
      <c r="A25" s="19" t="s">
        <v>40</v>
      </c>
      <c r="B25" s="30" t="s">
        <v>63</v>
      </c>
      <c r="C25" s="30" t="s">
        <v>33</v>
      </c>
      <c r="D25" s="16">
        <v>1</v>
      </c>
      <c r="E25" s="19" t="s">
        <v>64</v>
      </c>
      <c r="F25" s="22">
        <f t="shared" si="1"/>
        <v>80</v>
      </c>
      <c r="G25" s="17" t="s">
        <v>65</v>
      </c>
    </row>
    <row r="26" spans="1:7" ht="33" customHeight="1">
      <c r="A26" s="19" t="s">
        <v>43</v>
      </c>
      <c r="B26" s="32" t="s">
        <v>67</v>
      </c>
      <c r="C26" s="32" t="s">
        <v>33</v>
      </c>
      <c r="D26" s="33">
        <v>13.5</v>
      </c>
      <c r="E26" s="31">
        <v>30</v>
      </c>
      <c r="F26" s="34">
        <f t="shared" si="1"/>
        <v>405</v>
      </c>
      <c r="G26" s="35" t="s">
        <v>68</v>
      </c>
    </row>
    <row r="27" spans="1:7" ht="36.950000000000003" customHeight="1">
      <c r="A27" s="19" t="s">
        <v>47</v>
      </c>
      <c r="B27" s="32" t="s">
        <v>70</v>
      </c>
      <c r="C27" s="32" t="s">
        <v>33</v>
      </c>
      <c r="D27" s="33">
        <v>22</v>
      </c>
      <c r="E27" s="31">
        <v>30</v>
      </c>
      <c r="F27" s="34">
        <f t="shared" si="1"/>
        <v>660</v>
      </c>
      <c r="G27" s="35" t="s">
        <v>71</v>
      </c>
    </row>
    <row r="28" spans="1:7" ht="39.950000000000003" customHeight="1">
      <c r="A28" s="19" t="s">
        <v>45</v>
      </c>
      <c r="B28" s="36" t="s">
        <v>72</v>
      </c>
      <c r="C28" s="37" t="s">
        <v>15</v>
      </c>
      <c r="D28" s="38">
        <v>25</v>
      </c>
      <c r="E28" s="39" t="s">
        <v>73</v>
      </c>
      <c r="F28" s="40">
        <f>D28*E28</f>
        <v>1625</v>
      </c>
      <c r="G28" s="41" t="s">
        <v>74</v>
      </c>
    </row>
    <row r="29" spans="1:7" ht="49.5">
      <c r="A29" s="19" t="s">
        <v>61</v>
      </c>
      <c r="B29" s="21" t="s">
        <v>75</v>
      </c>
      <c r="C29" s="21" t="s">
        <v>15</v>
      </c>
      <c r="D29" s="42">
        <f>28*2.7</f>
        <v>75.600000000000009</v>
      </c>
      <c r="E29" s="18" t="s">
        <v>76</v>
      </c>
      <c r="F29" s="22">
        <f>D29*E29</f>
        <v>2268.0000000000005</v>
      </c>
      <c r="G29" s="17" t="s">
        <v>77</v>
      </c>
    </row>
    <row r="30" spans="1:7" ht="33">
      <c r="A30" s="19" t="s">
        <v>66</v>
      </c>
      <c r="B30" s="21" t="s">
        <v>78</v>
      </c>
      <c r="C30" s="21" t="s">
        <v>15</v>
      </c>
      <c r="D30" s="42">
        <v>75.599999999999994</v>
      </c>
      <c r="E30" s="19" t="s">
        <v>61</v>
      </c>
      <c r="F30" s="22">
        <f>D30*E30</f>
        <v>680.4</v>
      </c>
      <c r="G30" s="17" t="s">
        <v>79</v>
      </c>
    </row>
    <row r="31" spans="1:7">
      <c r="A31" s="12"/>
      <c r="B31" s="13"/>
      <c r="C31" s="13"/>
      <c r="D31" s="16"/>
      <c r="E31" s="12" t="s">
        <v>24</v>
      </c>
      <c r="F31" s="15">
        <f>SUM(F21:F30)</f>
        <v>12723.4</v>
      </c>
      <c r="G31" s="17"/>
    </row>
    <row r="32" spans="1:7">
      <c r="A32" s="13" t="s">
        <v>80</v>
      </c>
      <c r="B32" s="13" t="s">
        <v>81</v>
      </c>
      <c r="C32" s="13"/>
      <c r="D32" s="16"/>
      <c r="E32" s="12"/>
      <c r="F32" s="15"/>
      <c r="G32" s="17"/>
    </row>
    <row r="33" spans="1:7" ht="33">
      <c r="A33" s="18" t="s">
        <v>13</v>
      </c>
      <c r="B33" s="30" t="s">
        <v>63</v>
      </c>
      <c r="C33" s="30" t="s">
        <v>33</v>
      </c>
      <c r="D33" s="16">
        <v>1</v>
      </c>
      <c r="E33" s="24">
        <v>80</v>
      </c>
      <c r="F33" s="23">
        <f t="shared" ref="F33" si="2">D33*E33</f>
        <v>80</v>
      </c>
      <c r="G33" s="17" t="s">
        <v>82</v>
      </c>
    </row>
    <row r="34" spans="1:7" ht="72" customHeight="1">
      <c r="A34" s="18" t="s">
        <v>17</v>
      </c>
      <c r="B34" s="21" t="s">
        <v>72</v>
      </c>
      <c r="C34" s="21" t="s">
        <v>15</v>
      </c>
      <c r="D34" s="16">
        <v>6.5</v>
      </c>
      <c r="E34" s="24" t="s">
        <v>73</v>
      </c>
      <c r="F34" s="23">
        <f t="shared" ref="F34:F35" si="3">D34*E34</f>
        <v>422.5</v>
      </c>
      <c r="G34" s="17" t="s">
        <v>83</v>
      </c>
    </row>
    <row r="35" spans="1:7" ht="87.75" customHeight="1">
      <c r="A35" s="18" t="s">
        <v>21</v>
      </c>
      <c r="B35" s="21" t="s">
        <v>84</v>
      </c>
      <c r="C35" s="21" t="s">
        <v>15</v>
      </c>
      <c r="D35" s="16">
        <v>34</v>
      </c>
      <c r="E35" s="24" t="s">
        <v>85</v>
      </c>
      <c r="F35" s="23">
        <f t="shared" si="3"/>
        <v>1632</v>
      </c>
      <c r="G35" s="17" t="s">
        <v>86</v>
      </c>
    </row>
    <row r="36" spans="1:7" ht="72" customHeight="1">
      <c r="A36" s="18" t="s">
        <v>35</v>
      </c>
      <c r="B36" s="21" t="s">
        <v>87</v>
      </c>
      <c r="C36" s="29" t="s">
        <v>15</v>
      </c>
      <c r="D36" s="16">
        <v>27</v>
      </c>
      <c r="E36" s="24" t="s">
        <v>88</v>
      </c>
      <c r="F36" s="23">
        <f t="shared" ref="F36" si="4">D36*E36</f>
        <v>2025</v>
      </c>
      <c r="G36" s="20" t="s">
        <v>89</v>
      </c>
    </row>
    <row r="37" spans="1:7" ht="28.5" customHeight="1">
      <c r="A37" s="12"/>
      <c r="B37" s="13"/>
      <c r="C37" s="13"/>
      <c r="D37" s="16"/>
      <c r="E37" s="12" t="s">
        <v>24</v>
      </c>
      <c r="F37" s="15">
        <f>SUM(F33:F36)</f>
        <v>4159.5</v>
      </c>
      <c r="G37" s="17"/>
    </row>
    <row r="38" spans="1:7">
      <c r="A38" s="13" t="s">
        <v>90</v>
      </c>
      <c r="B38" s="13" t="s">
        <v>91</v>
      </c>
      <c r="C38" s="13"/>
      <c r="D38" s="16"/>
      <c r="E38" s="12"/>
      <c r="F38" s="15"/>
      <c r="G38" s="17"/>
    </row>
    <row r="39" spans="1:7" ht="49.5">
      <c r="A39" s="18" t="s">
        <v>13</v>
      </c>
      <c r="B39" s="16" t="s">
        <v>58</v>
      </c>
      <c r="C39" s="29" t="s">
        <v>15</v>
      </c>
      <c r="D39" s="16">
        <v>11</v>
      </c>
      <c r="E39" s="19">
        <v>30</v>
      </c>
      <c r="F39" s="22">
        <f>D39*E39</f>
        <v>330</v>
      </c>
      <c r="G39" s="17" t="s">
        <v>92</v>
      </c>
    </row>
    <row r="40" spans="1:7" ht="33">
      <c r="A40" s="18" t="s">
        <v>17</v>
      </c>
      <c r="B40" s="29" t="s">
        <v>60</v>
      </c>
      <c r="C40" s="29" t="s">
        <v>15</v>
      </c>
      <c r="D40" s="16">
        <v>11</v>
      </c>
      <c r="E40" s="19" t="s">
        <v>61</v>
      </c>
      <c r="F40" s="22">
        <f t="shared" ref="F40:F46" si="5">D40*E40</f>
        <v>99</v>
      </c>
      <c r="G40" s="17" t="s">
        <v>79</v>
      </c>
    </row>
    <row r="41" spans="1:7" ht="49.5">
      <c r="A41" s="18" t="s">
        <v>21</v>
      </c>
      <c r="B41" s="29" t="s">
        <v>93</v>
      </c>
      <c r="C41" s="43" t="s">
        <v>33</v>
      </c>
      <c r="D41" s="16">
        <v>11</v>
      </c>
      <c r="E41" s="19">
        <v>25</v>
      </c>
      <c r="F41" s="22">
        <f t="shared" si="5"/>
        <v>275</v>
      </c>
      <c r="G41" s="17" t="s">
        <v>94</v>
      </c>
    </row>
    <row r="42" spans="1:7" ht="33">
      <c r="A42" s="18" t="s">
        <v>35</v>
      </c>
      <c r="B42" s="29" t="s">
        <v>95</v>
      </c>
      <c r="C42" s="43" t="s">
        <v>33</v>
      </c>
      <c r="D42" s="16">
        <v>11</v>
      </c>
      <c r="E42" s="19">
        <v>10</v>
      </c>
      <c r="F42" s="22">
        <f t="shared" si="5"/>
        <v>110</v>
      </c>
      <c r="G42" s="17" t="s">
        <v>96</v>
      </c>
    </row>
    <row r="43" spans="1:7" ht="35.1" customHeight="1">
      <c r="A43" s="18" t="s">
        <v>40</v>
      </c>
      <c r="B43" s="30" t="s">
        <v>97</v>
      </c>
      <c r="C43" s="30" t="s">
        <v>33</v>
      </c>
      <c r="D43" s="16">
        <v>2.5</v>
      </c>
      <c r="E43" s="19" t="s">
        <v>98</v>
      </c>
      <c r="F43" s="22">
        <f t="shared" si="5"/>
        <v>300</v>
      </c>
      <c r="G43" s="17" t="s">
        <v>99</v>
      </c>
    </row>
    <row r="44" spans="1:7" ht="49.5">
      <c r="A44" s="18" t="s">
        <v>43</v>
      </c>
      <c r="B44" s="44" t="s">
        <v>75</v>
      </c>
      <c r="C44" s="44" t="s">
        <v>15</v>
      </c>
      <c r="D44" s="16">
        <v>37.799999999999997</v>
      </c>
      <c r="E44" s="19" t="s">
        <v>76</v>
      </c>
      <c r="F44" s="22">
        <f t="shared" si="5"/>
        <v>1134</v>
      </c>
      <c r="G44" s="17" t="s">
        <v>77</v>
      </c>
    </row>
    <row r="45" spans="1:7" ht="24.75" customHeight="1">
      <c r="A45" s="18" t="s">
        <v>47</v>
      </c>
      <c r="B45" s="30" t="s">
        <v>63</v>
      </c>
      <c r="C45" s="30" t="s">
        <v>33</v>
      </c>
      <c r="D45" s="16">
        <v>1</v>
      </c>
      <c r="E45" s="19" t="s">
        <v>64</v>
      </c>
      <c r="F45" s="22">
        <f t="shared" si="5"/>
        <v>80</v>
      </c>
      <c r="G45" s="17" t="s">
        <v>65</v>
      </c>
    </row>
    <row r="46" spans="1:7" ht="33">
      <c r="A46" s="18" t="s">
        <v>45</v>
      </c>
      <c r="B46" s="29" t="s">
        <v>78</v>
      </c>
      <c r="C46" s="29" t="s">
        <v>15</v>
      </c>
      <c r="D46" s="16">
        <v>37.799999999999997</v>
      </c>
      <c r="E46" s="19" t="s">
        <v>61</v>
      </c>
      <c r="F46" s="22">
        <f t="shared" si="5"/>
        <v>340.2</v>
      </c>
      <c r="G46" s="17" t="s">
        <v>79</v>
      </c>
    </row>
    <row r="47" spans="1:7">
      <c r="A47" s="18"/>
      <c r="B47" s="30"/>
      <c r="C47" s="30"/>
      <c r="D47" s="16"/>
      <c r="E47" s="12" t="s">
        <v>24</v>
      </c>
      <c r="F47" s="15">
        <f>SUM(F39:F46)</f>
        <v>2668.2</v>
      </c>
      <c r="G47" s="17"/>
    </row>
    <row r="48" spans="1:7">
      <c r="A48" s="12" t="s">
        <v>100</v>
      </c>
      <c r="B48" s="13" t="s">
        <v>101</v>
      </c>
      <c r="C48" s="13"/>
      <c r="D48" s="16"/>
      <c r="E48" s="12"/>
      <c r="F48" s="15"/>
      <c r="G48" s="17"/>
    </row>
    <row r="49" spans="1:7" ht="43.5" customHeight="1">
      <c r="A49" s="57" t="s">
        <v>236</v>
      </c>
      <c r="B49" s="16" t="s">
        <v>102</v>
      </c>
      <c r="C49" s="16" t="s">
        <v>15</v>
      </c>
      <c r="D49" s="16">
        <v>3.9</v>
      </c>
      <c r="E49" s="19" t="s">
        <v>85</v>
      </c>
      <c r="F49" s="22">
        <f>D49*E49</f>
        <v>187.2</v>
      </c>
      <c r="G49" s="17" t="s">
        <v>103</v>
      </c>
    </row>
    <row r="50" spans="1:7" ht="55.5" customHeight="1">
      <c r="A50" s="18" t="s">
        <v>17</v>
      </c>
      <c r="B50" s="16" t="s">
        <v>104</v>
      </c>
      <c r="C50" s="16" t="s">
        <v>15</v>
      </c>
      <c r="D50" s="16">
        <v>1.8</v>
      </c>
      <c r="E50" s="19" t="s">
        <v>105</v>
      </c>
      <c r="F50" s="22">
        <f t="shared" ref="F50:F55" si="6">D50*E50</f>
        <v>504</v>
      </c>
      <c r="G50" s="17" t="s">
        <v>106</v>
      </c>
    </row>
    <row r="51" spans="1:7" ht="82.5">
      <c r="A51" s="18" t="s">
        <v>21</v>
      </c>
      <c r="B51" s="16" t="s">
        <v>84</v>
      </c>
      <c r="C51" s="16" t="s">
        <v>15</v>
      </c>
      <c r="D51" s="16">
        <v>21</v>
      </c>
      <c r="E51" s="19" t="s">
        <v>85</v>
      </c>
      <c r="F51" s="22">
        <f t="shared" si="6"/>
        <v>1008</v>
      </c>
      <c r="G51" s="17" t="s">
        <v>107</v>
      </c>
    </row>
    <row r="52" spans="1:7" ht="33">
      <c r="A52" s="18" t="s">
        <v>35</v>
      </c>
      <c r="B52" s="30" t="s">
        <v>63</v>
      </c>
      <c r="C52" s="30" t="s">
        <v>33</v>
      </c>
      <c r="D52" s="16">
        <v>1</v>
      </c>
      <c r="E52" s="19" t="s">
        <v>64</v>
      </c>
      <c r="F52" s="22">
        <f t="shared" si="6"/>
        <v>80</v>
      </c>
      <c r="G52" s="17" t="s">
        <v>99</v>
      </c>
    </row>
    <row r="53" spans="1:7" ht="49.5">
      <c r="A53" s="18" t="s">
        <v>40</v>
      </c>
      <c r="B53" s="21" t="s">
        <v>108</v>
      </c>
      <c r="C53" s="21" t="s">
        <v>15</v>
      </c>
      <c r="D53" s="16">
        <v>3.9</v>
      </c>
      <c r="E53" s="18" t="s">
        <v>109</v>
      </c>
      <c r="F53" s="22">
        <f t="shared" si="6"/>
        <v>136.5</v>
      </c>
      <c r="G53" s="17" t="s">
        <v>110</v>
      </c>
    </row>
    <row r="54" spans="1:7" ht="72.75" customHeight="1">
      <c r="A54" s="18" t="s">
        <v>43</v>
      </c>
      <c r="B54" s="21" t="s">
        <v>72</v>
      </c>
      <c r="C54" s="29" t="s">
        <v>15</v>
      </c>
      <c r="D54" s="29">
        <v>3.9</v>
      </c>
      <c r="E54" s="19" t="s">
        <v>73</v>
      </c>
      <c r="F54" s="22">
        <f t="shared" si="6"/>
        <v>253.5</v>
      </c>
      <c r="G54" s="17" t="s">
        <v>83</v>
      </c>
    </row>
    <row r="55" spans="1:7" ht="72.75" customHeight="1">
      <c r="A55" s="57" t="s">
        <v>237</v>
      </c>
      <c r="B55" s="21" t="s">
        <v>87</v>
      </c>
      <c r="C55" s="29" t="s">
        <v>15</v>
      </c>
      <c r="D55" s="16">
        <v>19</v>
      </c>
      <c r="E55" s="24" t="s">
        <v>88</v>
      </c>
      <c r="F55" s="22">
        <f t="shared" si="6"/>
        <v>1425</v>
      </c>
      <c r="G55" s="20" t="s">
        <v>111</v>
      </c>
    </row>
    <row r="56" spans="1:7">
      <c r="A56" s="12"/>
      <c r="B56" s="13"/>
      <c r="C56" s="13"/>
      <c r="D56" s="16"/>
      <c r="E56" s="12" t="s">
        <v>24</v>
      </c>
      <c r="F56" s="15">
        <f>SUM(F49:F55)</f>
        <v>3594.2</v>
      </c>
      <c r="G56" s="17"/>
    </row>
    <row r="57" spans="1:7" ht="33" customHeight="1">
      <c r="A57" s="13" t="s">
        <v>112</v>
      </c>
      <c r="B57" s="13" t="s">
        <v>113</v>
      </c>
      <c r="C57" s="13"/>
      <c r="D57" s="16"/>
      <c r="E57" s="12"/>
      <c r="F57" s="15"/>
      <c r="G57" s="17"/>
    </row>
    <row r="58" spans="1:7" ht="46.5" customHeight="1">
      <c r="A58" s="18" t="s">
        <v>13</v>
      </c>
      <c r="B58" s="16" t="s">
        <v>58</v>
      </c>
      <c r="C58" s="29" t="s">
        <v>15</v>
      </c>
      <c r="D58" s="16">
        <v>5.7</v>
      </c>
      <c r="E58" s="19">
        <v>30</v>
      </c>
      <c r="F58" s="22">
        <f>D58*E58</f>
        <v>171</v>
      </c>
      <c r="G58" s="17" t="s">
        <v>92</v>
      </c>
    </row>
    <row r="59" spans="1:7" ht="31.5" customHeight="1">
      <c r="A59" s="18" t="s">
        <v>17</v>
      </c>
      <c r="B59" s="29" t="s">
        <v>60</v>
      </c>
      <c r="C59" s="29" t="s">
        <v>15</v>
      </c>
      <c r="D59" s="16">
        <v>5.7</v>
      </c>
      <c r="E59" s="19" t="s">
        <v>61</v>
      </c>
      <c r="F59" s="22">
        <f>D59*E59</f>
        <v>51.300000000000004</v>
      </c>
      <c r="G59" s="17" t="s">
        <v>79</v>
      </c>
    </row>
    <row r="60" spans="1:7" ht="30.75" customHeight="1">
      <c r="A60" s="18" t="s">
        <v>21</v>
      </c>
      <c r="B60" s="29" t="s">
        <v>93</v>
      </c>
      <c r="C60" s="43" t="s">
        <v>33</v>
      </c>
      <c r="D60" s="16">
        <v>11</v>
      </c>
      <c r="E60" s="19">
        <v>25</v>
      </c>
      <c r="F60" s="22">
        <f>D60*E60</f>
        <v>275</v>
      </c>
      <c r="G60" s="17" t="s">
        <v>94</v>
      </c>
    </row>
    <row r="61" spans="1:7" ht="41.25" customHeight="1">
      <c r="A61" s="18" t="s">
        <v>35</v>
      </c>
      <c r="B61" s="29" t="s">
        <v>95</v>
      </c>
      <c r="C61" s="43" t="s">
        <v>33</v>
      </c>
      <c r="D61" s="16">
        <v>11</v>
      </c>
      <c r="E61" s="19">
        <v>10</v>
      </c>
      <c r="F61" s="22">
        <f>D61*E61</f>
        <v>110</v>
      </c>
      <c r="G61" s="17" t="s">
        <v>96</v>
      </c>
    </row>
    <row r="62" spans="1:7" ht="56.25" customHeight="1">
      <c r="A62" s="18" t="s">
        <v>40</v>
      </c>
      <c r="B62" s="44" t="s">
        <v>75</v>
      </c>
      <c r="C62" s="44" t="s">
        <v>15</v>
      </c>
      <c r="D62" s="16">
        <v>29</v>
      </c>
      <c r="E62" s="19">
        <v>30</v>
      </c>
      <c r="F62" s="22">
        <f>D62*E62</f>
        <v>870</v>
      </c>
      <c r="G62" s="17" t="s">
        <v>77</v>
      </c>
    </row>
    <row r="63" spans="1:7" ht="56.25" customHeight="1">
      <c r="A63" s="18" t="s">
        <v>43</v>
      </c>
      <c r="B63" s="29" t="s">
        <v>78</v>
      </c>
      <c r="C63" s="29" t="s">
        <v>15</v>
      </c>
      <c r="D63" s="16">
        <v>29</v>
      </c>
      <c r="E63" s="19" t="s">
        <v>61</v>
      </c>
      <c r="F63" s="22">
        <f t="shared" ref="F63:F65" si="7">D63*E63</f>
        <v>261</v>
      </c>
      <c r="G63" s="17" t="s">
        <v>79</v>
      </c>
    </row>
    <row r="64" spans="1:7" ht="24.75" customHeight="1">
      <c r="A64" s="18" t="s">
        <v>47</v>
      </c>
      <c r="B64" s="30" t="s">
        <v>63</v>
      </c>
      <c r="C64" s="30" t="s">
        <v>33</v>
      </c>
      <c r="D64" s="16">
        <v>1</v>
      </c>
      <c r="E64" s="19" t="s">
        <v>64</v>
      </c>
      <c r="F64" s="22">
        <f t="shared" si="7"/>
        <v>80</v>
      </c>
      <c r="G64" s="17" t="s">
        <v>65</v>
      </c>
    </row>
    <row r="65" spans="1:7" ht="33">
      <c r="A65" s="18" t="s">
        <v>45</v>
      </c>
      <c r="B65" s="30" t="s">
        <v>114</v>
      </c>
      <c r="C65" s="30" t="s">
        <v>33</v>
      </c>
      <c r="D65" s="16">
        <v>2</v>
      </c>
      <c r="E65" s="19" t="s">
        <v>28</v>
      </c>
      <c r="F65" s="22">
        <f t="shared" si="7"/>
        <v>320</v>
      </c>
      <c r="G65" s="17" t="s">
        <v>99</v>
      </c>
    </row>
    <row r="66" spans="1:7">
      <c r="A66" s="18"/>
      <c r="B66" s="30"/>
      <c r="C66" s="30"/>
      <c r="D66" s="16"/>
      <c r="E66" s="12" t="s">
        <v>24</v>
      </c>
      <c r="F66" s="15">
        <f>SUM(F58:F65)</f>
        <v>2138.3000000000002</v>
      </c>
      <c r="G66" s="17"/>
    </row>
    <row r="67" spans="1:7">
      <c r="A67" s="13" t="s">
        <v>115</v>
      </c>
      <c r="B67" s="13" t="s">
        <v>116</v>
      </c>
      <c r="C67" s="13"/>
      <c r="D67" s="16"/>
      <c r="E67" s="12"/>
      <c r="F67" s="15"/>
      <c r="G67" s="17"/>
    </row>
    <row r="68" spans="1:7" ht="49.5">
      <c r="A68" s="18" t="s">
        <v>13</v>
      </c>
      <c r="B68" s="16" t="s">
        <v>58</v>
      </c>
      <c r="C68" s="29" t="s">
        <v>15</v>
      </c>
      <c r="D68" s="16">
        <v>7.6</v>
      </c>
      <c r="E68" s="19">
        <v>30</v>
      </c>
      <c r="F68" s="22">
        <f>D68*E68</f>
        <v>228</v>
      </c>
      <c r="G68" s="17" t="s">
        <v>92</v>
      </c>
    </row>
    <row r="69" spans="1:7" ht="33">
      <c r="A69" s="18" t="s">
        <v>17</v>
      </c>
      <c r="B69" s="29" t="s">
        <v>60</v>
      </c>
      <c r="C69" s="29" t="s">
        <v>15</v>
      </c>
      <c r="D69" s="16">
        <v>7.6</v>
      </c>
      <c r="E69" s="19" t="s">
        <v>61</v>
      </c>
      <c r="F69" s="22">
        <f>D69*E69</f>
        <v>68.399999999999991</v>
      </c>
      <c r="G69" s="17" t="s">
        <v>79</v>
      </c>
    </row>
    <row r="70" spans="1:7" ht="49.5">
      <c r="A70" s="18" t="s">
        <v>21</v>
      </c>
      <c r="B70" s="29" t="s">
        <v>93</v>
      </c>
      <c r="C70" s="43" t="s">
        <v>33</v>
      </c>
      <c r="D70" s="16">
        <v>11</v>
      </c>
      <c r="E70" s="19">
        <v>25</v>
      </c>
      <c r="F70" s="22">
        <f>D70*E70</f>
        <v>275</v>
      </c>
      <c r="G70" s="17" t="s">
        <v>94</v>
      </c>
    </row>
    <row r="71" spans="1:7" ht="33">
      <c r="A71" s="18" t="s">
        <v>35</v>
      </c>
      <c r="B71" s="29" t="s">
        <v>95</v>
      </c>
      <c r="C71" s="43" t="s">
        <v>33</v>
      </c>
      <c r="D71" s="16">
        <v>11</v>
      </c>
      <c r="E71" s="19">
        <v>10</v>
      </c>
      <c r="F71" s="22">
        <f>D71*E71</f>
        <v>110</v>
      </c>
      <c r="G71" s="17" t="s">
        <v>96</v>
      </c>
    </row>
    <row r="72" spans="1:7" ht="49.5">
      <c r="A72" s="18" t="s">
        <v>40</v>
      </c>
      <c r="B72" s="44" t="s">
        <v>75</v>
      </c>
      <c r="C72" s="44" t="s">
        <v>15</v>
      </c>
      <c r="D72" s="16">
        <f>11.3*2.8</f>
        <v>31.64</v>
      </c>
      <c r="E72" s="19">
        <v>30</v>
      </c>
      <c r="F72" s="22">
        <f>D72*E72</f>
        <v>949.2</v>
      </c>
      <c r="G72" s="17" t="s">
        <v>77</v>
      </c>
    </row>
    <row r="73" spans="1:7" ht="33">
      <c r="A73" s="18" t="s">
        <v>43</v>
      </c>
      <c r="B73" s="29" t="s">
        <v>78</v>
      </c>
      <c r="C73" s="29" t="s">
        <v>15</v>
      </c>
      <c r="D73" s="16">
        <v>31.64</v>
      </c>
      <c r="E73" s="19" t="s">
        <v>61</v>
      </c>
      <c r="F73" s="22">
        <f t="shared" ref="F73:F75" si="8">D73*E73</f>
        <v>284.76</v>
      </c>
      <c r="G73" s="17" t="s">
        <v>79</v>
      </c>
    </row>
    <row r="74" spans="1:7" ht="24.75" customHeight="1">
      <c r="A74" s="18" t="s">
        <v>47</v>
      </c>
      <c r="B74" s="30" t="s">
        <v>63</v>
      </c>
      <c r="C74" s="30" t="s">
        <v>33</v>
      </c>
      <c r="D74" s="16">
        <v>1</v>
      </c>
      <c r="E74" s="19" t="s">
        <v>64</v>
      </c>
      <c r="F74" s="22">
        <f t="shared" si="8"/>
        <v>80</v>
      </c>
      <c r="G74" s="17" t="s">
        <v>65</v>
      </c>
    </row>
    <row r="75" spans="1:7" ht="33">
      <c r="A75" s="57" t="s">
        <v>240</v>
      </c>
      <c r="B75" s="30" t="s">
        <v>114</v>
      </c>
      <c r="C75" s="30" t="s">
        <v>33</v>
      </c>
      <c r="D75" s="16">
        <v>2.1</v>
      </c>
      <c r="E75" s="19" t="s">
        <v>28</v>
      </c>
      <c r="F75" s="22">
        <f t="shared" si="8"/>
        <v>336</v>
      </c>
      <c r="G75" s="17" t="s">
        <v>99</v>
      </c>
    </row>
    <row r="76" spans="1:7">
      <c r="A76" s="18"/>
      <c r="B76" s="30"/>
      <c r="C76" s="30"/>
      <c r="D76" s="16"/>
      <c r="E76" s="12" t="s">
        <v>24</v>
      </c>
      <c r="F76" s="15">
        <f>SUM(F68:F75)</f>
        <v>2331.3599999999997</v>
      </c>
      <c r="G76" s="17"/>
    </row>
    <row r="77" spans="1:7" ht="27" customHeight="1">
      <c r="A77" s="12" t="s">
        <v>117</v>
      </c>
      <c r="B77" s="13" t="s">
        <v>118</v>
      </c>
      <c r="C77" s="13"/>
      <c r="D77" s="16"/>
      <c r="E77" s="12"/>
      <c r="F77" s="15"/>
      <c r="G77" s="17"/>
    </row>
    <row r="78" spans="1:7" ht="49.5">
      <c r="A78" s="18" t="s">
        <v>13</v>
      </c>
      <c r="B78" s="16" t="s">
        <v>119</v>
      </c>
      <c r="C78" s="29" t="s">
        <v>15</v>
      </c>
      <c r="D78" s="16">
        <v>3.9</v>
      </c>
      <c r="E78" s="19">
        <v>36</v>
      </c>
      <c r="F78" s="23">
        <f>D78*E78</f>
        <v>140.4</v>
      </c>
      <c r="G78" s="17" t="s">
        <v>120</v>
      </c>
    </row>
    <row r="79" spans="1:7" ht="33">
      <c r="A79" s="18" t="s">
        <v>17</v>
      </c>
      <c r="B79" s="29" t="s">
        <v>60</v>
      </c>
      <c r="C79" s="29" t="s">
        <v>15</v>
      </c>
      <c r="D79" s="16">
        <v>3.9</v>
      </c>
      <c r="E79" s="19" t="s">
        <v>61</v>
      </c>
      <c r="F79" s="23">
        <f t="shared" ref="F79:F82" si="9">D79*E79</f>
        <v>35.1</v>
      </c>
      <c r="G79" s="17" t="s">
        <v>79</v>
      </c>
    </row>
    <row r="80" spans="1:7" ht="91.5" customHeight="1">
      <c r="A80" s="18" t="s">
        <v>21</v>
      </c>
      <c r="B80" s="21" t="s">
        <v>121</v>
      </c>
      <c r="C80" s="29" t="s">
        <v>15</v>
      </c>
      <c r="D80" s="29">
        <v>3.9</v>
      </c>
      <c r="E80" s="19" t="s">
        <v>85</v>
      </c>
      <c r="F80" s="22">
        <f t="shared" si="9"/>
        <v>187.2</v>
      </c>
      <c r="G80" s="17" t="s">
        <v>107</v>
      </c>
    </row>
    <row r="81" spans="1:7" ht="76.5" customHeight="1">
      <c r="A81" s="18" t="s">
        <v>35</v>
      </c>
      <c r="B81" s="21" t="s">
        <v>72</v>
      </c>
      <c r="C81" s="29" t="s">
        <v>15</v>
      </c>
      <c r="D81" s="29">
        <v>3.9</v>
      </c>
      <c r="E81" s="19" t="s">
        <v>73</v>
      </c>
      <c r="F81" s="22">
        <f t="shared" si="9"/>
        <v>253.5</v>
      </c>
      <c r="G81" s="17" t="s">
        <v>83</v>
      </c>
    </row>
    <row r="82" spans="1:7" ht="82.5">
      <c r="A82" s="18" t="s">
        <v>40</v>
      </c>
      <c r="B82" s="21" t="s">
        <v>122</v>
      </c>
      <c r="C82" s="43" t="s">
        <v>33</v>
      </c>
      <c r="D82" s="16">
        <v>2.75</v>
      </c>
      <c r="E82" s="26">
        <v>50</v>
      </c>
      <c r="F82" s="23">
        <f t="shared" si="9"/>
        <v>137.5</v>
      </c>
      <c r="G82" s="17" t="s">
        <v>123</v>
      </c>
    </row>
    <row r="83" spans="1:7">
      <c r="A83" s="12"/>
      <c r="B83" s="13"/>
      <c r="C83" s="13"/>
      <c r="D83" s="16"/>
      <c r="E83" s="12" t="s">
        <v>24</v>
      </c>
      <c r="F83" s="15">
        <f>SUM(F78:F82)</f>
        <v>753.7</v>
      </c>
      <c r="G83" s="17"/>
    </row>
    <row r="84" spans="1:7" ht="30">
      <c r="A84" s="12" t="s">
        <v>124</v>
      </c>
      <c r="B84" s="13" t="s">
        <v>125</v>
      </c>
      <c r="C84" s="13"/>
      <c r="D84" s="16"/>
      <c r="E84" s="26"/>
      <c r="F84" s="15"/>
      <c r="G84" s="17"/>
    </row>
    <row r="85" spans="1:7">
      <c r="A85" s="18" t="s">
        <v>13</v>
      </c>
      <c r="B85" s="21" t="s">
        <v>126</v>
      </c>
      <c r="C85" s="29" t="s">
        <v>15</v>
      </c>
      <c r="D85" s="16"/>
      <c r="E85" s="26">
        <v>8</v>
      </c>
      <c r="F85" s="22"/>
      <c r="G85" s="45" t="s">
        <v>127</v>
      </c>
    </row>
    <row r="86" spans="1:7" ht="33">
      <c r="A86" s="18" t="s">
        <v>17</v>
      </c>
      <c r="B86" s="21" t="s">
        <v>128</v>
      </c>
      <c r="C86" s="25" t="s">
        <v>37</v>
      </c>
      <c r="D86" s="16">
        <v>1</v>
      </c>
      <c r="E86" s="58" t="s">
        <v>238</v>
      </c>
      <c r="F86" s="22">
        <v>400</v>
      </c>
      <c r="G86" s="45" t="s">
        <v>130</v>
      </c>
    </row>
    <row r="87" spans="1:7" ht="33">
      <c r="A87" s="18" t="s">
        <v>21</v>
      </c>
      <c r="B87" s="21" t="s">
        <v>131</v>
      </c>
      <c r="C87" s="25" t="s">
        <v>37</v>
      </c>
      <c r="D87" s="16">
        <v>1</v>
      </c>
      <c r="E87" s="58" t="s">
        <v>238</v>
      </c>
      <c r="F87" s="22">
        <v>400</v>
      </c>
      <c r="G87" s="45" t="s">
        <v>132</v>
      </c>
    </row>
    <row r="88" spans="1:7" ht="33">
      <c r="A88" s="18" t="s">
        <v>35</v>
      </c>
      <c r="B88" s="21" t="s">
        <v>133</v>
      </c>
      <c r="C88" s="25" t="s">
        <v>37</v>
      </c>
      <c r="D88" s="16">
        <v>1</v>
      </c>
      <c r="E88" s="58" t="s">
        <v>239</v>
      </c>
      <c r="F88" s="22">
        <v>300</v>
      </c>
      <c r="G88" s="45" t="s">
        <v>134</v>
      </c>
    </row>
    <row r="89" spans="1:7" ht="33">
      <c r="A89" s="18" t="s">
        <v>40</v>
      </c>
      <c r="B89" s="21" t="s">
        <v>135</v>
      </c>
      <c r="C89" s="25" t="s">
        <v>37</v>
      </c>
      <c r="D89" s="16">
        <v>1</v>
      </c>
      <c r="E89" s="26" t="s">
        <v>136</v>
      </c>
      <c r="F89" s="22">
        <f>D89*E89</f>
        <v>300</v>
      </c>
      <c r="G89" s="45" t="s">
        <v>137</v>
      </c>
    </row>
    <row r="90" spans="1:7" s="5" customFormat="1" ht="27" customHeight="1">
      <c r="A90" s="18" t="s">
        <v>43</v>
      </c>
      <c r="B90" s="30" t="s">
        <v>138</v>
      </c>
      <c r="C90" s="25" t="s">
        <v>37</v>
      </c>
      <c r="D90" s="16">
        <v>1</v>
      </c>
      <c r="E90" s="26" t="s">
        <v>139</v>
      </c>
      <c r="F90" s="22">
        <f>D90*E90</f>
        <v>1100</v>
      </c>
      <c r="G90" s="20" t="s">
        <v>140</v>
      </c>
    </row>
    <row r="91" spans="1:7" ht="33">
      <c r="A91" s="18" t="s">
        <v>47</v>
      </c>
      <c r="B91" s="21" t="s">
        <v>141</v>
      </c>
      <c r="C91" s="25" t="s">
        <v>37</v>
      </c>
      <c r="D91" s="16">
        <v>1</v>
      </c>
      <c r="E91" s="19" t="s">
        <v>142</v>
      </c>
      <c r="F91" s="22">
        <v>1200</v>
      </c>
      <c r="G91" s="20" t="s">
        <v>143</v>
      </c>
    </row>
    <row r="92" spans="1:7">
      <c r="A92" s="18" t="s">
        <v>45</v>
      </c>
      <c r="B92" s="21" t="s">
        <v>144</v>
      </c>
      <c r="C92" s="25" t="s">
        <v>37</v>
      </c>
      <c r="D92" s="46" t="s">
        <v>145</v>
      </c>
      <c r="E92" s="19" t="s">
        <v>129</v>
      </c>
      <c r="F92" s="22"/>
      <c r="G92" s="20" t="s">
        <v>146</v>
      </c>
    </row>
    <row r="93" spans="1:7" ht="27.75" customHeight="1">
      <c r="A93" s="18"/>
      <c r="B93" s="21"/>
      <c r="C93" s="25"/>
      <c r="D93" s="16"/>
      <c r="E93" s="47" t="s">
        <v>24</v>
      </c>
      <c r="F93" s="48">
        <f>SUM(F85:F92)</f>
        <v>3700</v>
      </c>
      <c r="G93" s="20"/>
    </row>
    <row r="94" spans="1:7" ht="25.5" customHeight="1">
      <c r="A94" s="12" t="s">
        <v>147</v>
      </c>
      <c r="B94" s="13" t="s">
        <v>148</v>
      </c>
      <c r="C94" s="13"/>
      <c r="D94" s="16"/>
      <c r="E94" s="12"/>
      <c r="F94" s="15"/>
      <c r="G94" s="17"/>
    </row>
    <row r="95" spans="1:7" ht="49.5">
      <c r="A95" s="18" t="s">
        <v>13</v>
      </c>
      <c r="B95" s="21" t="s">
        <v>149</v>
      </c>
      <c r="C95" s="29" t="s">
        <v>33</v>
      </c>
      <c r="D95" s="16"/>
      <c r="E95" s="19">
        <v>39</v>
      </c>
      <c r="F95" s="22">
        <f>D95*E95</f>
        <v>0</v>
      </c>
      <c r="G95" s="17" t="s">
        <v>150</v>
      </c>
    </row>
    <row r="96" spans="1:7" ht="33">
      <c r="A96" s="18" t="s">
        <v>17</v>
      </c>
      <c r="B96" s="21" t="s">
        <v>151</v>
      </c>
      <c r="C96" s="29" t="s">
        <v>33</v>
      </c>
      <c r="D96" s="16"/>
      <c r="E96" s="19">
        <v>45</v>
      </c>
      <c r="F96" s="22">
        <f t="shared" ref="F96:F98" si="10">D96*E96</f>
        <v>0</v>
      </c>
      <c r="G96" s="17" t="s">
        <v>152</v>
      </c>
    </row>
    <row r="97" spans="1:7" ht="49.5">
      <c r="A97" s="18" t="s">
        <v>21</v>
      </c>
      <c r="B97" s="21" t="s">
        <v>153</v>
      </c>
      <c r="C97" s="29" t="s">
        <v>33</v>
      </c>
      <c r="D97" s="16"/>
      <c r="E97" s="19">
        <v>80</v>
      </c>
      <c r="F97" s="22">
        <f t="shared" si="10"/>
        <v>0</v>
      </c>
      <c r="G97" s="17" t="s">
        <v>154</v>
      </c>
    </row>
    <row r="98" spans="1:7" ht="49.5">
      <c r="A98" s="18" t="s">
        <v>35</v>
      </c>
      <c r="B98" s="21" t="s">
        <v>155</v>
      </c>
      <c r="C98" s="29" t="s">
        <v>33</v>
      </c>
      <c r="D98" s="16"/>
      <c r="E98" s="19">
        <v>58</v>
      </c>
      <c r="F98" s="22">
        <f t="shared" si="10"/>
        <v>0</v>
      </c>
      <c r="G98" s="17" t="s">
        <v>156</v>
      </c>
    </row>
    <row r="99" spans="1:7" ht="99">
      <c r="A99" s="18" t="s">
        <v>40</v>
      </c>
      <c r="B99" s="21" t="s">
        <v>157</v>
      </c>
      <c r="C99" s="29" t="s">
        <v>33</v>
      </c>
      <c r="D99" s="16"/>
      <c r="E99" s="19">
        <v>35</v>
      </c>
      <c r="F99" s="22">
        <f t="shared" ref="F99:F111" si="11">D99*E99</f>
        <v>0</v>
      </c>
      <c r="G99" s="17" t="s">
        <v>158</v>
      </c>
    </row>
    <row r="100" spans="1:7" ht="49.5">
      <c r="A100" s="18" t="s">
        <v>43</v>
      </c>
      <c r="B100" s="21" t="s">
        <v>159</v>
      </c>
      <c r="C100" s="29" t="s">
        <v>33</v>
      </c>
      <c r="D100" s="16"/>
      <c r="E100" s="19">
        <v>30</v>
      </c>
      <c r="F100" s="22">
        <f t="shared" si="11"/>
        <v>0</v>
      </c>
      <c r="G100" s="17" t="s">
        <v>160</v>
      </c>
    </row>
    <row r="101" spans="1:7" ht="49.5">
      <c r="A101" s="18" t="s">
        <v>47</v>
      </c>
      <c r="B101" s="21" t="s">
        <v>161</v>
      </c>
      <c r="C101" s="29" t="s">
        <v>33</v>
      </c>
      <c r="D101" s="16"/>
      <c r="E101" s="19">
        <v>35</v>
      </c>
      <c r="F101" s="22">
        <f t="shared" si="11"/>
        <v>0</v>
      </c>
      <c r="G101" s="17" t="s">
        <v>162</v>
      </c>
    </row>
    <row r="102" spans="1:7" ht="33">
      <c r="A102" s="18" t="s">
        <v>45</v>
      </c>
      <c r="B102" s="21" t="s">
        <v>163</v>
      </c>
      <c r="C102" s="29" t="s">
        <v>33</v>
      </c>
      <c r="D102" s="16"/>
      <c r="E102" s="19">
        <v>80</v>
      </c>
      <c r="F102" s="22">
        <f t="shared" si="11"/>
        <v>0</v>
      </c>
      <c r="G102" s="17" t="s">
        <v>164</v>
      </c>
    </row>
    <row r="103" spans="1:7" ht="33">
      <c r="A103" s="18" t="s">
        <v>61</v>
      </c>
      <c r="B103" s="21" t="s">
        <v>165</v>
      </c>
      <c r="C103" s="29" t="s">
        <v>33</v>
      </c>
      <c r="D103" s="16"/>
      <c r="E103" s="19" t="s">
        <v>166</v>
      </c>
      <c r="F103" s="22">
        <f t="shared" si="11"/>
        <v>0</v>
      </c>
      <c r="G103" s="17" t="s">
        <v>167</v>
      </c>
    </row>
    <row r="104" spans="1:7" ht="33">
      <c r="A104" s="18" t="s">
        <v>66</v>
      </c>
      <c r="B104" s="21" t="s">
        <v>168</v>
      </c>
      <c r="C104" s="29" t="s">
        <v>33</v>
      </c>
      <c r="D104" s="16"/>
      <c r="E104" s="19" t="s">
        <v>98</v>
      </c>
      <c r="F104" s="22">
        <f t="shared" si="11"/>
        <v>0</v>
      </c>
      <c r="G104" s="17" t="s">
        <v>169</v>
      </c>
    </row>
    <row r="105" spans="1:7" ht="33">
      <c r="A105" s="18" t="s">
        <v>170</v>
      </c>
      <c r="B105" s="21" t="s">
        <v>171</v>
      </c>
      <c r="C105" s="29" t="s">
        <v>33</v>
      </c>
      <c r="D105" s="16"/>
      <c r="E105" s="19" t="s">
        <v>64</v>
      </c>
      <c r="F105" s="22"/>
      <c r="G105" s="17" t="s">
        <v>169</v>
      </c>
    </row>
    <row r="106" spans="1:7" ht="33">
      <c r="A106" s="18" t="s">
        <v>69</v>
      </c>
      <c r="B106" s="21" t="s">
        <v>172</v>
      </c>
      <c r="C106" s="29" t="s">
        <v>33</v>
      </c>
      <c r="D106" s="16"/>
      <c r="E106" s="19" t="s">
        <v>73</v>
      </c>
      <c r="F106" s="22">
        <f t="shared" si="11"/>
        <v>0</v>
      </c>
      <c r="G106" s="17" t="s">
        <v>169</v>
      </c>
    </row>
    <row r="107" spans="1:7" ht="33">
      <c r="A107" s="18" t="s">
        <v>173</v>
      </c>
      <c r="B107" s="21" t="s">
        <v>174</v>
      </c>
      <c r="C107" s="29" t="s">
        <v>33</v>
      </c>
      <c r="D107" s="16"/>
      <c r="E107" s="19">
        <v>20</v>
      </c>
      <c r="F107" s="22">
        <f t="shared" si="11"/>
        <v>0</v>
      </c>
      <c r="G107" s="17" t="s">
        <v>175</v>
      </c>
    </row>
    <row r="108" spans="1:7" ht="33">
      <c r="A108" s="18" t="s">
        <v>176</v>
      </c>
      <c r="B108" s="21" t="s">
        <v>177</v>
      </c>
      <c r="C108" s="29" t="s">
        <v>33</v>
      </c>
      <c r="D108" s="16"/>
      <c r="E108" s="19" t="s">
        <v>76</v>
      </c>
      <c r="F108" s="22"/>
      <c r="G108" s="17" t="s">
        <v>169</v>
      </c>
    </row>
    <row r="109" spans="1:7" ht="49.5">
      <c r="A109" s="18" t="s">
        <v>178</v>
      </c>
      <c r="B109" s="21" t="s">
        <v>179</v>
      </c>
      <c r="C109" s="29" t="s">
        <v>33</v>
      </c>
      <c r="D109" s="16"/>
      <c r="E109" s="18">
        <v>8</v>
      </c>
      <c r="F109" s="22">
        <f t="shared" si="11"/>
        <v>0</v>
      </c>
      <c r="G109" s="17" t="s">
        <v>180</v>
      </c>
    </row>
    <row r="110" spans="1:7" ht="49.5">
      <c r="A110" s="18" t="s">
        <v>181</v>
      </c>
      <c r="B110" s="21" t="s">
        <v>182</v>
      </c>
      <c r="C110" s="29" t="s">
        <v>33</v>
      </c>
      <c r="D110" s="16"/>
      <c r="E110" s="18">
        <v>18</v>
      </c>
      <c r="F110" s="22">
        <f t="shared" si="11"/>
        <v>0</v>
      </c>
      <c r="G110" s="17" t="s">
        <v>180</v>
      </c>
    </row>
    <row r="111" spans="1:7" ht="33">
      <c r="A111" s="18" t="s">
        <v>183</v>
      </c>
      <c r="B111" s="21" t="s">
        <v>184</v>
      </c>
      <c r="C111" s="29" t="s">
        <v>185</v>
      </c>
      <c r="D111" s="16"/>
      <c r="E111" s="19">
        <v>60</v>
      </c>
      <c r="F111" s="22">
        <f t="shared" si="11"/>
        <v>0</v>
      </c>
      <c r="G111" s="17" t="s">
        <v>186</v>
      </c>
    </row>
    <row r="112" spans="1:7">
      <c r="A112" s="18" t="s">
        <v>187</v>
      </c>
      <c r="B112" s="21" t="s">
        <v>188</v>
      </c>
      <c r="C112" s="29" t="s">
        <v>185</v>
      </c>
      <c r="D112" s="16"/>
      <c r="E112" s="19">
        <v>10</v>
      </c>
      <c r="F112" s="22">
        <f t="shared" ref="F112:F115" si="12">D112*E112</f>
        <v>0</v>
      </c>
      <c r="G112" s="17" t="s">
        <v>189</v>
      </c>
    </row>
    <row r="113" spans="1:7">
      <c r="A113" s="18" t="s">
        <v>190</v>
      </c>
      <c r="B113" s="21" t="s">
        <v>191</v>
      </c>
      <c r="C113" s="29" t="s">
        <v>37</v>
      </c>
      <c r="D113" s="16"/>
      <c r="E113" s="26">
        <v>300</v>
      </c>
      <c r="F113" s="22">
        <f t="shared" si="12"/>
        <v>0</v>
      </c>
      <c r="G113" s="17" t="s">
        <v>192</v>
      </c>
    </row>
    <row r="114" spans="1:7">
      <c r="A114" s="18" t="s">
        <v>193</v>
      </c>
      <c r="B114" s="21" t="s">
        <v>194</v>
      </c>
      <c r="C114" s="29" t="s">
        <v>37</v>
      </c>
      <c r="D114" s="16"/>
      <c r="E114" s="26">
        <v>400</v>
      </c>
      <c r="F114" s="22">
        <f t="shared" si="12"/>
        <v>0</v>
      </c>
      <c r="G114" s="17" t="s">
        <v>192</v>
      </c>
    </row>
    <row r="115" spans="1:7">
      <c r="A115" s="18" t="s">
        <v>195</v>
      </c>
      <c r="B115" s="21" t="s">
        <v>196</v>
      </c>
      <c r="C115" s="29" t="s">
        <v>37</v>
      </c>
      <c r="D115" s="16"/>
      <c r="E115" s="26"/>
      <c r="F115" s="22">
        <f t="shared" si="12"/>
        <v>0</v>
      </c>
      <c r="G115" s="17" t="s">
        <v>197</v>
      </c>
    </row>
    <row r="116" spans="1:7">
      <c r="A116" s="12"/>
      <c r="B116" s="13"/>
      <c r="C116" s="13"/>
      <c r="D116" s="16"/>
      <c r="E116" s="12" t="s">
        <v>24</v>
      </c>
      <c r="F116" s="15">
        <f>SUM(F95:F115)</f>
        <v>0</v>
      </c>
      <c r="G116" s="17"/>
    </row>
    <row r="117" spans="1:7">
      <c r="A117" s="12" t="s">
        <v>198</v>
      </c>
      <c r="B117" s="49" t="s">
        <v>199</v>
      </c>
      <c r="C117" s="13"/>
      <c r="D117" s="16"/>
      <c r="E117" s="12"/>
      <c r="F117" s="15">
        <f>SUM(F10,F19,F31,F37,F47,F56,F66,F76,F83,F93,F116)</f>
        <v>41470.660000000003</v>
      </c>
      <c r="G117" s="17"/>
    </row>
    <row r="118" spans="1:7">
      <c r="A118" s="12" t="s">
        <v>200</v>
      </c>
      <c r="B118" s="49" t="s">
        <v>201</v>
      </c>
      <c r="C118" s="13"/>
      <c r="D118" s="16"/>
      <c r="E118" s="12">
        <v>0.05</v>
      </c>
      <c r="F118" s="15">
        <f>F117*0.05</f>
        <v>2073.5330000000004</v>
      </c>
      <c r="G118" s="17"/>
    </row>
    <row r="119" spans="1:7">
      <c r="A119" s="12" t="s">
        <v>202</v>
      </c>
      <c r="B119" s="49" t="s">
        <v>203</v>
      </c>
      <c r="C119" s="13" t="s">
        <v>37</v>
      </c>
      <c r="D119" s="50"/>
      <c r="E119" s="12"/>
      <c r="F119" s="12"/>
      <c r="G119" s="17"/>
    </row>
    <row r="120" spans="1:7">
      <c r="A120" s="12" t="s">
        <v>204</v>
      </c>
      <c r="B120" s="13" t="s">
        <v>205</v>
      </c>
      <c r="C120" s="13"/>
      <c r="D120" s="16"/>
      <c r="E120" s="12" t="s">
        <v>206</v>
      </c>
      <c r="F120" s="15">
        <f>F117+F118+F119</f>
        <v>43544.193000000007</v>
      </c>
      <c r="G120" s="17"/>
    </row>
    <row r="121" spans="1:7">
      <c r="A121" s="55" t="s">
        <v>207</v>
      </c>
      <c r="B121" s="55"/>
      <c r="C121" s="55"/>
      <c r="D121" s="55"/>
      <c r="E121" s="55"/>
      <c r="F121" s="55"/>
      <c r="G121" s="55"/>
    </row>
    <row r="122" spans="1:7" ht="58.5" customHeight="1">
      <c r="A122" s="55" t="s">
        <v>208</v>
      </c>
      <c r="B122" s="55"/>
      <c r="C122" s="55"/>
      <c r="D122" s="55"/>
      <c r="E122" s="55"/>
      <c r="F122" s="55"/>
      <c r="G122" s="55"/>
    </row>
    <row r="123" spans="1:7">
      <c r="A123" s="55" t="s">
        <v>209</v>
      </c>
      <c r="B123" s="55"/>
      <c r="C123" s="55"/>
      <c r="D123" s="55"/>
      <c r="E123" s="55"/>
      <c r="F123" s="55"/>
      <c r="G123" s="55"/>
    </row>
    <row r="124" spans="1:7" ht="34.5" customHeight="1">
      <c r="A124" s="55" t="s">
        <v>210</v>
      </c>
      <c r="B124" s="55"/>
      <c r="C124" s="55"/>
      <c r="D124" s="55"/>
      <c r="E124" s="55"/>
      <c r="F124" s="55"/>
      <c r="G124" s="55"/>
    </row>
    <row r="125" spans="1:7">
      <c r="A125" s="55" t="s">
        <v>211</v>
      </c>
      <c r="B125" s="55"/>
      <c r="C125" s="55"/>
      <c r="D125" s="55"/>
      <c r="E125" s="55"/>
      <c r="F125" s="55"/>
      <c r="G125" s="55"/>
    </row>
    <row r="126" spans="1:7">
      <c r="A126" s="55" t="s">
        <v>212</v>
      </c>
      <c r="B126" s="55"/>
      <c r="C126" s="55"/>
      <c r="D126" s="55"/>
      <c r="E126" s="55"/>
      <c r="F126" s="55"/>
      <c r="G126" s="55"/>
    </row>
    <row r="127" spans="1:7">
      <c r="A127" s="55" t="s">
        <v>213</v>
      </c>
      <c r="B127" s="55"/>
      <c r="C127" s="55"/>
      <c r="D127" s="55"/>
      <c r="E127" s="55"/>
      <c r="F127" s="55"/>
      <c r="G127" s="55"/>
    </row>
    <row r="128" spans="1:7">
      <c r="A128" s="55" t="s">
        <v>214</v>
      </c>
      <c r="B128" s="55"/>
      <c r="C128" s="55"/>
      <c r="D128" s="55"/>
      <c r="E128" s="55"/>
      <c r="F128" s="55"/>
      <c r="G128" s="55"/>
    </row>
    <row r="129" spans="1:7">
      <c r="A129" s="55" t="s">
        <v>215</v>
      </c>
      <c r="B129" s="55"/>
      <c r="C129" s="55"/>
      <c r="D129" s="55"/>
      <c r="E129" s="55"/>
      <c r="F129" s="55"/>
      <c r="G129" s="55"/>
    </row>
    <row r="130" spans="1:7" ht="34.5" customHeight="1">
      <c r="A130" s="55" t="s">
        <v>216</v>
      </c>
      <c r="B130" s="55"/>
      <c r="C130" s="55"/>
      <c r="D130" s="55"/>
      <c r="E130" s="55"/>
      <c r="F130" s="55"/>
      <c r="G130" s="55"/>
    </row>
    <row r="131" spans="1:7" ht="36" customHeight="1">
      <c r="A131" s="55" t="s">
        <v>217</v>
      </c>
      <c r="B131" s="55"/>
      <c r="C131" s="55"/>
      <c r="D131" s="55"/>
      <c r="E131" s="55"/>
      <c r="F131" s="55"/>
      <c r="G131" s="55"/>
    </row>
    <row r="132" spans="1:7" ht="36.75" customHeight="1">
      <c r="A132" s="55" t="s">
        <v>218</v>
      </c>
      <c r="B132" s="55"/>
      <c r="C132" s="55"/>
      <c r="D132" s="55"/>
      <c r="E132" s="55"/>
      <c r="F132" s="55"/>
      <c r="G132" s="55"/>
    </row>
    <row r="133" spans="1:7">
      <c r="A133" s="55" t="s">
        <v>219</v>
      </c>
      <c r="B133" s="55"/>
      <c r="C133" s="55"/>
      <c r="D133" s="55"/>
      <c r="E133" s="55"/>
      <c r="F133" s="55"/>
      <c r="G133" s="55"/>
    </row>
    <row r="134" spans="1:7" ht="55.5" customHeight="1">
      <c r="A134" s="55" t="s">
        <v>220</v>
      </c>
      <c r="B134" s="55"/>
      <c r="C134" s="55"/>
      <c r="D134" s="55"/>
      <c r="E134" s="55"/>
      <c r="F134" s="55"/>
      <c r="G134" s="55"/>
    </row>
  </sheetData>
  <mergeCells count="18">
    <mergeCell ref="A132:G132"/>
    <mergeCell ref="A133:G133"/>
    <mergeCell ref="A134:G134"/>
    <mergeCell ref="A127:G127"/>
    <mergeCell ref="A128:G128"/>
    <mergeCell ref="A129:G129"/>
    <mergeCell ref="A130:G130"/>
    <mergeCell ref="A131:G131"/>
    <mergeCell ref="A122:G122"/>
    <mergeCell ref="A123:G123"/>
    <mergeCell ref="A124:G124"/>
    <mergeCell ref="A125:G125"/>
    <mergeCell ref="A126:G126"/>
    <mergeCell ref="A1:G1"/>
    <mergeCell ref="A2:G2"/>
    <mergeCell ref="A3:G3"/>
    <mergeCell ref="A4:G4"/>
    <mergeCell ref="A121:G121"/>
  </mergeCells>
  <phoneticPr fontId="20" type="noConversion"/>
  <pageMargins left="0.235416666666667" right="0.235416666666667" top="0.39305555555555599" bottom="0.74791666666666701" header="0.31388888888888899" footer="0.31388888888888899"/>
  <pageSetup paperSize="9" orientation="portrait"/>
  <headerFooter>
    <oddFooter>&amp;L设计师签字：&amp;C第 &amp;P 页，共 &amp;N 页&amp;R甲方签字确认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C7" sqref="C7"/>
    </sheetView>
  </sheetViews>
  <sheetFormatPr defaultColWidth="9" defaultRowHeight="13.5"/>
  <cols>
    <col min="3" max="3" width="20.75" customWidth="1"/>
    <col min="4" max="4" width="26.875" customWidth="1"/>
  </cols>
  <sheetData>
    <row r="1" spans="1:8" ht="47.25" customHeight="1">
      <c r="A1" s="56" t="s">
        <v>221</v>
      </c>
      <c r="B1" s="56"/>
      <c r="C1" s="56"/>
      <c r="D1" s="56"/>
      <c r="E1" s="56"/>
      <c r="F1" s="56"/>
      <c r="G1" s="56"/>
      <c r="H1" s="56"/>
    </row>
    <row r="2" spans="1:8" s="1" customFormat="1" ht="24.95" customHeight="1">
      <c r="A2" s="2" t="s">
        <v>222</v>
      </c>
      <c r="B2" s="2" t="s">
        <v>223</v>
      </c>
      <c r="C2" s="2"/>
      <c r="D2" s="2" t="s">
        <v>224</v>
      </c>
      <c r="E2" s="2" t="s">
        <v>6</v>
      </c>
      <c r="F2" s="2" t="s">
        <v>7</v>
      </c>
      <c r="G2" s="2" t="s">
        <v>225</v>
      </c>
      <c r="H2" s="2" t="s">
        <v>226</v>
      </c>
    </row>
    <row r="3" spans="1:8" s="1" customFormat="1" ht="24.95" customHeight="1">
      <c r="A3" s="2" t="s">
        <v>91</v>
      </c>
      <c r="B3" s="2" t="s">
        <v>227</v>
      </c>
      <c r="C3" s="2" t="s">
        <v>228</v>
      </c>
      <c r="D3" s="2" t="s">
        <v>229</v>
      </c>
      <c r="E3" s="2" t="s">
        <v>15</v>
      </c>
      <c r="F3" s="3">
        <f>2.1*2.75</f>
        <v>5.7750000000000004</v>
      </c>
      <c r="G3" s="2">
        <v>1700</v>
      </c>
      <c r="H3" s="2">
        <f t="shared" ref="H3:H6" si="0">F3*G3</f>
        <v>9817.5</v>
      </c>
    </row>
    <row r="4" spans="1:8" s="1" customFormat="1" ht="24.95" customHeight="1">
      <c r="A4" s="2" t="s">
        <v>230</v>
      </c>
      <c r="B4" s="2" t="s">
        <v>227</v>
      </c>
      <c r="C4" s="2" t="s">
        <v>228</v>
      </c>
      <c r="D4" s="2" t="s">
        <v>229</v>
      </c>
      <c r="E4" s="2" t="s">
        <v>15</v>
      </c>
      <c r="F4" s="3">
        <f>1.63*2.75</f>
        <v>4.4824999999999999</v>
      </c>
      <c r="G4" s="2">
        <v>1700</v>
      </c>
      <c r="H4" s="2">
        <f t="shared" si="0"/>
        <v>7620.25</v>
      </c>
    </row>
    <row r="5" spans="1:8" s="1" customFormat="1" ht="24.95" customHeight="1">
      <c r="A5" s="2" t="s">
        <v>231</v>
      </c>
      <c r="B5" s="2" t="s">
        <v>227</v>
      </c>
      <c r="C5" s="2" t="s">
        <v>228</v>
      </c>
      <c r="D5" s="2" t="s">
        <v>229</v>
      </c>
      <c r="E5" s="2" t="s">
        <v>15</v>
      </c>
      <c r="F5" s="3">
        <f>1.53*2.75</f>
        <v>4.2075000000000005</v>
      </c>
      <c r="G5" s="2">
        <v>1700</v>
      </c>
      <c r="H5" s="2">
        <f t="shared" si="0"/>
        <v>7152.7500000000009</v>
      </c>
    </row>
    <row r="6" spans="1:8" s="1" customFormat="1" ht="24.95" customHeight="1">
      <c r="A6" s="2" t="s">
        <v>232</v>
      </c>
      <c r="B6" s="2" t="s">
        <v>233</v>
      </c>
      <c r="C6" s="2" t="s">
        <v>234</v>
      </c>
      <c r="D6" s="2" t="s">
        <v>229</v>
      </c>
      <c r="E6" s="2" t="s">
        <v>15</v>
      </c>
      <c r="F6" s="3">
        <f>2*2.75</f>
        <v>5.5</v>
      </c>
      <c r="G6" s="2">
        <v>1500</v>
      </c>
      <c r="H6" s="2">
        <f t="shared" si="0"/>
        <v>8250</v>
      </c>
    </row>
    <row r="7" spans="1:8" ht="85.5" customHeight="1">
      <c r="E7" s="4" t="s">
        <v>235</v>
      </c>
      <c r="H7" s="4">
        <f>SUM(H3:H6)</f>
        <v>32840.5</v>
      </c>
    </row>
  </sheetData>
  <mergeCells count="1">
    <mergeCell ref="A1:H1"/>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半包报价</vt:lpstr>
      <vt:lpstr>柜体报价</vt:lpstr>
      <vt:lpstr>半包报价!Print_Titles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uz</cp:lastModifiedBy>
  <dcterms:created xsi:type="dcterms:W3CDTF">2006-09-16T00:00:00Z</dcterms:created>
  <dcterms:modified xsi:type="dcterms:W3CDTF">2018-12-20T04:05:29Z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2052-10.1.0.7697</vt:lpwstr>
  </property>
</Properties>
</file>