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19770" windowHeight="8100"/>
  </bookViews>
  <sheets>
    <sheet name="业主老齐报价" sheetId="1" r:id="rId1"/>
    <sheet name="豆妈推荐老徐报价" sheetId="3" r:id="rId2"/>
  </sheets>
  <definedNames>
    <definedName name="_xlnm._FilterDatabase" localSheetId="1" hidden="1">豆妈推荐老徐报价!$A$5:$IV$219</definedName>
    <definedName name="_xlnm.Print_Area" localSheetId="1">豆妈推荐老徐报价!$A$1:$I$219</definedName>
    <definedName name="_xlnm.Print_Titles" localSheetId="1">豆妈推荐老徐报价!$A$1:$IV$5</definedName>
  </definedNames>
  <calcPr calcId="125725"/>
</workbook>
</file>

<file path=xl/calcChain.xml><?xml version="1.0" encoding="utf-8"?>
<calcChain xmlns="http://schemas.openxmlformats.org/spreadsheetml/2006/main">
  <c r="A209" i="3"/>
  <c r="A208"/>
  <c r="F205"/>
  <c r="H204"/>
  <c r="H205" s="1"/>
  <c r="A203"/>
  <c r="H200"/>
  <c r="F200"/>
  <c r="A200"/>
  <c r="H199"/>
  <c r="F199"/>
  <c r="H198"/>
  <c r="F198"/>
  <c r="H197"/>
  <c r="F197"/>
  <c r="A197"/>
  <c r="H196"/>
  <c r="F196"/>
  <c r="A196"/>
  <c r="H195"/>
  <c r="F195"/>
  <c r="H194"/>
  <c r="F194"/>
  <c r="H193"/>
  <c r="H201" s="1"/>
  <c r="F193"/>
  <c r="F201" s="1"/>
  <c r="A193"/>
  <c r="H190"/>
  <c r="F190"/>
  <c r="A190"/>
  <c r="H189"/>
  <c r="F189"/>
  <c r="A189"/>
  <c r="H188"/>
  <c r="F188"/>
  <c r="A188"/>
  <c r="H187"/>
  <c r="F187"/>
  <c r="A187"/>
  <c r="H186"/>
  <c r="F186"/>
  <c r="A186"/>
  <c r="H185"/>
  <c r="F185"/>
  <c r="A185"/>
  <c r="H184"/>
  <c r="F184"/>
  <c r="A184"/>
  <c r="H183"/>
  <c r="F183"/>
  <c r="A183"/>
  <c r="A182"/>
  <c r="H181"/>
  <c r="F181"/>
  <c r="A181"/>
  <c r="A180"/>
  <c r="A179"/>
  <c r="A178"/>
  <c r="A177"/>
  <c r="A176"/>
  <c r="A175"/>
  <c r="A174"/>
  <c r="F173"/>
  <c r="A173"/>
  <c r="F172"/>
  <c r="A172"/>
  <c r="F171"/>
  <c r="F191" s="1"/>
  <c r="A171"/>
  <c r="H168"/>
  <c r="F168"/>
  <c r="F169" s="1"/>
  <c r="H167"/>
  <c r="F167"/>
  <c r="H166"/>
  <c r="F166"/>
  <c r="H165"/>
  <c r="F165"/>
  <c r="H164"/>
  <c r="F164"/>
  <c r="D164"/>
  <c r="H163"/>
  <c r="F163"/>
  <c r="F162"/>
  <c r="H161"/>
  <c r="H169" s="1"/>
  <c r="H158"/>
  <c r="F158"/>
  <c r="H157"/>
  <c r="F157"/>
  <c r="H156"/>
  <c r="F156"/>
  <c r="H155"/>
  <c r="F155"/>
  <c r="H154"/>
  <c r="F154"/>
  <c r="H153"/>
  <c r="F153"/>
  <c r="H152"/>
  <c r="F152"/>
  <c r="H151"/>
  <c r="F151"/>
  <c r="H150"/>
  <c r="F150"/>
  <c r="H149"/>
  <c r="F149"/>
  <c r="H148"/>
  <c r="F148"/>
  <c r="H147"/>
  <c r="F147"/>
  <c r="H146"/>
  <c r="F146"/>
  <c r="H145"/>
  <c r="F145"/>
  <c r="H144"/>
  <c r="F144"/>
  <c r="H143"/>
  <c r="F143"/>
  <c r="H142"/>
  <c r="F142"/>
  <c r="H141"/>
  <c r="F141"/>
  <c r="H140"/>
  <c r="F140"/>
  <c r="H139"/>
  <c r="F139"/>
  <c r="F159" s="1"/>
  <c r="H138"/>
  <c r="H159" s="1"/>
  <c r="F138"/>
  <c r="H134"/>
  <c r="H133"/>
  <c r="F133"/>
  <c r="F134" s="1"/>
  <c r="H132"/>
  <c r="F132"/>
  <c r="D132"/>
  <c r="F130"/>
  <c r="H129"/>
  <c r="F129"/>
  <c r="H128"/>
  <c r="H130" s="1"/>
  <c r="F128"/>
  <c r="D128"/>
  <c r="H125"/>
  <c r="F125"/>
  <c r="D124"/>
  <c r="F124" s="1"/>
  <c r="F126" s="1"/>
  <c r="H121"/>
  <c r="F121"/>
  <c r="H120"/>
  <c r="F120"/>
  <c r="H119"/>
  <c r="F119"/>
  <c r="H118"/>
  <c r="F118"/>
  <c r="H117"/>
  <c r="F117"/>
  <c r="H116"/>
  <c r="F116"/>
  <c r="H115"/>
  <c r="F115"/>
  <c r="D114"/>
  <c r="H114" s="1"/>
  <c r="H113"/>
  <c r="F113"/>
  <c r="D113"/>
  <c r="H112"/>
  <c r="H122" s="1"/>
  <c r="F112"/>
  <c r="D112"/>
  <c r="H109"/>
  <c r="F109"/>
  <c r="H108"/>
  <c r="F108"/>
  <c r="H107"/>
  <c r="F107"/>
  <c r="D107"/>
  <c r="H106"/>
  <c r="F106"/>
  <c r="H105"/>
  <c r="F105"/>
  <c r="H104"/>
  <c r="F104"/>
  <c r="D103"/>
  <c r="H103" s="1"/>
  <c r="H102"/>
  <c r="F102"/>
  <c r="H101"/>
  <c r="F101"/>
  <c r="H100"/>
  <c r="F100"/>
  <c r="H99"/>
  <c r="H110" s="1"/>
  <c r="F99"/>
  <c r="H95"/>
  <c r="F95"/>
  <c r="H94"/>
  <c r="F94"/>
  <c r="D93"/>
  <c r="F93" s="1"/>
  <c r="H92"/>
  <c r="F92"/>
  <c r="H91"/>
  <c r="F91"/>
  <c r="H90"/>
  <c r="F90"/>
  <c r="H89"/>
  <c r="F89"/>
  <c r="D89"/>
  <c r="H88"/>
  <c r="F88"/>
  <c r="H87"/>
  <c r="F87"/>
  <c r="H86"/>
  <c r="F86"/>
  <c r="H85"/>
  <c r="F85"/>
  <c r="H81"/>
  <c r="F81"/>
  <c r="H80"/>
  <c r="F80"/>
  <c r="H79"/>
  <c r="F79"/>
  <c r="H78"/>
  <c r="F78"/>
  <c r="H77"/>
  <c r="F77"/>
  <c r="H76"/>
  <c r="F76"/>
  <c r="H75"/>
  <c r="F75"/>
  <c r="H74"/>
  <c r="F74"/>
  <c r="H73"/>
  <c r="F73"/>
  <c r="H72"/>
  <c r="F72"/>
  <c r="F82" s="1"/>
  <c r="H71"/>
  <c r="H82" s="1"/>
  <c r="F71"/>
  <c r="H68"/>
  <c r="F68"/>
  <c r="H67"/>
  <c r="F67"/>
  <c r="H66"/>
  <c r="F66"/>
  <c r="H65"/>
  <c r="F65"/>
  <c r="H64"/>
  <c r="F64"/>
  <c r="H63"/>
  <c r="F63"/>
  <c r="H62"/>
  <c r="F62"/>
  <c r="H61"/>
  <c r="F61"/>
  <c r="H60"/>
  <c r="F60"/>
  <c r="H59"/>
  <c r="F59"/>
  <c r="F69" s="1"/>
  <c r="H58"/>
  <c r="H69" s="1"/>
  <c r="F58"/>
  <c r="H53"/>
  <c r="F53"/>
  <c r="H52"/>
  <c r="F52"/>
  <c r="H51"/>
  <c r="F51"/>
  <c r="H50"/>
  <c r="F50"/>
  <c r="H49"/>
  <c r="F49"/>
  <c r="H48"/>
  <c r="F48"/>
  <c r="H47"/>
  <c r="F47"/>
  <c r="H46"/>
  <c r="H54" s="1"/>
  <c r="F46"/>
  <c r="F54" s="1"/>
  <c r="H43"/>
  <c r="F43"/>
  <c r="H42"/>
  <c r="F42"/>
  <c r="H41"/>
  <c r="F41"/>
  <c r="H40"/>
  <c r="F40"/>
  <c r="H39"/>
  <c r="F39"/>
  <c r="H38"/>
  <c r="F38"/>
  <c r="H37"/>
  <c r="F37"/>
  <c r="H36"/>
  <c r="F36"/>
  <c r="H35"/>
  <c r="F35"/>
  <c r="H34"/>
  <c r="F34"/>
  <c r="H33"/>
  <c r="F33"/>
  <c r="H32"/>
  <c r="F32"/>
  <c r="H31"/>
  <c r="F31"/>
  <c r="H30"/>
  <c r="F30"/>
  <c r="H29"/>
  <c r="F29"/>
  <c r="H28"/>
  <c r="F28"/>
  <c r="H27"/>
  <c r="F27"/>
  <c r="H26"/>
  <c r="F26"/>
  <c r="H25"/>
  <c r="F25"/>
  <c r="H24"/>
  <c r="F24"/>
  <c r="A24"/>
  <c r="H23"/>
  <c r="F23"/>
  <c r="A23"/>
  <c r="H22"/>
  <c r="F22"/>
  <c r="A22"/>
  <c r="H21"/>
  <c r="F21"/>
  <c r="A21"/>
  <c r="H20"/>
  <c r="H44" s="1"/>
  <c r="F20"/>
  <c r="H19"/>
  <c r="F19"/>
  <c r="A19"/>
  <c r="H18"/>
  <c r="F18"/>
  <c r="H17"/>
  <c r="F17"/>
  <c r="F44" s="1"/>
  <c r="A17"/>
  <c r="H14"/>
  <c r="F14"/>
  <c r="A14"/>
  <c r="H13"/>
  <c r="F13"/>
  <c r="A13"/>
  <c r="H12"/>
  <c r="F12"/>
  <c r="A12"/>
  <c r="H11"/>
  <c r="F11"/>
  <c r="A11"/>
  <c r="H10"/>
  <c r="F10"/>
  <c r="A10"/>
  <c r="H9"/>
  <c r="F9"/>
  <c r="A9"/>
  <c r="H8"/>
  <c r="F8"/>
  <c r="F15" s="1"/>
  <c r="A8"/>
  <c r="H7"/>
  <c r="H15" s="1"/>
  <c r="F7"/>
  <c r="A7"/>
  <c r="D9" i="1"/>
  <c r="C9"/>
  <c r="B9"/>
  <c r="F122" i="3" l="1"/>
  <c r="F96"/>
  <c r="H93"/>
  <c r="H96" s="1"/>
  <c r="H135" s="1"/>
  <c r="H206" s="1"/>
  <c r="F103"/>
  <c r="F110" s="1"/>
  <c r="F114"/>
  <c r="H124"/>
  <c r="H126" s="1"/>
  <c r="F135" l="1"/>
  <c r="F206" s="1"/>
  <c r="E207" s="1"/>
  <c r="G211" s="1"/>
  <c r="C211" s="1"/>
</calcChain>
</file>

<file path=xl/comments1.xml><?xml version="1.0" encoding="utf-8"?>
<comments xmlns="http://schemas.openxmlformats.org/spreadsheetml/2006/main">
  <authors>
    <author>wanglinjuan</author>
    <author>xiaoxiao</author>
  </authors>
  <commentList>
    <comment ref="H191" authorId="0">
      <text>
        <r>
          <rPr>
            <b/>
            <sz val="9"/>
            <rFont val="宋体"/>
            <family val="3"/>
            <charset val="134"/>
          </rPr>
          <t>wanglinjuan:</t>
        </r>
        <r>
          <rPr>
            <sz val="9"/>
            <rFont val="宋体"/>
            <family val="3"/>
            <charset val="134"/>
          </rPr>
          <t xml:space="preserve">
概算18000元</t>
        </r>
      </text>
    </comment>
    <comment ref="D194" authorId="1">
      <text>
        <r>
          <rPr>
            <sz val="9"/>
            <rFont val="宋体"/>
            <family val="3"/>
            <charset val="134"/>
          </rPr>
          <t>xiaoxiao:
改为0，不用蹲便器</t>
        </r>
      </text>
    </comment>
  </commentList>
</comments>
</file>

<file path=xl/sharedStrings.xml><?xml version="1.0" encoding="utf-8"?>
<sst xmlns="http://schemas.openxmlformats.org/spreadsheetml/2006/main" count="565" uniqueCount="295">
  <si>
    <t xml:space="preserve">           户型</t>
  </si>
  <si>
    <t>81平报价</t>
  </si>
  <si>
    <t>项目说明</t>
  </si>
  <si>
    <t>出租装</t>
  </si>
  <si>
    <t>简装</t>
  </si>
  <si>
    <t>精装</t>
  </si>
  <si>
    <t>基础工程：防水、铺砖、批灰刷漆</t>
  </si>
  <si>
    <t>木工：吊顶、厨卫门、天花</t>
  </si>
  <si>
    <t>水电：出租--不改水电，完成排污管道；简装--不改电路，水路全部重做，更换开关面板；精装--水电全部重做</t>
  </si>
  <si>
    <t>其他：施工保护，管理费等</t>
  </si>
  <si>
    <t>总计费用</t>
  </si>
  <si>
    <t>报价单位：深圳市富爱装饰工程有限公司</t>
  </si>
  <si>
    <t>手机：13714107696</t>
  </si>
  <si>
    <t>微信号:a13714107696</t>
  </si>
  <si>
    <t xml:space="preserve">公司地址：龙华民治牛栏前 润茂大厦 </t>
  </si>
  <si>
    <t>说明：此份报价为总体报价，具体报价明细另见各户型报价清单；报价为原始户型报价，如有意愿，请参考客户型施工方案，各户型效果图，确定方案后再确定最终价格</t>
    <phoneticPr fontId="4" type="noConversion"/>
  </si>
  <si>
    <t>联系人：2栋802 老齐</t>
    <phoneticPr fontId="4" type="noConversion"/>
  </si>
  <si>
    <t>装修报价单</t>
  </si>
  <si>
    <t>业主姓名：TiNa供图</t>
  </si>
  <si>
    <t>联系电话：</t>
  </si>
  <si>
    <t>户型：04户型     81㎡</t>
  </si>
  <si>
    <t>装修团队：三木自装服务队</t>
  </si>
  <si>
    <t>项目负责人：徐三木           联系电话：18666215301</t>
  </si>
  <si>
    <t xml:space="preserve">      报价日期：2018年11月5日</t>
  </si>
  <si>
    <t>项次</t>
  </si>
  <si>
    <t>分部分项工程名称</t>
  </si>
  <si>
    <t>单位</t>
  </si>
  <si>
    <t>工程量</t>
  </si>
  <si>
    <t>辅料费</t>
  </si>
  <si>
    <t>人工费</t>
  </si>
  <si>
    <t>主材及辅材 规格 型号 品牌 等级</t>
  </si>
  <si>
    <t>单价</t>
  </si>
  <si>
    <t>小计</t>
  </si>
  <si>
    <t>一</t>
  </si>
  <si>
    <t xml:space="preserve">拆 除 工 程 </t>
  </si>
  <si>
    <t>拆除厨房与卫生间过道墙体</t>
  </si>
  <si>
    <t>㎡</t>
  </si>
  <si>
    <t>（小于1平方按1平方计算）包人工，装袋，运至小区指定地点（不含外运费）。</t>
  </si>
  <si>
    <t>拆除次卧1移门处墙体</t>
  </si>
  <si>
    <t>拆除书房门处墙体</t>
  </si>
  <si>
    <t>铲除大厅，次卧原有天面，墙面油漆，腻子</t>
  </si>
  <si>
    <t>机械开孔 （直径4cm内）</t>
  </si>
  <si>
    <t>个</t>
  </si>
  <si>
    <t>机器、工具、人工    （如铺设水管、电管、下水管用孔）</t>
  </si>
  <si>
    <t>机械开孔 （直径6cm内）</t>
  </si>
  <si>
    <t>机器、工具、人工    （如热水器孔、挂机空调孔）</t>
  </si>
  <si>
    <t>机械开孔 （直径10cm内）</t>
  </si>
  <si>
    <t>机器、工具、人工    （如浴霸排风扇孔、柜机空调孔）</t>
  </si>
  <si>
    <t>机械开孔 （直径16cm内）</t>
  </si>
  <si>
    <t>如：脱排油烟机孔    （注：以上打孔均按实际计算</t>
  </si>
  <si>
    <t xml:space="preserve"> 小　　　　　计</t>
  </si>
  <si>
    <t>二</t>
  </si>
  <si>
    <t>土建基础部分</t>
  </si>
  <si>
    <t>砌墙（厨房与卫生间通道）</t>
  </si>
  <si>
    <t>轻质砖，海螺牌32.5等级水泥，中粗沙，工具，人工
工艺要求：新旧墙之间均要加入拉结钢筋，表面增加铁丝网、防裂布处理</t>
  </si>
  <si>
    <t>墙体粉刷（单面）</t>
  </si>
  <si>
    <t>砌墙（书房门新建墙）</t>
  </si>
  <si>
    <t>砌墙（次卧2门洞修补）</t>
  </si>
  <si>
    <t>海螺牌 32.5水泥，中粗沙1:2:5,2cm以内</t>
  </si>
  <si>
    <t>砌墙（次卧1新建墙体）</t>
  </si>
  <si>
    <t>海螺牌325水泥，河沙，人工</t>
  </si>
  <si>
    <t>砌玻璃砖墙（普价）</t>
  </si>
  <si>
    <t>190*190*80mm玻璃砖，根据具体情况定价</t>
  </si>
  <si>
    <t>砌墙（卫生间隔墙）</t>
  </si>
  <si>
    <t>主卧门洞修补</t>
  </si>
  <si>
    <t>工艺及材料同上。</t>
  </si>
  <si>
    <t>主卧床头背景墙体修平</t>
  </si>
  <si>
    <t>地面高比例实木地板找平（大厅）</t>
  </si>
  <si>
    <t>海螺牌32.5水泥，中粗沙，人工</t>
  </si>
  <si>
    <t>次卧1地面找平</t>
  </si>
  <si>
    <t>大厅和次卧1砼基垫高（3cm)</t>
  </si>
  <si>
    <t>注；每cm另加材料费5元，人工费5元。</t>
  </si>
  <si>
    <t>次卧2地面找平</t>
  </si>
  <si>
    <t>主卧地面找平</t>
  </si>
  <si>
    <t>玄关地面找平</t>
  </si>
  <si>
    <t>餐厅地面找平</t>
  </si>
  <si>
    <t>过道地面找平</t>
  </si>
  <si>
    <t>卫生间回填</t>
  </si>
  <si>
    <t>项</t>
  </si>
  <si>
    <t>陶粒，水泥，河沙，轻质砖，铁丝网，人工。</t>
  </si>
  <si>
    <t>浴缸外围做墙</t>
  </si>
  <si>
    <t>灰砂砖，水泥，沙，人工</t>
  </si>
  <si>
    <t>水泥，沙，人工</t>
  </si>
  <si>
    <t>现场施工成品保护</t>
  </si>
  <si>
    <t>彩条布专用保护膜（成品保护必须使用）</t>
  </si>
  <si>
    <t>土建基础部分合计</t>
  </si>
  <si>
    <t>三</t>
  </si>
  <si>
    <t xml:space="preserve">防水工程  </t>
  </si>
  <si>
    <t>公卫生间地面（3次）</t>
  </si>
  <si>
    <t xml:space="preserve">深圳聚合物新黑豹防水（松平山），墙两次，地三次，48小时闭水试验及蓄水试验，包人工 。     </t>
  </si>
  <si>
    <t>公卫生间墙面（2次）</t>
  </si>
  <si>
    <t>生活间（洗脸地点）地面（3次）</t>
  </si>
  <si>
    <t>生活间（洗脸地点）墙面（2次）</t>
  </si>
  <si>
    <t>厨房地面（3次）</t>
  </si>
  <si>
    <t>厨房墙面（2次）</t>
  </si>
  <si>
    <t>生活阳台地面（3次）</t>
  </si>
  <si>
    <t>大厅阳台地面（3次）</t>
  </si>
  <si>
    <t>防水工程合计</t>
  </si>
  <si>
    <t>四</t>
  </si>
  <si>
    <t>铺贴工程</t>
  </si>
  <si>
    <t>窗长</t>
  </si>
  <si>
    <r>
      <rPr>
        <sz val="11"/>
        <rFont val="宋体"/>
        <family val="3"/>
        <charset val="134"/>
      </rPr>
      <t>门长</t>
    </r>
  </si>
  <si>
    <t>海螺牌325水泥，河沙，人工。</t>
  </si>
  <si>
    <t>面积</t>
  </si>
  <si>
    <r>
      <rPr>
        <sz val="11"/>
        <rFont val="宋体"/>
        <family val="3"/>
        <charset val="134"/>
      </rPr>
      <t>周长</t>
    </r>
  </si>
  <si>
    <r>
      <rPr>
        <sz val="11"/>
        <rFont val="宋体"/>
        <family val="3"/>
        <charset val="134"/>
      </rPr>
      <t>层高</t>
    </r>
  </si>
  <si>
    <t>（一）</t>
  </si>
  <si>
    <t>厨房铺墙地砖</t>
  </si>
  <si>
    <t>墙砖150*150正、菱贴</t>
  </si>
  <si>
    <t>材料说明：1、水泥砂浆、系数1：1：2、不含主材、勾缝剂另计。                                         工艺说明：1、无明显高低，缝隙均匀顺直。                                                       2、单块空鼓系数&lt;10mm2可不计，砖面与砖面高低&lt;0.5mm  （如用瓷砖胶贴，每平方另加15元）</t>
  </si>
  <si>
    <t>墙砖150*150腰线集合拼花贴</t>
  </si>
  <si>
    <t>墙砖300*600无缝砖铺贴</t>
  </si>
  <si>
    <t>腰线铺贴</t>
  </si>
  <si>
    <t xml:space="preserve">m </t>
  </si>
  <si>
    <r>
      <t>材料说明：1、水泥砂浆、系数1.1。2、不含主材、勾缝剂另计。                                         工艺说明：1、无明显高低，缝隙均匀顺直。2、，单块空鼓系数&lt;10cm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可不计，砖面与砖面高低&lt;0.5mm                       </t>
    </r>
  </si>
  <si>
    <t>地砖300*300防滑砖正铺</t>
  </si>
  <si>
    <t>地砖300*300防滑砖菱铺</t>
  </si>
  <si>
    <t>地砖300*300防滑砖拼花菱铺</t>
  </si>
  <si>
    <t>墙地砖嵌缝剂</t>
  </si>
  <si>
    <t>材料说明：1、德高牌专用防霉填缝剂。                                             工艺说明：1、用水调稀,专用工具填补。</t>
  </si>
  <si>
    <t>门槛处大理石安装</t>
  </si>
  <si>
    <t>条</t>
  </si>
  <si>
    <t>工艺说明：天然大理石（宽度30厘米以内），
小于1米算一米，超出一米按2米计算。</t>
  </si>
  <si>
    <t>门槛处大理石（米黄系列）</t>
  </si>
  <si>
    <t>门槛处大理石（啡网纹、黑金沙）</t>
  </si>
  <si>
    <t>（二）</t>
  </si>
  <si>
    <t>公卫铺墙地砖</t>
  </si>
  <si>
    <t>淋浴房大理石挡水条磨边及安装</t>
  </si>
  <si>
    <t>工艺说明：天然大理石（宽度30厘米以内）</t>
  </si>
  <si>
    <t>地漏安装</t>
  </si>
  <si>
    <t>只</t>
  </si>
  <si>
    <t>（三）</t>
  </si>
  <si>
    <t>生活阳台铺贴</t>
  </si>
  <si>
    <t xml:space="preserve">材料说明：1、水泥砂浆、系数1.1。2、不含主材、勾缝剂另计。                                         工艺说明：1、无明显高低，缝隙均匀顺直。                                                       2、单块空鼓系数&lt;10mm2可不计，砖面与砖面高低&lt;0.5mm  </t>
  </si>
  <si>
    <t>地砖300*300无缝砖铺贴</t>
  </si>
  <si>
    <t>窗台脚线铺贴</t>
  </si>
  <si>
    <r>
      <t>材料说明：1、水泥砂浆、系数1.1。2、不含主材、勾缝剂另计。                                         工艺说明：1、无明显高低，缝隙均匀顺直。2、，单块空鼓系数&lt;10mm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可不计，砖面与砖面高低&lt;0.5mm                                         </t>
    </r>
  </si>
  <si>
    <t>地砖嵌缝剂</t>
  </si>
  <si>
    <t>门槛石大理石安装门槛处大理石安装</t>
  </si>
  <si>
    <t>人工、辅材、不锈钢地漏</t>
  </si>
  <si>
    <t>（四）</t>
  </si>
  <si>
    <t>大厅阳台铺贴</t>
  </si>
  <si>
    <t>（五）</t>
  </si>
  <si>
    <t>大厅餐厅铺贴</t>
  </si>
  <si>
    <t>地砖800*800釉面砖（大厅、餐厅）</t>
  </si>
  <si>
    <t xml:space="preserve">材料说明：1、水泥砂浆、系数1.1。2、不含主材、勾缝剂另计。                                         工艺说明：1、无明显高低，缝隙均匀顺直。2、，单块空鼓系数&lt;10mm2可不计，砖面与砖面高低&lt;0.5mm                                         </t>
  </si>
  <si>
    <t>过道地面斜铺贴</t>
  </si>
  <si>
    <t>入户门玄关地面斜铺</t>
  </si>
  <si>
    <t>过道波打线</t>
  </si>
  <si>
    <t>踢脚线（大厅、餐厅、玄关、过道）</t>
  </si>
  <si>
    <t>大理石铺贴（入户门、厨房门、3房门、客厅门）</t>
  </si>
  <si>
    <t>包人工，不含主材、水泥、河沙等。</t>
  </si>
  <si>
    <t>大厅落地窗大理石</t>
  </si>
  <si>
    <t>主卧飘窗大理石</t>
  </si>
  <si>
    <t>老人房飘窗大理石</t>
  </si>
  <si>
    <t>小孩房飘窗大理石</t>
  </si>
  <si>
    <t>（六）</t>
  </si>
  <si>
    <t>主卧铺贴</t>
  </si>
  <si>
    <t>地砖600*600或800*800釉面砖</t>
  </si>
  <si>
    <t>踢脚线</t>
  </si>
  <si>
    <t>（七）</t>
  </si>
  <si>
    <t>老人房铺贴</t>
  </si>
  <si>
    <t>（八）</t>
  </si>
  <si>
    <t>小孩房铺贴</t>
  </si>
  <si>
    <t>铺贴工程合计</t>
  </si>
  <si>
    <t>五</t>
  </si>
  <si>
    <t>吊顶工程</t>
  </si>
  <si>
    <r>
      <rPr>
        <sz val="11"/>
        <rFont val="宋体"/>
        <family val="3"/>
        <charset val="134"/>
      </rPr>
      <t>飘窗宽</t>
    </r>
  </si>
  <si>
    <t>做窗帘盒另计</t>
  </si>
  <si>
    <t>异型吊顶</t>
  </si>
  <si>
    <t>顶面吊顶(弧形、拱形顶)</t>
  </si>
  <si>
    <t>顶面石膏阴角线</t>
  </si>
  <si>
    <t>材料说明：优质成品石膏护角线5CM-8CM以内                                                                                         工艺说明：1，按工艺要求施工。2，涂面平整，边角顺直</t>
  </si>
  <si>
    <t>灯槽</t>
  </si>
  <si>
    <t>材料说明：1、木龙骨，木工板“龙牌”纸面石膏板、自攻螺钉（局部造型顶用木工板）。2、反光灯槽单独计算长度</t>
  </si>
  <si>
    <t>罗马柱</t>
  </si>
  <si>
    <t>根</t>
  </si>
  <si>
    <t xml:space="preserve">材料说明：优质成品石膏石膏罗马柱  安装及辅材   备注：价格暂定、根据最终成品定价                                                                                  </t>
  </si>
  <si>
    <t>主卧吊顶（平面）</t>
  </si>
  <si>
    <t>材料说明：1、木龙骨(防火处理)，轻钢龙骨，“石膏板”、自攻螺钉。2、不含乳胶漆。）（详见图纸 ）                                                                                                                                                                                                                              工艺说明:1、多层9cm木板垫层，1.2cm石膏板用自攻螺钉固定，螺钉帽不得高出板面， 螺钉帽刷防锈漆。 注：吊顶高度超出3米，加脚手架费16元/㎡；平面吊顶按展开面积计算。异形吊顶宽度≦60CM，按延长米计算，超出另计。
（吊顶的费用根据实际造型计算）</t>
  </si>
  <si>
    <t>阳台包空调管木梁制作</t>
  </si>
  <si>
    <t>m</t>
  </si>
  <si>
    <t>厨房吊顶（平面）</t>
  </si>
  <si>
    <t>材料说明同上</t>
  </si>
  <si>
    <t>卫生间吊顶（平面）</t>
  </si>
  <si>
    <t>主卧空调出风口吊顶(按实际）</t>
  </si>
  <si>
    <t>次卧2吊顶（平面）</t>
  </si>
  <si>
    <t>次卧1吊顶（平面）</t>
  </si>
  <si>
    <t>玄关吊顶（平面）</t>
  </si>
  <si>
    <t>餐厅吊顶（平面)</t>
  </si>
  <si>
    <t>过道吊顶（平面）</t>
  </si>
  <si>
    <t>窗帘盒制作(大厅）</t>
  </si>
  <si>
    <t>材料说明：硅酸钙板，15cm木工板。</t>
  </si>
  <si>
    <t>次卧2窗帘盒制作</t>
  </si>
  <si>
    <t>次卧1窗帘盒制作</t>
  </si>
  <si>
    <t>大厅吊顶（平面）</t>
  </si>
  <si>
    <t>材料说明：硅酸钙板，0.9cm实木板。</t>
  </si>
  <si>
    <t>餐边柜顶木梁制作</t>
  </si>
  <si>
    <t>大厅包空调管木梁制作</t>
  </si>
  <si>
    <t>吊顶工程合计</t>
  </si>
  <si>
    <t>六</t>
  </si>
  <si>
    <t>油漆工程</t>
  </si>
  <si>
    <t>墙面，顶面批嵌，油漆(全屋）</t>
  </si>
  <si>
    <t>包人工，三遍腻子，打磨两遍，底漆一遍，面漆两遍。不含主材、辅材等</t>
  </si>
  <si>
    <t>墙顶面乳胶漆(立邦美得丽)</t>
  </si>
  <si>
    <t xml:space="preserve">材料说明：1、立邦内墙乳胶漆 2、立邦时时丽底漆一次、面漆两次 。                                                                                    备注：喷涂加1.5元/㎡ 彩涂加3元/㎡  </t>
  </si>
  <si>
    <t>墙顶面乳胶漆(立邦净味全效)</t>
  </si>
  <si>
    <t>墙顶面乳胶漆(大师怡美净味)</t>
  </si>
  <si>
    <t xml:space="preserve">材料说明：1、均使用大师内墙乳胶漆 2、配套底漆一次、面漆两次 。                                                                                    备注：喷涂加1.5元/㎡ 彩涂加3元/㎡  </t>
  </si>
  <si>
    <t>墙顶面乳胶漆(大师芬美抗污)</t>
  </si>
  <si>
    <t>墙顶面乳胶漆(大师精彩5合1净味)</t>
  </si>
  <si>
    <t>墙顶面乳胶漆(全进口大师清逸净味全效)</t>
  </si>
  <si>
    <t>墙面滚胶水</t>
  </si>
  <si>
    <t>包人工，不含主材、辅材等。</t>
  </si>
  <si>
    <t>油漆工程合计</t>
  </si>
  <si>
    <t>七</t>
  </si>
  <si>
    <t>水电工程</t>
  </si>
  <si>
    <t>可视电话移位</t>
  </si>
  <si>
    <t>包人工安装</t>
  </si>
  <si>
    <t>强电电箱移位</t>
  </si>
  <si>
    <t>包人工安装，，豪华强电箱。</t>
  </si>
  <si>
    <t>弱电箱安装</t>
  </si>
  <si>
    <t>包人工，弱点电箱</t>
  </si>
  <si>
    <t>强电电路改造</t>
  </si>
  <si>
    <t>实际</t>
  </si>
  <si>
    <t>包开槽，填槽，联塑线管，2.5㎡金龙羽国际多芯线，4㎡金龙羽国际多芯线，照明线四至两线为一组，插座三线为一组。</t>
  </si>
  <si>
    <t>电路打槽</t>
  </si>
  <si>
    <t>弱点电路改造</t>
  </si>
  <si>
    <t>包人工联塑PVC导管，音响线，电话线，网线，电视线，开槽，填槽。</t>
  </si>
  <si>
    <t>弱电路打槽</t>
  </si>
  <si>
    <t>底盒安装</t>
  </si>
  <si>
    <t>包人工，联塑底盒。</t>
  </si>
  <si>
    <t>水路改造</t>
  </si>
  <si>
    <t>包联塑牌PPR水管，弯头，三通，内牙弯头，人工</t>
  </si>
  <si>
    <t>水路打槽</t>
  </si>
  <si>
    <t>包人工开槽，填槽。</t>
  </si>
  <si>
    <t>截止阀</t>
  </si>
  <si>
    <t>包人工，截止阀。</t>
  </si>
  <si>
    <t>50PVC管</t>
  </si>
  <si>
    <t>联塑管材</t>
  </si>
  <si>
    <t>50PVC（束接、弯头）</t>
  </si>
  <si>
    <t>50PVC  弯头900（带检查口、S弯）</t>
  </si>
  <si>
    <t>75PVC管</t>
  </si>
  <si>
    <t>75PVC（束接、弯头）</t>
  </si>
  <si>
    <t>75PVC 弯头900（带检查口、S弯）</t>
  </si>
  <si>
    <t>110PVC管</t>
  </si>
  <si>
    <t>110PVC （束接、弯头）</t>
  </si>
  <si>
    <t>110PVC弯头900（带检查口、S弯）</t>
  </si>
  <si>
    <t>水电工程合计</t>
  </si>
  <si>
    <t>电线、水管全部更换。
电线外包套管，无裸线；水管均用热水管</t>
  </si>
  <si>
    <t>八</t>
  </si>
  <si>
    <t>卫生洁具安装工程</t>
  </si>
  <si>
    <t>座便器安装</t>
  </si>
  <si>
    <t>人工及玻璃胶</t>
  </si>
  <si>
    <t>蹲便器安装</t>
  </si>
  <si>
    <t>台盆柜安装</t>
  </si>
  <si>
    <t>淋浴花洒安装</t>
  </si>
  <si>
    <t>人工、生料带</t>
  </si>
  <si>
    <t>角阀安装</t>
  </si>
  <si>
    <t>小五金安装</t>
  </si>
  <si>
    <t>人工  （毛巾架、抽纸盒、马桶刷、三角架）</t>
  </si>
  <si>
    <t>防雾镜安装</t>
  </si>
  <si>
    <t>人工</t>
  </si>
  <si>
    <t>拖把池安装</t>
  </si>
  <si>
    <t>人工、玻璃胶</t>
  </si>
  <si>
    <t>卫生洁具安装工程合计</t>
  </si>
  <si>
    <t>九</t>
  </si>
  <si>
    <t>灯具安装</t>
  </si>
  <si>
    <t>开关、插座、电话等面板安装</t>
  </si>
  <si>
    <t>全屋灯具安装</t>
  </si>
  <si>
    <t>人工（大厅水晶灯除外）</t>
  </si>
  <si>
    <t>灯具安装合计</t>
  </si>
  <si>
    <t>灯具、面板及挂件等打包算，不分细项</t>
  </si>
  <si>
    <t>辅料人工合计</t>
  </si>
  <si>
    <t>十</t>
  </si>
  <si>
    <t>基础装修工程直接费(材料＋人工</t>
  </si>
  <si>
    <t>垃圾外运运费：</t>
  </si>
  <si>
    <t>车（实际）</t>
  </si>
  <si>
    <t>施工材料上楼费</t>
  </si>
  <si>
    <t>仅含施工方材料</t>
  </si>
  <si>
    <t>装修垃圾清运费</t>
  </si>
  <si>
    <t>人工装袋运至小区指定地点</t>
  </si>
  <si>
    <t>十一</t>
  </si>
  <si>
    <t>工程总造价</t>
  </si>
  <si>
    <t>注：1、本报价一切按预算施工，如有加减另外计算；</t>
  </si>
  <si>
    <t xml:space="preserve">      2、本报价未包含：家具橱柜、洁具、卫浴、开关、插座、灯具、瓷片、砖瓦、油漆、防盗网、房门、卫生间门与合金窗等；</t>
  </si>
  <si>
    <r>
      <t>（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）本报价未包含：家具橱柜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洁具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卫浴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开关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插座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灯具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瓷片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砖瓦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油漆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防盗网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房门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卫生间门与合金窗等</t>
    </r>
  </si>
  <si>
    <t xml:space="preserve">      3、办理装修手续时乙方负责工人出入证等费用，不包含管理处收各种费用及税务局税务发票；</t>
  </si>
  <si>
    <t xml:space="preserve">      4、业主自购材料须抵至施工现场；</t>
  </si>
  <si>
    <t xml:space="preserve">      5、本报价所列项目一经甲乙双方认真考虑确定，双方均不能随意更改或增减，如果为了效果更加完善，双方协商后作出书面签字，作为结算和付款的依据；</t>
  </si>
  <si>
    <t xml:space="preserve">      6、室内装饰装修工程保修期限为二年。有防水要求的厨房，卫生间防渗漏工程保修期限为五年；</t>
  </si>
  <si>
    <t xml:space="preserve">      7、双方签字后需付工程款15%，其余按进度付余款80%，尾款5%待工程竣工后双方验收后一个星期内付清；</t>
  </si>
  <si>
    <t>甲方（客户）签字：</t>
  </si>
  <si>
    <t>乙方（项目承接方）签字：</t>
  </si>
  <si>
    <t xml:space="preserve">     工程地址：2栋2404</t>
    <phoneticPr fontId="8" type="noConversion"/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</si>
</sst>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_);[Red]\(0.0\)"/>
    <numFmt numFmtId="177" formatCode="0.00_);[Red]\(0.00\)"/>
    <numFmt numFmtId="178" formatCode="#,##0.0"/>
    <numFmt numFmtId="179" formatCode="0.00_ "/>
  </numFmts>
  <fonts count="23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b/>
      <sz val="11"/>
      <name val="微软雅黑"/>
      <family val="2"/>
      <charset val="134"/>
    </font>
    <font>
      <b/>
      <sz val="11"/>
      <name val="宋体"/>
      <family val="3"/>
      <charset val="134"/>
      <scheme val="major"/>
    </font>
    <font>
      <sz val="11"/>
      <name val="Times New Roman"/>
      <family val="1"/>
    </font>
    <font>
      <sz val="11"/>
      <name val="Arial"/>
      <family val="2"/>
    </font>
    <font>
      <sz val="11"/>
      <name val="宋体"/>
      <family val="3"/>
      <charset val="134"/>
    </font>
    <font>
      <sz val="11"/>
      <name val="楷体_GB2312"/>
      <charset val="134"/>
    </font>
    <font>
      <b/>
      <sz val="11"/>
      <name val="Times New Roman"/>
      <family val="1"/>
    </font>
    <font>
      <b/>
      <sz val="11"/>
      <name val="Arial"/>
      <family val="2"/>
    </font>
    <font>
      <vertAlign val="superscript"/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6" fillId="0" borderId="0"/>
    <xf numFmtId="43" fontId="6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</cellStyleXfs>
  <cellXfs count="180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5" fillId="0" borderId="0" xfId="0" applyFont="1">
      <alignment vertical="center"/>
    </xf>
    <xf numFmtId="0" fontId="7" fillId="2" borderId="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left" vertical="center"/>
    </xf>
    <xf numFmtId="43" fontId="7" fillId="2" borderId="0" xfId="2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/>
    </xf>
    <xf numFmtId="0" fontId="10" fillId="2" borderId="14" xfId="1" applyFont="1" applyFill="1" applyBorder="1" applyAlignment="1">
      <alignment horizontal="left" vertical="center"/>
    </xf>
    <xf numFmtId="0" fontId="10" fillId="2" borderId="15" xfId="1" applyFont="1" applyFill="1" applyBorder="1" applyAlignment="1">
      <alignment horizontal="left" vertical="center"/>
    </xf>
    <xf numFmtId="43" fontId="10" fillId="2" borderId="15" xfId="2" applyFont="1" applyFill="1" applyBorder="1" applyAlignment="1">
      <alignment horizontal="left" vertical="center"/>
    </xf>
    <xf numFmtId="14" fontId="10" fillId="2" borderId="16" xfId="1" applyNumberFormat="1" applyFont="1" applyFill="1" applyBorder="1" applyAlignment="1">
      <alignment horizontal="left" vertical="center"/>
    </xf>
    <xf numFmtId="0" fontId="6" fillId="2" borderId="0" xfId="1" applyFill="1" applyBorder="1" applyAlignment="1">
      <alignment vertical="center"/>
    </xf>
    <xf numFmtId="0" fontId="10" fillId="2" borderId="17" xfId="1" applyFont="1" applyFill="1" applyBorder="1" applyAlignment="1">
      <alignment horizontal="left" vertical="center"/>
    </xf>
    <xf numFmtId="0" fontId="10" fillId="2" borderId="18" xfId="1" applyFont="1" applyFill="1" applyBorder="1" applyAlignment="1">
      <alignment horizontal="left" vertical="center"/>
    </xf>
    <xf numFmtId="43" fontId="10" fillId="2" borderId="18" xfId="2" applyFont="1" applyFill="1" applyBorder="1" applyAlignment="1">
      <alignment horizontal="left" vertical="center"/>
    </xf>
    <xf numFmtId="14" fontId="10" fillId="2" borderId="19" xfId="1" applyNumberFormat="1" applyFont="1" applyFill="1" applyBorder="1" applyAlignment="1">
      <alignment horizontal="left" vertical="center"/>
    </xf>
    <xf numFmtId="0" fontId="11" fillId="2" borderId="4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left" vertical="center"/>
    </xf>
    <xf numFmtId="0" fontId="11" fillId="2" borderId="4" xfId="1" applyNumberFormat="1" applyFont="1" applyFill="1" applyBorder="1" applyAlignment="1">
      <alignment horizontal="left" vertical="center"/>
    </xf>
    <xf numFmtId="43" fontId="11" fillId="2" borderId="4" xfId="2" applyFont="1" applyFill="1" applyBorder="1" applyAlignment="1">
      <alignment horizontal="left" vertical="center"/>
    </xf>
    <xf numFmtId="2" fontId="11" fillId="2" borderId="4" xfId="1" applyNumberFormat="1" applyFont="1" applyFill="1" applyBorder="1" applyAlignment="1">
      <alignment horizontal="left"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left" vertical="center"/>
    </xf>
    <xf numFmtId="0" fontId="11" fillId="2" borderId="5" xfId="1" applyNumberFormat="1" applyFont="1" applyFill="1" applyBorder="1" applyAlignment="1">
      <alignment horizontal="left" vertical="center"/>
    </xf>
    <xf numFmtId="43" fontId="11" fillId="2" borderId="5" xfId="2" applyFont="1" applyFill="1" applyBorder="1" applyAlignment="1">
      <alignment horizontal="left" vertical="center"/>
    </xf>
    <xf numFmtId="0" fontId="11" fillId="2" borderId="5" xfId="1" applyNumberFormat="1" applyFont="1" applyFill="1" applyBorder="1" applyAlignment="1">
      <alignment horizontal="left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left" vertical="center" wrapText="1"/>
    </xf>
    <xf numFmtId="43" fontId="12" fillId="0" borderId="5" xfId="2" applyFont="1" applyFill="1" applyBorder="1" applyAlignment="1">
      <alignment horizontal="left" vertical="center"/>
    </xf>
    <xf numFmtId="43" fontId="13" fillId="0" borderId="5" xfId="2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3" borderId="0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left" vertical="center" wrapText="1"/>
    </xf>
    <xf numFmtId="43" fontId="14" fillId="0" borderId="5" xfId="2" applyFont="1" applyFill="1" applyBorder="1" applyAlignment="1" applyProtection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43" fontId="14" fillId="0" borderId="5" xfId="2" applyFont="1" applyFill="1" applyBorder="1" applyAlignment="1">
      <alignment horizontal="left" vertical="center"/>
    </xf>
    <xf numFmtId="0" fontId="11" fillId="0" borderId="5" xfId="3" applyFont="1" applyFill="1" applyBorder="1" applyAlignment="1">
      <alignment horizontal="center" vertical="center"/>
    </xf>
    <xf numFmtId="176" fontId="11" fillId="0" borderId="5" xfId="3" applyNumberFormat="1" applyFont="1" applyFill="1" applyBorder="1" applyAlignment="1">
      <alignment horizontal="left" vertical="center"/>
    </xf>
    <xf numFmtId="43" fontId="16" fillId="0" borderId="5" xfId="2" applyFont="1" applyFill="1" applyBorder="1" applyAlignment="1" applyProtection="1">
      <alignment horizontal="left" vertical="center"/>
    </xf>
    <xf numFmtId="43" fontId="17" fillId="0" borderId="5" xfId="2" applyFont="1" applyFill="1" applyBorder="1" applyAlignment="1" applyProtection="1">
      <alignment horizontal="left" vertical="center"/>
    </xf>
    <xf numFmtId="177" fontId="11" fillId="0" borderId="5" xfId="3" applyNumberFormat="1" applyFont="1" applyFill="1" applyBorder="1" applyAlignment="1">
      <alignment horizontal="left" vertical="center"/>
    </xf>
    <xf numFmtId="0" fontId="9" fillId="3" borderId="0" xfId="3" applyFont="1" applyFill="1" applyBorder="1" applyAlignment="1">
      <alignment horizontal="left" vertical="center"/>
    </xf>
    <xf numFmtId="176" fontId="9" fillId="0" borderId="5" xfId="4" applyNumberFormat="1" applyFont="1" applyFill="1" applyBorder="1" applyAlignment="1">
      <alignment horizontal="left" vertical="center"/>
    </xf>
    <xf numFmtId="43" fontId="12" fillId="0" borderId="5" xfId="2" applyFont="1" applyFill="1" applyBorder="1" applyAlignment="1" applyProtection="1">
      <alignment horizontal="left" vertical="center" shrinkToFit="1"/>
    </xf>
    <xf numFmtId="43" fontId="13" fillId="0" borderId="5" xfId="2" applyFont="1" applyFill="1" applyBorder="1" applyAlignment="1" applyProtection="1">
      <alignment horizontal="left" vertical="center"/>
    </xf>
    <xf numFmtId="0" fontId="9" fillId="0" borderId="5" xfId="5" applyFont="1" applyFill="1" applyBorder="1" applyAlignment="1">
      <alignment horizontal="left" vertical="center" wrapText="1"/>
    </xf>
    <xf numFmtId="177" fontId="9" fillId="0" borderId="0" xfId="4" applyNumberFormat="1" applyFont="1" applyFill="1" applyBorder="1" applyAlignment="1">
      <alignment horizontal="left" vertical="center"/>
    </xf>
    <xf numFmtId="0" fontId="9" fillId="0" borderId="0" xfId="4" applyFont="1" applyFill="1" applyBorder="1" applyAlignment="1">
      <alignment horizontal="left" vertical="center" shrinkToFit="1"/>
    </xf>
    <xf numFmtId="0" fontId="9" fillId="0" borderId="5" xfId="4" applyFont="1" applyFill="1" applyBorder="1" applyAlignment="1">
      <alignment horizontal="left" vertical="center" wrapText="1"/>
    </xf>
    <xf numFmtId="176" fontId="9" fillId="0" borderId="5" xfId="4" applyNumberFormat="1" applyFont="1" applyFill="1" applyBorder="1" applyAlignment="1">
      <alignment horizontal="left" vertical="center" wrapText="1"/>
    </xf>
    <xf numFmtId="0" fontId="9" fillId="2" borderId="5" xfId="1" applyFont="1" applyFill="1" applyBorder="1" applyAlignment="1">
      <alignment horizontal="center" vertical="center"/>
    </xf>
    <xf numFmtId="176" fontId="9" fillId="2" borderId="5" xfId="4" applyNumberFormat="1" applyFont="1" applyFill="1" applyBorder="1" applyAlignment="1">
      <alignment horizontal="left" vertical="center" wrapText="1"/>
    </xf>
    <xf numFmtId="43" fontId="14" fillId="2" borderId="5" xfId="2" applyFont="1" applyFill="1" applyBorder="1" applyAlignment="1" applyProtection="1">
      <alignment horizontal="left" vertical="center"/>
    </xf>
    <xf numFmtId="43" fontId="12" fillId="2" borderId="5" xfId="2" applyFont="1" applyFill="1" applyBorder="1" applyAlignment="1" applyProtection="1">
      <alignment horizontal="left" vertical="center" shrinkToFit="1"/>
    </xf>
    <xf numFmtId="43" fontId="13" fillId="2" borderId="5" xfId="2" applyFont="1" applyFill="1" applyBorder="1" applyAlignment="1" applyProtection="1">
      <alignment horizontal="left" vertical="center"/>
    </xf>
    <xf numFmtId="0" fontId="9" fillId="2" borderId="5" xfId="4" applyFont="1" applyFill="1" applyBorder="1" applyAlignment="1">
      <alignment horizontal="left" vertical="center" wrapText="1"/>
    </xf>
    <xf numFmtId="0" fontId="9" fillId="2" borderId="0" xfId="4" applyFont="1" applyFill="1" applyBorder="1" applyAlignment="1">
      <alignment horizontal="left" vertical="center" shrinkToFit="1"/>
    </xf>
    <xf numFmtId="0" fontId="11" fillId="4" borderId="5" xfId="3" applyFont="1" applyFill="1" applyBorder="1" applyAlignment="1">
      <alignment horizontal="center" vertical="center"/>
    </xf>
    <xf numFmtId="176" fontId="11" fillId="4" borderId="5" xfId="3" applyNumberFormat="1" applyFont="1" applyFill="1" applyBorder="1" applyAlignment="1">
      <alignment horizontal="left" vertical="center"/>
    </xf>
    <xf numFmtId="43" fontId="16" fillId="4" borderId="5" xfId="2" applyFont="1" applyFill="1" applyBorder="1" applyAlignment="1" applyProtection="1">
      <alignment horizontal="left" vertical="center"/>
    </xf>
    <xf numFmtId="43" fontId="17" fillId="4" borderId="5" xfId="2" applyFont="1" applyFill="1" applyBorder="1" applyAlignment="1" applyProtection="1">
      <alignment horizontal="left" vertical="center"/>
    </xf>
    <xf numFmtId="177" fontId="11" fillId="4" borderId="5" xfId="3" applyNumberFormat="1" applyFont="1" applyFill="1" applyBorder="1" applyAlignment="1">
      <alignment horizontal="left" vertical="center"/>
    </xf>
    <xf numFmtId="0" fontId="9" fillId="2" borderId="0" xfId="3" applyFont="1" applyFill="1" applyBorder="1" applyAlignment="1">
      <alignment horizontal="left" vertical="center"/>
    </xf>
    <xf numFmtId="0" fontId="9" fillId="0" borderId="0" xfId="3" applyFont="1" applyBorder="1" applyAlignment="1">
      <alignment horizontal="left" vertical="center"/>
    </xf>
    <xf numFmtId="43" fontId="13" fillId="0" borderId="5" xfId="2" applyFont="1" applyFill="1" applyBorder="1" applyAlignment="1" applyProtection="1">
      <alignment horizontal="left" vertical="center" shrinkToFit="1"/>
    </xf>
    <xf numFmtId="176" fontId="9" fillId="0" borderId="1" xfId="3" applyNumberFormat="1" applyFont="1" applyFill="1" applyBorder="1" applyAlignment="1">
      <alignment horizontal="center" vertical="center" wrapText="1"/>
    </xf>
    <xf numFmtId="176" fontId="9" fillId="0" borderId="4" xfId="3" applyNumberFormat="1" applyFont="1" applyFill="1" applyBorder="1" applyAlignment="1">
      <alignment horizontal="center" vertical="center" wrapText="1"/>
    </xf>
    <xf numFmtId="176" fontId="9" fillId="0" borderId="4" xfId="3" applyNumberFormat="1" applyFont="1" applyFill="1" applyBorder="1" applyAlignment="1">
      <alignment horizontal="center" vertical="center" wrapText="1"/>
    </xf>
    <xf numFmtId="43" fontId="12" fillId="4" borderId="5" xfId="2" applyFont="1" applyFill="1" applyBorder="1" applyAlignment="1" applyProtection="1">
      <alignment horizontal="left" vertical="center"/>
    </xf>
    <xf numFmtId="43" fontId="12" fillId="4" borderId="5" xfId="2" applyFont="1" applyFill="1" applyBorder="1" applyAlignment="1" applyProtection="1">
      <alignment horizontal="left" vertical="center" shrinkToFit="1"/>
    </xf>
    <xf numFmtId="43" fontId="12" fillId="0" borderId="5" xfId="2" applyFont="1" applyFill="1" applyBorder="1" applyAlignment="1" applyProtection="1">
      <alignment horizontal="left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5" xfId="6" applyFont="1" applyFill="1" applyBorder="1" applyAlignment="1">
      <alignment horizontal="left" vertical="center"/>
    </xf>
    <xf numFmtId="43" fontId="14" fillId="0" borderId="5" xfId="2" applyFont="1" applyFill="1" applyBorder="1" applyAlignment="1" applyProtection="1">
      <alignment horizontal="left" vertical="center"/>
    </xf>
    <xf numFmtId="0" fontId="9" fillId="0" borderId="5" xfId="3" applyFont="1" applyFill="1" applyBorder="1" applyAlignment="1">
      <alignment horizontal="left" vertical="center" wrapText="1"/>
    </xf>
    <xf numFmtId="43" fontId="12" fillId="0" borderId="5" xfId="2" applyFont="1" applyFill="1" applyBorder="1" applyAlignment="1" applyProtection="1">
      <alignment horizontal="left" vertical="center"/>
    </xf>
    <xf numFmtId="176" fontId="9" fillId="0" borderId="5" xfId="3" applyNumberFormat="1" applyFont="1" applyFill="1" applyBorder="1" applyAlignment="1">
      <alignment horizontal="left" vertical="center"/>
    </xf>
    <xf numFmtId="0" fontId="9" fillId="0" borderId="5" xfId="3" applyFont="1" applyFill="1" applyBorder="1" applyAlignment="1">
      <alignment horizontal="left" vertical="center" wrapText="1"/>
    </xf>
    <xf numFmtId="0" fontId="9" fillId="0" borderId="5" xfId="3" applyFont="1" applyFill="1" applyBorder="1" applyAlignment="1">
      <alignment horizontal="left" vertical="center"/>
    </xf>
    <xf numFmtId="0" fontId="9" fillId="2" borderId="5" xfId="3" applyFont="1" applyFill="1" applyBorder="1" applyAlignment="1">
      <alignment horizontal="left" vertical="center"/>
    </xf>
    <xf numFmtId="43" fontId="12" fillId="2" borderId="5" xfId="2" applyFont="1" applyFill="1" applyBorder="1" applyAlignment="1" applyProtection="1">
      <alignment horizontal="left" vertical="center"/>
    </xf>
    <xf numFmtId="0" fontId="9" fillId="2" borderId="5" xfId="3" applyFont="1" applyFill="1" applyBorder="1" applyAlignment="1">
      <alignment horizontal="left" vertical="center" wrapText="1"/>
    </xf>
    <xf numFmtId="0" fontId="9" fillId="2" borderId="0" xfId="3" applyFont="1" applyFill="1" applyBorder="1" applyAlignment="1">
      <alignment horizontal="left" vertical="center" shrinkToFit="1"/>
    </xf>
    <xf numFmtId="0" fontId="9" fillId="0" borderId="0" xfId="3" applyFont="1" applyFill="1" applyBorder="1" applyAlignment="1">
      <alignment horizontal="left" vertical="center" shrinkToFit="1"/>
    </xf>
    <xf numFmtId="0" fontId="9" fillId="2" borderId="5" xfId="1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left" vertical="center"/>
    </xf>
    <xf numFmtId="43" fontId="14" fillId="2" borderId="5" xfId="2" applyFont="1" applyFill="1" applyBorder="1" applyAlignment="1" applyProtection="1">
      <alignment horizontal="left" vertical="center"/>
    </xf>
    <xf numFmtId="0" fontId="9" fillId="2" borderId="5" xfId="3" applyFont="1" applyFill="1" applyBorder="1" applyAlignment="1">
      <alignment horizontal="left" vertical="center" wrapText="1"/>
    </xf>
    <xf numFmtId="43" fontId="12" fillId="2" borderId="5" xfId="2" applyFont="1" applyFill="1" applyBorder="1" applyAlignment="1" applyProtection="1">
      <alignment horizontal="left" vertical="center"/>
    </xf>
    <xf numFmtId="176" fontId="9" fillId="2" borderId="5" xfId="3" applyNumberFormat="1" applyFont="1" applyFill="1" applyBorder="1" applyAlignment="1">
      <alignment horizontal="left" vertical="center"/>
    </xf>
    <xf numFmtId="0" fontId="9" fillId="2" borderId="5" xfId="3" applyFont="1" applyFill="1" applyBorder="1" applyAlignment="1">
      <alignment horizontal="center" vertical="center"/>
    </xf>
    <xf numFmtId="176" fontId="11" fillId="2" borderId="5" xfId="3" applyNumberFormat="1" applyFont="1" applyFill="1" applyBorder="1" applyAlignment="1">
      <alignment horizontal="left" vertical="center"/>
    </xf>
    <xf numFmtId="43" fontId="16" fillId="2" borderId="5" xfId="2" applyFont="1" applyFill="1" applyBorder="1" applyAlignment="1" applyProtection="1">
      <alignment horizontal="left" vertical="center"/>
    </xf>
    <xf numFmtId="43" fontId="17" fillId="2" borderId="5" xfId="2" applyFont="1" applyFill="1" applyBorder="1" applyAlignment="1" applyProtection="1">
      <alignment horizontal="left" vertical="center"/>
    </xf>
    <xf numFmtId="0" fontId="11" fillId="3" borderId="0" xfId="3" applyFont="1" applyFill="1" applyBorder="1" applyAlignment="1">
      <alignment horizontal="left" vertical="center"/>
    </xf>
    <xf numFmtId="0" fontId="9" fillId="2" borderId="5" xfId="3" applyFont="1" applyFill="1" applyBorder="1" applyAlignment="1">
      <alignment horizontal="center" vertical="center"/>
    </xf>
    <xf numFmtId="0" fontId="9" fillId="0" borderId="5" xfId="3" applyFont="1" applyFill="1" applyBorder="1" applyAlignment="1">
      <alignment horizontal="center" vertical="center"/>
    </xf>
    <xf numFmtId="0" fontId="11" fillId="0" borderId="5" xfId="3" applyFont="1" applyFill="1" applyBorder="1" applyAlignment="1">
      <alignment horizontal="left" vertical="center" wrapText="1"/>
    </xf>
    <xf numFmtId="43" fontId="19" fillId="0" borderId="5" xfId="2" applyFont="1" applyFill="1" applyBorder="1" applyAlignment="1" applyProtection="1">
      <alignment horizontal="left" vertical="center"/>
    </xf>
    <xf numFmtId="176" fontId="9" fillId="0" borderId="5" xfId="3" applyNumberFormat="1" applyFont="1" applyFill="1" applyBorder="1" applyAlignment="1">
      <alignment horizontal="left" vertical="center" wrapText="1"/>
    </xf>
    <xf numFmtId="0" fontId="11" fillId="2" borderId="5" xfId="3" applyFont="1" applyFill="1" applyBorder="1" applyAlignment="1">
      <alignment horizontal="left" vertical="center" wrapText="1"/>
    </xf>
    <xf numFmtId="0" fontId="11" fillId="2" borderId="0" xfId="3" applyFont="1" applyFill="1" applyBorder="1" applyAlignment="1">
      <alignment horizontal="left" vertical="center"/>
    </xf>
    <xf numFmtId="0" fontId="9" fillId="4" borderId="5" xfId="3" applyFont="1" applyFill="1" applyBorder="1" applyAlignment="1">
      <alignment horizontal="center" vertical="center"/>
    </xf>
    <xf numFmtId="0" fontId="11" fillId="4" borderId="5" xfId="3" applyFont="1" applyFill="1" applyBorder="1" applyAlignment="1">
      <alignment horizontal="left" vertical="center" wrapText="1"/>
    </xf>
    <xf numFmtId="0" fontId="9" fillId="0" borderId="5" xfId="3" applyFont="1" applyFill="1" applyBorder="1" applyAlignment="1">
      <alignment horizontal="center" vertical="center"/>
    </xf>
    <xf numFmtId="0" fontId="9" fillId="0" borderId="0" xfId="3" applyFont="1" applyFill="1" applyBorder="1" applyAlignment="1">
      <alignment horizontal="left" vertical="center"/>
    </xf>
    <xf numFmtId="0" fontId="9" fillId="2" borderId="5" xfId="3" applyNumberFormat="1" applyFont="1" applyFill="1" applyBorder="1" applyAlignment="1">
      <alignment horizontal="left" vertical="center" wrapText="1"/>
    </xf>
    <xf numFmtId="0" fontId="11" fillId="0" borderId="0" xfId="3" applyFont="1" applyFill="1" applyBorder="1" applyAlignment="1">
      <alignment horizontal="left" vertical="center"/>
    </xf>
    <xf numFmtId="177" fontId="9" fillId="0" borderId="5" xfId="3" applyNumberFormat="1" applyFont="1" applyFill="1" applyBorder="1" applyAlignment="1">
      <alignment horizontal="left" vertical="center"/>
    </xf>
    <xf numFmtId="0" fontId="11" fillId="0" borderId="5" xfId="1" applyFont="1" applyFill="1" applyBorder="1" applyAlignment="1">
      <alignment horizontal="center" vertical="center" wrapText="1"/>
    </xf>
    <xf numFmtId="0" fontId="9" fillId="5" borderId="0" xfId="3" applyFont="1" applyFill="1" applyBorder="1" applyAlignment="1">
      <alignment horizontal="left" vertical="center"/>
    </xf>
    <xf numFmtId="176" fontId="9" fillId="0" borderId="5" xfId="3" applyNumberFormat="1" applyFont="1" applyFill="1" applyBorder="1" applyAlignment="1">
      <alignment horizontal="left" vertical="center" wrapText="1"/>
    </xf>
    <xf numFmtId="178" fontId="11" fillId="4" borderId="5" xfId="3" applyNumberFormat="1" applyFont="1" applyFill="1" applyBorder="1" applyAlignment="1">
      <alignment horizontal="left" vertical="center" wrapText="1"/>
    </xf>
    <xf numFmtId="43" fontId="17" fillId="4" borderId="5" xfId="2" applyFont="1" applyFill="1" applyBorder="1" applyAlignment="1" applyProtection="1">
      <alignment horizontal="left" vertical="center" wrapText="1"/>
    </xf>
    <xf numFmtId="0" fontId="9" fillId="4" borderId="5" xfId="3" applyFont="1" applyFill="1" applyBorder="1" applyAlignment="1">
      <alignment horizontal="left" vertical="center" wrapText="1"/>
    </xf>
    <xf numFmtId="176" fontId="11" fillId="4" borderId="5" xfId="3" applyNumberFormat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left" vertical="center"/>
    </xf>
    <xf numFmtId="43" fontId="17" fillId="0" borderId="5" xfId="2" applyFont="1" applyFill="1" applyBorder="1" applyAlignment="1" applyProtection="1">
      <alignment horizontal="left" vertical="center"/>
    </xf>
    <xf numFmtId="43" fontId="14" fillId="0" borderId="5" xfId="2" applyFont="1" applyFill="1" applyBorder="1" applyAlignment="1" applyProtection="1">
      <alignment horizontal="left" vertical="center" wrapText="1"/>
    </xf>
    <xf numFmtId="43" fontId="12" fillId="0" borderId="5" xfId="2" applyFont="1" applyFill="1" applyBorder="1" applyAlignment="1" applyProtection="1">
      <alignment horizontal="left" vertical="center" wrapText="1"/>
    </xf>
    <xf numFmtId="43" fontId="17" fillId="0" borderId="5" xfId="2" applyFont="1" applyFill="1" applyBorder="1" applyAlignment="1" applyProtection="1">
      <alignment horizontal="center" vertical="center"/>
    </xf>
    <xf numFmtId="43" fontId="14" fillId="0" borderId="5" xfId="2" applyFont="1" applyFill="1" applyBorder="1" applyAlignment="1" applyProtection="1">
      <alignment horizontal="left" vertical="center" shrinkToFit="1"/>
    </xf>
    <xf numFmtId="43" fontId="12" fillId="0" borderId="5" xfId="2" applyFont="1" applyFill="1" applyBorder="1" applyAlignment="1" applyProtection="1">
      <alignment horizontal="left" vertical="center" shrinkToFit="1"/>
    </xf>
    <xf numFmtId="0" fontId="11" fillId="0" borderId="1" xfId="3" applyFont="1" applyFill="1" applyBorder="1" applyAlignment="1">
      <alignment horizontal="center" vertical="center"/>
    </xf>
    <xf numFmtId="176" fontId="11" fillId="0" borderId="1" xfId="3" applyNumberFormat="1" applyFont="1" applyFill="1" applyBorder="1" applyAlignment="1">
      <alignment horizontal="left" vertical="center"/>
    </xf>
    <xf numFmtId="43" fontId="19" fillId="0" borderId="1" xfId="2" applyFont="1" applyFill="1" applyBorder="1" applyAlignment="1" applyProtection="1">
      <alignment horizontal="left" vertical="center" wrapText="1" shrinkToFit="1"/>
    </xf>
    <xf numFmtId="43" fontId="17" fillId="0" borderId="1" xfId="2" applyFont="1" applyFill="1" applyBorder="1" applyAlignment="1" applyProtection="1">
      <alignment horizontal="center" vertical="center"/>
    </xf>
    <xf numFmtId="0" fontId="9" fillId="0" borderId="1" xfId="3" applyFont="1" applyFill="1" applyBorder="1" applyAlignment="1">
      <alignment horizontal="left" vertical="center" wrapText="1"/>
    </xf>
    <xf numFmtId="0" fontId="9" fillId="6" borderId="0" xfId="3" applyFont="1" applyFill="1" applyBorder="1" applyAlignment="1">
      <alignment horizontal="left" vertical="center"/>
    </xf>
    <xf numFmtId="0" fontId="20" fillId="0" borderId="14" xfId="1" applyFont="1" applyFill="1" applyBorder="1" applyAlignment="1">
      <alignment horizontal="left" vertical="center" wrapText="1"/>
    </xf>
    <xf numFmtId="0" fontId="20" fillId="0" borderId="15" xfId="1" applyFont="1" applyFill="1" applyBorder="1" applyAlignment="1">
      <alignment horizontal="left" vertical="center" wrapText="1"/>
    </xf>
    <xf numFmtId="0" fontId="20" fillId="0" borderId="16" xfId="1" applyFont="1" applyFill="1" applyBorder="1" applyAlignment="1">
      <alignment horizontal="left" vertical="center" wrapText="1"/>
    </xf>
    <xf numFmtId="0" fontId="9" fillId="0" borderId="0" xfId="1" applyFont="1" applyBorder="1" applyAlignment="1">
      <alignment horizontal="left" vertical="center"/>
    </xf>
    <xf numFmtId="0" fontId="6" fillId="0" borderId="0" xfId="1" applyBorder="1" applyAlignment="1">
      <alignment vertical="center"/>
    </xf>
    <xf numFmtId="0" fontId="10" fillId="0" borderId="9" xfId="1" applyNumberFormat="1" applyFont="1" applyFill="1" applyBorder="1" applyAlignment="1">
      <alignment horizontal="left" vertical="center"/>
    </xf>
    <xf numFmtId="0" fontId="10" fillId="0" borderId="10" xfId="1" applyNumberFormat="1" applyFont="1" applyFill="1" applyBorder="1" applyAlignment="1">
      <alignment horizontal="left" vertical="center"/>
    </xf>
    <xf numFmtId="0" fontId="10" fillId="0" borderId="10" xfId="1" applyNumberFormat="1" applyFont="1" applyFill="1" applyBorder="1" applyAlignment="1">
      <alignment vertical="center"/>
    </xf>
    <xf numFmtId="179" fontId="10" fillId="0" borderId="9" xfId="1" applyNumberFormat="1" applyFont="1" applyFill="1" applyBorder="1" applyAlignment="1">
      <alignment vertical="center"/>
    </xf>
    <xf numFmtId="179" fontId="10" fillId="0" borderId="13" xfId="1" applyNumberFormat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9" fillId="2" borderId="0" xfId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left" vertical="center" wrapText="1"/>
    </xf>
    <xf numFmtId="2" fontId="9" fillId="2" borderId="0" xfId="1" applyNumberFormat="1" applyFont="1" applyFill="1" applyBorder="1" applyAlignment="1">
      <alignment horizontal="left" vertical="center"/>
    </xf>
    <xf numFmtId="0" fontId="9" fillId="2" borderId="0" xfId="1" applyNumberFormat="1" applyFont="1" applyFill="1" applyBorder="1" applyAlignment="1">
      <alignment horizontal="left" vertical="center"/>
    </xf>
    <xf numFmtId="43" fontId="9" fillId="2" borderId="0" xfId="2" applyFont="1" applyFill="1" applyBorder="1" applyAlignment="1">
      <alignment horizontal="left" vertical="center"/>
    </xf>
    <xf numFmtId="179" fontId="11" fillId="2" borderId="0" xfId="1" applyNumberFormat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11" fillId="2" borderId="0" xfId="1" applyFont="1" applyFill="1" applyBorder="1" applyAlignment="1">
      <alignment horizontal="left" vertical="center" wrapText="1"/>
    </xf>
    <xf numFmtId="43" fontId="11" fillId="2" borderId="0" xfId="2" applyFont="1" applyFill="1" applyBorder="1" applyAlignment="1">
      <alignment horizontal="left" vertical="center" wrapText="1"/>
    </xf>
    <xf numFmtId="0" fontId="9" fillId="2" borderId="0" xfId="1" applyFont="1" applyFill="1" applyBorder="1" applyAlignment="1">
      <alignment horizontal="left" vertical="center" wrapText="1"/>
    </xf>
    <xf numFmtId="0" fontId="9" fillId="2" borderId="0" xfId="1" applyFont="1" applyFill="1" applyBorder="1" applyAlignment="1">
      <alignment horizontal="left" vertical="center" shrinkToFit="1"/>
    </xf>
    <xf numFmtId="0" fontId="9" fillId="2" borderId="0" xfId="1" applyFont="1" applyFill="1" applyBorder="1" applyAlignment="1">
      <alignment horizontal="left" vertical="center" shrinkToFit="1"/>
    </xf>
    <xf numFmtId="177" fontId="9" fillId="2" borderId="0" xfId="4" applyNumberFormat="1" applyFont="1" applyFill="1" applyBorder="1" applyAlignment="1">
      <alignment horizontal="left" vertical="center"/>
    </xf>
    <xf numFmtId="177" fontId="9" fillId="2" borderId="0" xfId="4" applyNumberFormat="1" applyFont="1" applyFill="1" applyBorder="1" applyAlignment="1">
      <alignment horizontal="left" vertical="center" shrinkToFit="1"/>
    </xf>
    <xf numFmtId="43" fontId="9" fillId="2" borderId="0" xfId="2" applyFont="1" applyFill="1" applyBorder="1" applyAlignment="1" applyProtection="1">
      <alignment horizontal="left" vertical="center"/>
    </xf>
    <xf numFmtId="0" fontId="9" fillId="2" borderId="0" xfId="4" applyFont="1" applyFill="1" applyBorder="1" applyAlignment="1">
      <alignment horizontal="left" vertical="center" wrapText="1"/>
    </xf>
    <xf numFmtId="177" fontId="9" fillId="2" borderId="0" xfId="1" applyNumberFormat="1" applyFont="1" applyFill="1" applyBorder="1" applyAlignment="1">
      <alignment horizontal="left" vertical="center" wrapText="1"/>
    </xf>
    <xf numFmtId="0" fontId="11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/>
    </xf>
    <xf numFmtId="0" fontId="9" fillId="2" borderId="0" xfId="1" applyNumberFormat="1" applyFont="1" applyFill="1" applyBorder="1" applyAlignment="1">
      <alignment horizontal="left" vertical="center"/>
    </xf>
    <xf numFmtId="43" fontId="9" fillId="2" borderId="0" xfId="2" applyFont="1" applyFill="1" applyBorder="1" applyAlignment="1">
      <alignment horizontal="left" vertical="center"/>
    </xf>
    <xf numFmtId="43" fontId="9" fillId="2" borderId="0" xfId="2" applyFont="1" applyFill="1" applyBorder="1" applyAlignment="1">
      <alignment horizontal="left" vertical="center" wrapText="1"/>
    </xf>
  </cellXfs>
  <cellStyles count="7">
    <cellStyle name="常规" xfId="0" builtinId="0"/>
    <cellStyle name="常规 2" xfId="1"/>
    <cellStyle name="常规_基础报价" xfId="6"/>
    <cellStyle name="常规_预算2006.05.10" xfId="3"/>
    <cellStyle name="常规_预算2006.05.10_1" xfId="4"/>
    <cellStyle name="常规_预算2006.05.10_2" xfId="5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1</xdr:row>
      <xdr:rowOff>9525</xdr:rowOff>
    </xdr:from>
    <xdr:to>
      <xdr:col>1</xdr:col>
      <xdr:colOff>0</xdr:colOff>
      <xdr:row>3</xdr:row>
      <xdr:rowOff>9525</xdr:rowOff>
    </xdr:to>
    <xdr:cxnSp macro="">
      <xdr:nvCxnSpPr>
        <xdr:cNvPr id="2" name="直接连接符 1"/>
        <xdr:cNvCxnSpPr/>
      </xdr:nvCxnSpPr>
      <xdr:spPr>
        <a:xfrm>
          <a:off x="635" y="720725"/>
          <a:ext cx="1447165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D19"/>
  <sheetViews>
    <sheetView tabSelected="1" workbookViewId="0">
      <selection activeCell="G15" sqref="G15"/>
    </sheetView>
  </sheetViews>
  <sheetFormatPr defaultColWidth="9" defaultRowHeight="13.5"/>
  <cols>
    <col min="1" max="1" width="19" customWidth="1"/>
    <col min="2" max="4" width="17.25" customWidth="1"/>
  </cols>
  <sheetData>
    <row r="2" spans="1:4" ht="24" customHeight="1">
      <c r="A2" s="1" t="s">
        <v>0</v>
      </c>
      <c r="B2" s="7" t="s">
        <v>1</v>
      </c>
      <c r="C2" s="7"/>
      <c r="D2" s="8"/>
    </row>
    <row r="3" spans="1:4" ht="24" customHeight="1">
      <c r="A3" s="2" t="s">
        <v>2</v>
      </c>
      <c r="B3" s="3" t="s">
        <v>3</v>
      </c>
      <c r="C3" s="4" t="s">
        <v>4</v>
      </c>
      <c r="D3" s="4" t="s">
        <v>5</v>
      </c>
    </row>
    <row r="4" spans="1:4" ht="47.1" customHeight="1">
      <c r="A4" s="5" t="s">
        <v>6</v>
      </c>
      <c r="B4" s="4">
        <v>29500</v>
      </c>
      <c r="C4" s="4">
        <v>32160</v>
      </c>
      <c r="D4" s="4">
        <v>36200</v>
      </c>
    </row>
    <row r="5" spans="1:4" ht="29.1" customHeight="1">
      <c r="A5" s="5" t="s">
        <v>7</v>
      </c>
      <c r="B5" s="4">
        <v>5800</v>
      </c>
      <c r="C5" s="4">
        <v>11420</v>
      </c>
      <c r="D5" s="4">
        <v>12400</v>
      </c>
    </row>
    <row r="6" spans="1:4" ht="86.1" customHeight="1">
      <c r="A6" s="5" t="s">
        <v>8</v>
      </c>
      <c r="B6" s="4">
        <v>2000</v>
      </c>
      <c r="C6" s="4">
        <v>5000</v>
      </c>
      <c r="D6" s="4">
        <v>13500</v>
      </c>
    </row>
    <row r="7" spans="1:4" ht="24" customHeight="1">
      <c r="A7" s="5" t="s">
        <v>9</v>
      </c>
      <c r="B7" s="4">
        <v>3500</v>
      </c>
      <c r="C7" s="4">
        <v>3500</v>
      </c>
      <c r="D7" s="4">
        <v>4000</v>
      </c>
    </row>
    <row r="8" spans="1:4" ht="24" customHeight="1">
      <c r="A8" s="4"/>
      <c r="B8" s="4"/>
      <c r="C8" s="4"/>
      <c r="D8" s="4"/>
    </row>
    <row r="9" spans="1:4" ht="24" customHeight="1">
      <c r="A9" s="4" t="s">
        <v>10</v>
      </c>
      <c r="B9" s="4">
        <f>SUM(B4:B8)</f>
        <v>40800</v>
      </c>
      <c r="C9" s="4">
        <f t="shared" ref="C9:D9" si="0">SUM(C4:C8)</f>
        <v>52080</v>
      </c>
      <c r="D9" s="4">
        <f t="shared" si="0"/>
        <v>66100</v>
      </c>
    </row>
    <row r="10" spans="1:4" ht="24" customHeight="1">
      <c r="A10" s="4"/>
      <c r="B10" s="4"/>
      <c r="C10" s="4"/>
      <c r="D10" s="4"/>
    </row>
    <row r="11" spans="1:4" ht="24" customHeight="1">
      <c r="A11" s="9" t="s">
        <v>15</v>
      </c>
      <c r="B11" s="10"/>
      <c r="C11" s="10"/>
      <c r="D11" s="15"/>
    </row>
    <row r="12" spans="1:4" ht="24" customHeight="1">
      <c r="A12" s="11"/>
      <c r="B12" s="12"/>
      <c r="C12" s="12"/>
      <c r="D12" s="16"/>
    </row>
    <row r="13" spans="1:4" ht="24" customHeight="1">
      <c r="A13" s="13"/>
      <c r="B13" s="14"/>
      <c r="C13" s="14"/>
      <c r="D13" s="17"/>
    </row>
    <row r="14" spans="1:4" ht="30" customHeight="1">
      <c r="A14" s="6" t="s">
        <v>11</v>
      </c>
    </row>
    <row r="15" spans="1:4" ht="30" customHeight="1">
      <c r="A15" s="18" t="s">
        <v>16</v>
      </c>
    </row>
    <row r="16" spans="1:4" ht="30" customHeight="1">
      <c r="A16" s="6" t="s">
        <v>12</v>
      </c>
    </row>
    <row r="17" spans="1:1" ht="30" customHeight="1">
      <c r="A17" s="6" t="s">
        <v>13</v>
      </c>
    </row>
    <row r="18" spans="1:1" ht="32.1" customHeight="1">
      <c r="A18" s="6" t="s">
        <v>14</v>
      </c>
    </row>
    <row r="19" spans="1:1" ht="27" customHeight="1"/>
  </sheetData>
  <mergeCells count="2">
    <mergeCell ref="B2:D2"/>
    <mergeCell ref="A11:D13"/>
  </mergeCells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IR338"/>
  <sheetViews>
    <sheetView showGridLines="0" view="pageBreakPreview" zoomScale="110" zoomScaleNormal="115" workbookViewId="0">
      <pane ySplit="5" topLeftCell="A108" activePane="bottomLeft" state="frozen"/>
      <selection pane="bottomLeft" activeCell="B132" sqref="B132"/>
    </sheetView>
  </sheetViews>
  <sheetFormatPr defaultRowHeight="13.5"/>
  <cols>
    <col min="1" max="1" width="5.375" style="157" customWidth="1"/>
    <col min="2" max="2" width="39.75" style="22" customWidth="1"/>
    <col min="3" max="3" width="5.75" style="22" customWidth="1"/>
    <col min="4" max="4" width="6.75" style="160" customWidth="1"/>
    <col min="5" max="5" width="10.25" style="161" customWidth="1"/>
    <col min="6" max="6" width="9.625" style="160" customWidth="1"/>
    <col min="7" max="7" width="9.375" style="161" customWidth="1"/>
    <col min="8" max="8" width="11.125" style="160" customWidth="1"/>
    <col min="9" max="9" width="39.625" style="22" customWidth="1"/>
    <col min="10" max="252" width="9" style="22" customWidth="1"/>
    <col min="253" max="256" width="9" style="22"/>
    <col min="257" max="257" width="5.375" style="22" customWidth="1"/>
    <col min="258" max="258" width="39.75" style="22" customWidth="1"/>
    <col min="259" max="259" width="5.75" style="22" customWidth="1"/>
    <col min="260" max="260" width="6.75" style="22" customWidth="1"/>
    <col min="261" max="261" width="10.25" style="22" customWidth="1"/>
    <col min="262" max="262" width="9.625" style="22" customWidth="1"/>
    <col min="263" max="263" width="9.375" style="22" customWidth="1"/>
    <col min="264" max="264" width="11.125" style="22" customWidth="1"/>
    <col min="265" max="265" width="39.625" style="22" customWidth="1"/>
    <col min="266" max="508" width="9" style="22" customWidth="1"/>
    <col min="509" max="512" width="9" style="22"/>
    <col min="513" max="513" width="5.375" style="22" customWidth="1"/>
    <col min="514" max="514" width="39.75" style="22" customWidth="1"/>
    <col min="515" max="515" width="5.75" style="22" customWidth="1"/>
    <col min="516" max="516" width="6.75" style="22" customWidth="1"/>
    <col min="517" max="517" width="10.25" style="22" customWidth="1"/>
    <col min="518" max="518" width="9.625" style="22" customWidth="1"/>
    <col min="519" max="519" width="9.375" style="22" customWidth="1"/>
    <col min="520" max="520" width="11.125" style="22" customWidth="1"/>
    <col min="521" max="521" width="39.625" style="22" customWidth="1"/>
    <col min="522" max="764" width="9" style="22" customWidth="1"/>
    <col min="765" max="768" width="9" style="22"/>
    <col min="769" max="769" width="5.375" style="22" customWidth="1"/>
    <col min="770" max="770" width="39.75" style="22" customWidth="1"/>
    <col min="771" max="771" width="5.75" style="22" customWidth="1"/>
    <col min="772" max="772" width="6.75" style="22" customWidth="1"/>
    <col min="773" max="773" width="10.25" style="22" customWidth="1"/>
    <col min="774" max="774" width="9.625" style="22" customWidth="1"/>
    <col min="775" max="775" width="9.375" style="22" customWidth="1"/>
    <col min="776" max="776" width="11.125" style="22" customWidth="1"/>
    <col min="777" max="777" width="39.625" style="22" customWidth="1"/>
    <col min="778" max="1020" width="9" style="22" customWidth="1"/>
    <col min="1021" max="1024" width="9" style="22"/>
    <col min="1025" max="1025" width="5.375" style="22" customWidth="1"/>
    <col min="1026" max="1026" width="39.75" style="22" customWidth="1"/>
    <col min="1027" max="1027" width="5.75" style="22" customWidth="1"/>
    <col min="1028" max="1028" width="6.75" style="22" customWidth="1"/>
    <col min="1029" max="1029" width="10.25" style="22" customWidth="1"/>
    <col min="1030" max="1030" width="9.625" style="22" customWidth="1"/>
    <col min="1031" max="1031" width="9.375" style="22" customWidth="1"/>
    <col min="1032" max="1032" width="11.125" style="22" customWidth="1"/>
    <col min="1033" max="1033" width="39.625" style="22" customWidth="1"/>
    <col min="1034" max="1276" width="9" style="22" customWidth="1"/>
    <col min="1277" max="1280" width="9" style="22"/>
    <col min="1281" max="1281" width="5.375" style="22" customWidth="1"/>
    <col min="1282" max="1282" width="39.75" style="22" customWidth="1"/>
    <col min="1283" max="1283" width="5.75" style="22" customWidth="1"/>
    <col min="1284" max="1284" width="6.75" style="22" customWidth="1"/>
    <col min="1285" max="1285" width="10.25" style="22" customWidth="1"/>
    <col min="1286" max="1286" width="9.625" style="22" customWidth="1"/>
    <col min="1287" max="1287" width="9.375" style="22" customWidth="1"/>
    <col min="1288" max="1288" width="11.125" style="22" customWidth="1"/>
    <col min="1289" max="1289" width="39.625" style="22" customWidth="1"/>
    <col min="1290" max="1532" width="9" style="22" customWidth="1"/>
    <col min="1533" max="1536" width="9" style="22"/>
    <col min="1537" max="1537" width="5.375" style="22" customWidth="1"/>
    <col min="1538" max="1538" width="39.75" style="22" customWidth="1"/>
    <col min="1539" max="1539" width="5.75" style="22" customWidth="1"/>
    <col min="1540" max="1540" width="6.75" style="22" customWidth="1"/>
    <col min="1541" max="1541" width="10.25" style="22" customWidth="1"/>
    <col min="1542" max="1542" width="9.625" style="22" customWidth="1"/>
    <col min="1543" max="1543" width="9.375" style="22" customWidth="1"/>
    <col min="1544" max="1544" width="11.125" style="22" customWidth="1"/>
    <col min="1545" max="1545" width="39.625" style="22" customWidth="1"/>
    <col min="1546" max="1788" width="9" style="22" customWidth="1"/>
    <col min="1789" max="1792" width="9" style="22"/>
    <col min="1793" max="1793" width="5.375" style="22" customWidth="1"/>
    <col min="1794" max="1794" width="39.75" style="22" customWidth="1"/>
    <col min="1795" max="1795" width="5.75" style="22" customWidth="1"/>
    <col min="1796" max="1796" width="6.75" style="22" customWidth="1"/>
    <col min="1797" max="1797" width="10.25" style="22" customWidth="1"/>
    <col min="1798" max="1798" width="9.625" style="22" customWidth="1"/>
    <col min="1799" max="1799" width="9.375" style="22" customWidth="1"/>
    <col min="1800" max="1800" width="11.125" style="22" customWidth="1"/>
    <col min="1801" max="1801" width="39.625" style="22" customWidth="1"/>
    <col min="1802" max="2044" width="9" style="22" customWidth="1"/>
    <col min="2045" max="2048" width="9" style="22"/>
    <col min="2049" max="2049" width="5.375" style="22" customWidth="1"/>
    <col min="2050" max="2050" width="39.75" style="22" customWidth="1"/>
    <col min="2051" max="2051" width="5.75" style="22" customWidth="1"/>
    <col min="2052" max="2052" width="6.75" style="22" customWidth="1"/>
    <col min="2053" max="2053" width="10.25" style="22" customWidth="1"/>
    <col min="2054" max="2054" width="9.625" style="22" customWidth="1"/>
    <col min="2055" max="2055" width="9.375" style="22" customWidth="1"/>
    <col min="2056" max="2056" width="11.125" style="22" customWidth="1"/>
    <col min="2057" max="2057" width="39.625" style="22" customWidth="1"/>
    <col min="2058" max="2300" width="9" style="22" customWidth="1"/>
    <col min="2301" max="2304" width="9" style="22"/>
    <col min="2305" max="2305" width="5.375" style="22" customWidth="1"/>
    <col min="2306" max="2306" width="39.75" style="22" customWidth="1"/>
    <col min="2307" max="2307" width="5.75" style="22" customWidth="1"/>
    <col min="2308" max="2308" width="6.75" style="22" customWidth="1"/>
    <col min="2309" max="2309" width="10.25" style="22" customWidth="1"/>
    <col min="2310" max="2310" width="9.625" style="22" customWidth="1"/>
    <col min="2311" max="2311" width="9.375" style="22" customWidth="1"/>
    <col min="2312" max="2312" width="11.125" style="22" customWidth="1"/>
    <col min="2313" max="2313" width="39.625" style="22" customWidth="1"/>
    <col min="2314" max="2556" width="9" style="22" customWidth="1"/>
    <col min="2557" max="2560" width="9" style="22"/>
    <col min="2561" max="2561" width="5.375" style="22" customWidth="1"/>
    <col min="2562" max="2562" width="39.75" style="22" customWidth="1"/>
    <col min="2563" max="2563" width="5.75" style="22" customWidth="1"/>
    <col min="2564" max="2564" width="6.75" style="22" customWidth="1"/>
    <col min="2565" max="2565" width="10.25" style="22" customWidth="1"/>
    <col min="2566" max="2566" width="9.625" style="22" customWidth="1"/>
    <col min="2567" max="2567" width="9.375" style="22" customWidth="1"/>
    <col min="2568" max="2568" width="11.125" style="22" customWidth="1"/>
    <col min="2569" max="2569" width="39.625" style="22" customWidth="1"/>
    <col min="2570" max="2812" width="9" style="22" customWidth="1"/>
    <col min="2813" max="2816" width="9" style="22"/>
    <col min="2817" max="2817" width="5.375" style="22" customWidth="1"/>
    <col min="2818" max="2818" width="39.75" style="22" customWidth="1"/>
    <col min="2819" max="2819" width="5.75" style="22" customWidth="1"/>
    <col min="2820" max="2820" width="6.75" style="22" customWidth="1"/>
    <col min="2821" max="2821" width="10.25" style="22" customWidth="1"/>
    <col min="2822" max="2822" width="9.625" style="22" customWidth="1"/>
    <col min="2823" max="2823" width="9.375" style="22" customWidth="1"/>
    <col min="2824" max="2824" width="11.125" style="22" customWidth="1"/>
    <col min="2825" max="2825" width="39.625" style="22" customWidth="1"/>
    <col min="2826" max="3068" width="9" style="22" customWidth="1"/>
    <col min="3069" max="3072" width="9" style="22"/>
    <col min="3073" max="3073" width="5.375" style="22" customWidth="1"/>
    <col min="3074" max="3074" width="39.75" style="22" customWidth="1"/>
    <col min="3075" max="3075" width="5.75" style="22" customWidth="1"/>
    <col min="3076" max="3076" width="6.75" style="22" customWidth="1"/>
    <col min="3077" max="3077" width="10.25" style="22" customWidth="1"/>
    <col min="3078" max="3078" width="9.625" style="22" customWidth="1"/>
    <col min="3079" max="3079" width="9.375" style="22" customWidth="1"/>
    <col min="3080" max="3080" width="11.125" style="22" customWidth="1"/>
    <col min="3081" max="3081" width="39.625" style="22" customWidth="1"/>
    <col min="3082" max="3324" width="9" style="22" customWidth="1"/>
    <col min="3325" max="3328" width="9" style="22"/>
    <col min="3329" max="3329" width="5.375" style="22" customWidth="1"/>
    <col min="3330" max="3330" width="39.75" style="22" customWidth="1"/>
    <col min="3331" max="3331" width="5.75" style="22" customWidth="1"/>
    <col min="3332" max="3332" width="6.75" style="22" customWidth="1"/>
    <col min="3333" max="3333" width="10.25" style="22" customWidth="1"/>
    <col min="3334" max="3334" width="9.625" style="22" customWidth="1"/>
    <col min="3335" max="3335" width="9.375" style="22" customWidth="1"/>
    <col min="3336" max="3336" width="11.125" style="22" customWidth="1"/>
    <col min="3337" max="3337" width="39.625" style="22" customWidth="1"/>
    <col min="3338" max="3580" width="9" style="22" customWidth="1"/>
    <col min="3581" max="3584" width="9" style="22"/>
    <col min="3585" max="3585" width="5.375" style="22" customWidth="1"/>
    <col min="3586" max="3586" width="39.75" style="22" customWidth="1"/>
    <col min="3587" max="3587" width="5.75" style="22" customWidth="1"/>
    <col min="3588" max="3588" width="6.75" style="22" customWidth="1"/>
    <col min="3589" max="3589" width="10.25" style="22" customWidth="1"/>
    <col min="3590" max="3590" width="9.625" style="22" customWidth="1"/>
    <col min="3591" max="3591" width="9.375" style="22" customWidth="1"/>
    <col min="3592" max="3592" width="11.125" style="22" customWidth="1"/>
    <col min="3593" max="3593" width="39.625" style="22" customWidth="1"/>
    <col min="3594" max="3836" width="9" style="22" customWidth="1"/>
    <col min="3837" max="3840" width="9" style="22"/>
    <col min="3841" max="3841" width="5.375" style="22" customWidth="1"/>
    <col min="3842" max="3842" width="39.75" style="22" customWidth="1"/>
    <col min="3843" max="3843" width="5.75" style="22" customWidth="1"/>
    <col min="3844" max="3844" width="6.75" style="22" customWidth="1"/>
    <col min="3845" max="3845" width="10.25" style="22" customWidth="1"/>
    <col min="3846" max="3846" width="9.625" style="22" customWidth="1"/>
    <col min="3847" max="3847" width="9.375" style="22" customWidth="1"/>
    <col min="3848" max="3848" width="11.125" style="22" customWidth="1"/>
    <col min="3849" max="3849" width="39.625" style="22" customWidth="1"/>
    <col min="3850" max="4092" width="9" style="22" customWidth="1"/>
    <col min="4093" max="4096" width="9" style="22"/>
    <col min="4097" max="4097" width="5.375" style="22" customWidth="1"/>
    <col min="4098" max="4098" width="39.75" style="22" customWidth="1"/>
    <col min="4099" max="4099" width="5.75" style="22" customWidth="1"/>
    <col min="4100" max="4100" width="6.75" style="22" customWidth="1"/>
    <col min="4101" max="4101" width="10.25" style="22" customWidth="1"/>
    <col min="4102" max="4102" width="9.625" style="22" customWidth="1"/>
    <col min="4103" max="4103" width="9.375" style="22" customWidth="1"/>
    <col min="4104" max="4104" width="11.125" style="22" customWidth="1"/>
    <col min="4105" max="4105" width="39.625" style="22" customWidth="1"/>
    <col min="4106" max="4348" width="9" style="22" customWidth="1"/>
    <col min="4349" max="4352" width="9" style="22"/>
    <col min="4353" max="4353" width="5.375" style="22" customWidth="1"/>
    <col min="4354" max="4354" width="39.75" style="22" customWidth="1"/>
    <col min="4355" max="4355" width="5.75" style="22" customWidth="1"/>
    <col min="4356" max="4356" width="6.75" style="22" customWidth="1"/>
    <col min="4357" max="4357" width="10.25" style="22" customWidth="1"/>
    <col min="4358" max="4358" width="9.625" style="22" customWidth="1"/>
    <col min="4359" max="4359" width="9.375" style="22" customWidth="1"/>
    <col min="4360" max="4360" width="11.125" style="22" customWidth="1"/>
    <col min="4361" max="4361" width="39.625" style="22" customWidth="1"/>
    <col min="4362" max="4604" width="9" style="22" customWidth="1"/>
    <col min="4605" max="4608" width="9" style="22"/>
    <col min="4609" max="4609" width="5.375" style="22" customWidth="1"/>
    <col min="4610" max="4610" width="39.75" style="22" customWidth="1"/>
    <col min="4611" max="4611" width="5.75" style="22" customWidth="1"/>
    <col min="4612" max="4612" width="6.75" style="22" customWidth="1"/>
    <col min="4613" max="4613" width="10.25" style="22" customWidth="1"/>
    <col min="4614" max="4614" width="9.625" style="22" customWidth="1"/>
    <col min="4615" max="4615" width="9.375" style="22" customWidth="1"/>
    <col min="4616" max="4616" width="11.125" style="22" customWidth="1"/>
    <col min="4617" max="4617" width="39.625" style="22" customWidth="1"/>
    <col min="4618" max="4860" width="9" style="22" customWidth="1"/>
    <col min="4861" max="4864" width="9" style="22"/>
    <col min="4865" max="4865" width="5.375" style="22" customWidth="1"/>
    <col min="4866" max="4866" width="39.75" style="22" customWidth="1"/>
    <col min="4867" max="4867" width="5.75" style="22" customWidth="1"/>
    <col min="4868" max="4868" width="6.75" style="22" customWidth="1"/>
    <col min="4869" max="4869" width="10.25" style="22" customWidth="1"/>
    <col min="4870" max="4870" width="9.625" style="22" customWidth="1"/>
    <col min="4871" max="4871" width="9.375" style="22" customWidth="1"/>
    <col min="4872" max="4872" width="11.125" style="22" customWidth="1"/>
    <col min="4873" max="4873" width="39.625" style="22" customWidth="1"/>
    <col min="4874" max="5116" width="9" style="22" customWidth="1"/>
    <col min="5117" max="5120" width="9" style="22"/>
    <col min="5121" max="5121" width="5.375" style="22" customWidth="1"/>
    <col min="5122" max="5122" width="39.75" style="22" customWidth="1"/>
    <col min="5123" max="5123" width="5.75" style="22" customWidth="1"/>
    <col min="5124" max="5124" width="6.75" style="22" customWidth="1"/>
    <col min="5125" max="5125" width="10.25" style="22" customWidth="1"/>
    <col min="5126" max="5126" width="9.625" style="22" customWidth="1"/>
    <col min="5127" max="5127" width="9.375" style="22" customWidth="1"/>
    <col min="5128" max="5128" width="11.125" style="22" customWidth="1"/>
    <col min="5129" max="5129" width="39.625" style="22" customWidth="1"/>
    <col min="5130" max="5372" width="9" style="22" customWidth="1"/>
    <col min="5373" max="5376" width="9" style="22"/>
    <col min="5377" max="5377" width="5.375" style="22" customWidth="1"/>
    <col min="5378" max="5378" width="39.75" style="22" customWidth="1"/>
    <col min="5379" max="5379" width="5.75" style="22" customWidth="1"/>
    <col min="5380" max="5380" width="6.75" style="22" customWidth="1"/>
    <col min="5381" max="5381" width="10.25" style="22" customWidth="1"/>
    <col min="5382" max="5382" width="9.625" style="22" customWidth="1"/>
    <col min="5383" max="5383" width="9.375" style="22" customWidth="1"/>
    <col min="5384" max="5384" width="11.125" style="22" customWidth="1"/>
    <col min="5385" max="5385" width="39.625" style="22" customWidth="1"/>
    <col min="5386" max="5628" width="9" style="22" customWidth="1"/>
    <col min="5629" max="5632" width="9" style="22"/>
    <col min="5633" max="5633" width="5.375" style="22" customWidth="1"/>
    <col min="5634" max="5634" width="39.75" style="22" customWidth="1"/>
    <col min="5635" max="5635" width="5.75" style="22" customWidth="1"/>
    <col min="5636" max="5636" width="6.75" style="22" customWidth="1"/>
    <col min="5637" max="5637" width="10.25" style="22" customWidth="1"/>
    <col min="5638" max="5638" width="9.625" style="22" customWidth="1"/>
    <col min="5639" max="5639" width="9.375" style="22" customWidth="1"/>
    <col min="5640" max="5640" width="11.125" style="22" customWidth="1"/>
    <col min="5641" max="5641" width="39.625" style="22" customWidth="1"/>
    <col min="5642" max="5884" width="9" style="22" customWidth="1"/>
    <col min="5885" max="5888" width="9" style="22"/>
    <col min="5889" max="5889" width="5.375" style="22" customWidth="1"/>
    <col min="5890" max="5890" width="39.75" style="22" customWidth="1"/>
    <col min="5891" max="5891" width="5.75" style="22" customWidth="1"/>
    <col min="5892" max="5892" width="6.75" style="22" customWidth="1"/>
    <col min="5893" max="5893" width="10.25" style="22" customWidth="1"/>
    <col min="5894" max="5894" width="9.625" style="22" customWidth="1"/>
    <col min="5895" max="5895" width="9.375" style="22" customWidth="1"/>
    <col min="5896" max="5896" width="11.125" style="22" customWidth="1"/>
    <col min="5897" max="5897" width="39.625" style="22" customWidth="1"/>
    <col min="5898" max="6140" width="9" style="22" customWidth="1"/>
    <col min="6141" max="6144" width="9" style="22"/>
    <col min="6145" max="6145" width="5.375" style="22" customWidth="1"/>
    <col min="6146" max="6146" width="39.75" style="22" customWidth="1"/>
    <col min="6147" max="6147" width="5.75" style="22" customWidth="1"/>
    <col min="6148" max="6148" width="6.75" style="22" customWidth="1"/>
    <col min="6149" max="6149" width="10.25" style="22" customWidth="1"/>
    <col min="6150" max="6150" width="9.625" style="22" customWidth="1"/>
    <col min="6151" max="6151" width="9.375" style="22" customWidth="1"/>
    <col min="6152" max="6152" width="11.125" style="22" customWidth="1"/>
    <col min="6153" max="6153" width="39.625" style="22" customWidth="1"/>
    <col min="6154" max="6396" width="9" style="22" customWidth="1"/>
    <col min="6397" max="6400" width="9" style="22"/>
    <col min="6401" max="6401" width="5.375" style="22" customWidth="1"/>
    <col min="6402" max="6402" width="39.75" style="22" customWidth="1"/>
    <col min="6403" max="6403" width="5.75" style="22" customWidth="1"/>
    <col min="6404" max="6404" width="6.75" style="22" customWidth="1"/>
    <col min="6405" max="6405" width="10.25" style="22" customWidth="1"/>
    <col min="6406" max="6406" width="9.625" style="22" customWidth="1"/>
    <col min="6407" max="6407" width="9.375" style="22" customWidth="1"/>
    <col min="6408" max="6408" width="11.125" style="22" customWidth="1"/>
    <col min="6409" max="6409" width="39.625" style="22" customWidth="1"/>
    <col min="6410" max="6652" width="9" style="22" customWidth="1"/>
    <col min="6653" max="6656" width="9" style="22"/>
    <col min="6657" max="6657" width="5.375" style="22" customWidth="1"/>
    <col min="6658" max="6658" width="39.75" style="22" customWidth="1"/>
    <col min="6659" max="6659" width="5.75" style="22" customWidth="1"/>
    <col min="6660" max="6660" width="6.75" style="22" customWidth="1"/>
    <col min="6661" max="6661" width="10.25" style="22" customWidth="1"/>
    <col min="6662" max="6662" width="9.625" style="22" customWidth="1"/>
    <col min="6663" max="6663" width="9.375" style="22" customWidth="1"/>
    <col min="6664" max="6664" width="11.125" style="22" customWidth="1"/>
    <col min="6665" max="6665" width="39.625" style="22" customWidth="1"/>
    <col min="6666" max="6908" width="9" style="22" customWidth="1"/>
    <col min="6909" max="6912" width="9" style="22"/>
    <col min="6913" max="6913" width="5.375" style="22" customWidth="1"/>
    <col min="6914" max="6914" width="39.75" style="22" customWidth="1"/>
    <col min="6915" max="6915" width="5.75" style="22" customWidth="1"/>
    <col min="6916" max="6916" width="6.75" style="22" customWidth="1"/>
    <col min="6917" max="6917" width="10.25" style="22" customWidth="1"/>
    <col min="6918" max="6918" width="9.625" style="22" customWidth="1"/>
    <col min="6919" max="6919" width="9.375" style="22" customWidth="1"/>
    <col min="6920" max="6920" width="11.125" style="22" customWidth="1"/>
    <col min="6921" max="6921" width="39.625" style="22" customWidth="1"/>
    <col min="6922" max="7164" width="9" style="22" customWidth="1"/>
    <col min="7165" max="7168" width="9" style="22"/>
    <col min="7169" max="7169" width="5.375" style="22" customWidth="1"/>
    <col min="7170" max="7170" width="39.75" style="22" customWidth="1"/>
    <col min="7171" max="7171" width="5.75" style="22" customWidth="1"/>
    <col min="7172" max="7172" width="6.75" style="22" customWidth="1"/>
    <col min="7173" max="7173" width="10.25" style="22" customWidth="1"/>
    <col min="7174" max="7174" width="9.625" style="22" customWidth="1"/>
    <col min="7175" max="7175" width="9.375" style="22" customWidth="1"/>
    <col min="7176" max="7176" width="11.125" style="22" customWidth="1"/>
    <col min="7177" max="7177" width="39.625" style="22" customWidth="1"/>
    <col min="7178" max="7420" width="9" style="22" customWidth="1"/>
    <col min="7421" max="7424" width="9" style="22"/>
    <col min="7425" max="7425" width="5.375" style="22" customWidth="1"/>
    <col min="7426" max="7426" width="39.75" style="22" customWidth="1"/>
    <col min="7427" max="7427" width="5.75" style="22" customWidth="1"/>
    <col min="7428" max="7428" width="6.75" style="22" customWidth="1"/>
    <col min="7429" max="7429" width="10.25" style="22" customWidth="1"/>
    <col min="7430" max="7430" width="9.625" style="22" customWidth="1"/>
    <col min="7431" max="7431" width="9.375" style="22" customWidth="1"/>
    <col min="7432" max="7432" width="11.125" style="22" customWidth="1"/>
    <col min="7433" max="7433" width="39.625" style="22" customWidth="1"/>
    <col min="7434" max="7676" width="9" style="22" customWidth="1"/>
    <col min="7677" max="7680" width="9" style="22"/>
    <col min="7681" max="7681" width="5.375" style="22" customWidth="1"/>
    <col min="7682" max="7682" width="39.75" style="22" customWidth="1"/>
    <col min="7683" max="7683" width="5.75" style="22" customWidth="1"/>
    <col min="7684" max="7684" width="6.75" style="22" customWidth="1"/>
    <col min="7685" max="7685" width="10.25" style="22" customWidth="1"/>
    <col min="7686" max="7686" width="9.625" style="22" customWidth="1"/>
    <col min="7687" max="7687" width="9.375" style="22" customWidth="1"/>
    <col min="7688" max="7688" width="11.125" style="22" customWidth="1"/>
    <col min="7689" max="7689" width="39.625" style="22" customWidth="1"/>
    <col min="7690" max="7932" width="9" style="22" customWidth="1"/>
    <col min="7933" max="7936" width="9" style="22"/>
    <col min="7937" max="7937" width="5.375" style="22" customWidth="1"/>
    <col min="7938" max="7938" width="39.75" style="22" customWidth="1"/>
    <col min="7939" max="7939" width="5.75" style="22" customWidth="1"/>
    <col min="7940" max="7940" width="6.75" style="22" customWidth="1"/>
    <col min="7941" max="7941" width="10.25" style="22" customWidth="1"/>
    <col min="7942" max="7942" width="9.625" style="22" customWidth="1"/>
    <col min="7943" max="7943" width="9.375" style="22" customWidth="1"/>
    <col min="7944" max="7944" width="11.125" style="22" customWidth="1"/>
    <col min="7945" max="7945" width="39.625" style="22" customWidth="1"/>
    <col min="7946" max="8188" width="9" style="22" customWidth="1"/>
    <col min="8189" max="8192" width="9" style="22"/>
    <col min="8193" max="8193" width="5.375" style="22" customWidth="1"/>
    <col min="8194" max="8194" width="39.75" style="22" customWidth="1"/>
    <col min="8195" max="8195" width="5.75" style="22" customWidth="1"/>
    <col min="8196" max="8196" width="6.75" style="22" customWidth="1"/>
    <col min="8197" max="8197" width="10.25" style="22" customWidth="1"/>
    <col min="8198" max="8198" width="9.625" style="22" customWidth="1"/>
    <col min="8199" max="8199" width="9.375" style="22" customWidth="1"/>
    <col min="8200" max="8200" width="11.125" style="22" customWidth="1"/>
    <col min="8201" max="8201" width="39.625" style="22" customWidth="1"/>
    <col min="8202" max="8444" width="9" style="22" customWidth="1"/>
    <col min="8445" max="8448" width="9" style="22"/>
    <col min="8449" max="8449" width="5.375" style="22" customWidth="1"/>
    <col min="8450" max="8450" width="39.75" style="22" customWidth="1"/>
    <col min="8451" max="8451" width="5.75" style="22" customWidth="1"/>
    <col min="8452" max="8452" width="6.75" style="22" customWidth="1"/>
    <col min="8453" max="8453" width="10.25" style="22" customWidth="1"/>
    <col min="8454" max="8454" width="9.625" style="22" customWidth="1"/>
    <col min="8455" max="8455" width="9.375" style="22" customWidth="1"/>
    <col min="8456" max="8456" width="11.125" style="22" customWidth="1"/>
    <col min="8457" max="8457" width="39.625" style="22" customWidth="1"/>
    <col min="8458" max="8700" width="9" style="22" customWidth="1"/>
    <col min="8701" max="8704" width="9" style="22"/>
    <col min="8705" max="8705" width="5.375" style="22" customWidth="1"/>
    <col min="8706" max="8706" width="39.75" style="22" customWidth="1"/>
    <col min="8707" max="8707" width="5.75" style="22" customWidth="1"/>
    <col min="8708" max="8708" width="6.75" style="22" customWidth="1"/>
    <col min="8709" max="8709" width="10.25" style="22" customWidth="1"/>
    <col min="8710" max="8710" width="9.625" style="22" customWidth="1"/>
    <col min="8711" max="8711" width="9.375" style="22" customWidth="1"/>
    <col min="8712" max="8712" width="11.125" style="22" customWidth="1"/>
    <col min="8713" max="8713" width="39.625" style="22" customWidth="1"/>
    <col min="8714" max="8956" width="9" style="22" customWidth="1"/>
    <col min="8957" max="8960" width="9" style="22"/>
    <col min="8961" max="8961" width="5.375" style="22" customWidth="1"/>
    <col min="8962" max="8962" width="39.75" style="22" customWidth="1"/>
    <col min="8963" max="8963" width="5.75" style="22" customWidth="1"/>
    <col min="8964" max="8964" width="6.75" style="22" customWidth="1"/>
    <col min="8965" max="8965" width="10.25" style="22" customWidth="1"/>
    <col min="8966" max="8966" width="9.625" style="22" customWidth="1"/>
    <col min="8967" max="8967" width="9.375" style="22" customWidth="1"/>
    <col min="8968" max="8968" width="11.125" style="22" customWidth="1"/>
    <col min="8969" max="8969" width="39.625" style="22" customWidth="1"/>
    <col min="8970" max="9212" width="9" style="22" customWidth="1"/>
    <col min="9213" max="9216" width="9" style="22"/>
    <col min="9217" max="9217" width="5.375" style="22" customWidth="1"/>
    <col min="9218" max="9218" width="39.75" style="22" customWidth="1"/>
    <col min="9219" max="9219" width="5.75" style="22" customWidth="1"/>
    <col min="9220" max="9220" width="6.75" style="22" customWidth="1"/>
    <col min="9221" max="9221" width="10.25" style="22" customWidth="1"/>
    <col min="9222" max="9222" width="9.625" style="22" customWidth="1"/>
    <col min="9223" max="9223" width="9.375" style="22" customWidth="1"/>
    <col min="9224" max="9224" width="11.125" style="22" customWidth="1"/>
    <col min="9225" max="9225" width="39.625" style="22" customWidth="1"/>
    <col min="9226" max="9468" width="9" style="22" customWidth="1"/>
    <col min="9469" max="9472" width="9" style="22"/>
    <col min="9473" max="9473" width="5.375" style="22" customWidth="1"/>
    <col min="9474" max="9474" width="39.75" style="22" customWidth="1"/>
    <col min="9475" max="9475" width="5.75" style="22" customWidth="1"/>
    <col min="9476" max="9476" width="6.75" style="22" customWidth="1"/>
    <col min="9477" max="9477" width="10.25" style="22" customWidth="1"/>
    <col min="9478" max="9478" width="9.625" style="22" customWidth="1"/>
    <col min="9479" max="9479" width="9.375" style="22" customWidth="1"/>
    <col min="9480" max="9480" width="11.125" style="22" customWidth="1"/>
    <col min="9481" max="9481" width="39.625" style="22" customWidth="1"/>
    <col min="9482" max="9724" width="9" style="22" customWidth="1"/>
    <col min="9725" max="9728" width="9" style="22"/>
    <col min="9729" max="9729" width="5.375" style="22" customWidth="1"/>
    <col min="9730" max="9730" width="39.75" style="22" customWidth="1"/>
    <col min="9731" max="9731" width="5.75" style="22" customWidth="1"/>
    <col min="9732" max="9732" width="6.75" style="22" customWidth="1"/>
    <col min="9733" max="9733" width="10.25" style="22" customWidth="1"/>
    <col min="9734" max="9734" width="9.625" style="22" customWidth="1"/>
    <col min="9735" max="9735" width="9.375" style="22" customWidth="1"/>
    <col min="9736" max="9736" width="11.125" style="22" customWidth="1"/>
    <col min="9737" max="9737" width="39.625" style="22" customWidth="1"/>
    <col min="9738" max="9980" width="9" style="22" customWidth="1"/>
    <col min="9981" max="9984" width="9" style="22"/>
    <col min="9985" max="9985" width="5.375" style="22" customWidth="1"/>
    <col min="9986" max="9986" width="39.75" style="22" customWidth="1"/>
    <col min="9987" max="9987" width="5.75" style="22" customWidth="1"/>
    <col min="9988" max="9988" width="6.75" style="22" customWidth="1"/>
    <col min="9989" max="9989" width="10.25" style="22" customWidth="1"/>
    <col min="9990" max="9990" width="9.625" style="22" customWidth="1"/>
    <col min="9991" max="9991" width="9.375" style="22" customWidth="1"/>
    <col min="9992" max="9992" width="11.125" style="22" customWidth="1"/>
    <col min="9993" max="9993" width="39.625" style="22" customWidth="1"/>
    <col min="9994" max="10236" width="9" style="22" customWidth="1"/>
    <col min="10237" max="10240" width="9" style="22"/>
    <col min="10241" max="10241" width="5.375" style="22" customWidth="1"/>
    <col min="10242" max="10242" width="39.75" style="22" customWidth="1"/>
    <col min="10243" max="10243" width="5.75" style="22" customWidth="1"/>
    <col min="10244" max="10244" width="6.75" style="22" customWidth="1"/>
    <col min="10245" max="10245" width="10.25" style="22" customWidth="1"/>
    <col min="10246" max="10246" width="9.625" style="22" customWidth="1"/>
    <col min="10247" max="10247" width="9.375" style="22" customWidth="1"/>
    <col min="10248" max="10248" width="11.125" style="22" customWidth="1"/>
    <col min="10249" max="10249" width="39.625" style="22" customWidth="1"/>
    <col min="10250" max="10492" width="9" style="22" customWidth="1"/>
    <col min="10493" max="10496" width="9" style="22"/>
    <col min="10497" max="10497" width="5.375" style="22" customWidth="1"/>
    <col min="10498" max="10498" width="39.75" style="22" customWidth="1"/>
    <col min="10499" max="10499" width="5.75" style="22" customWidth="1"/>
    <col min="10500" max="10500" width="6.75" style="22" customWidth="1"/>
    <col min="10501" max="10501" width="10.25" style="22" customWidth="1"/>
    <col min="10502" max="10502" width="9.625" style="22" customWidth="1"/>
    <col min="10503" max="10503" width="9.375" style="22" customWidth="1"/>
    <col min="10504" max="10504" width="11.125" style="22" customWidth="1"/>
    <col min="10505" max="10505" width="39.625" style="22" customWidth="1"/>
    <col min="10506" max="10748" width="9" style="22" customWidth="1"/>
    <col min="10749" max="10752" width="9" style="22"/>
    <col min="10753" max="10753" width="5.375" style="22" customWidth="1"/>
    <col min="10754" max="10754" width="39.75" style="22" customWidth="1"/>
    <col min="10755" max="10755" width="5.75" style="22" customWidth="1"/>
    <col min="10756" max="10756" width="6.75" style="22" customWidth="1"/>
    <col min="10757" max="10757" width="10.25" style="22" customWidth="1"/>
    <col min="10758" max="10758" width="9.625" style="22" customWidth="1"/>
    <col min="10759" max="10759" width="9.375" style="22" customWidth="1"/>
    <col min="10760" max="10760" width="11.125" style="22" customWidth="1"/>
    <col min="10761" max="10761" width="39.625" style="22" customWidth="1"/>
    <col min="10762" max="11004" width="9" style="22" customWidth="1"/>
    <col min="11005" max="11008" width="9" style="22"/>
    <col min="11009" max="11009" width="5.375" style="22" customWidth="1"/>
    <col min="11010" max="11010" width="39.75" style="22" customWidth="1"/>
    <col min="11011" max="11011" width="5.75" style="22" customWidth="1"/>
    <col min="11012" max="11012" width="6.75" style="22" customWidth="1"/>
    <col min="11013" max="11013" width="10.25" style="22" customWidth="1"/>
    <col min="11014" max="11014" width="9.625" style="22" customWidth="1"/>
    <col min="11015" max="11015" width="9.375" style="22" customWidth="1"/>
    <col min="11016" max="11016" width="11.125" style="22" customWidth="1"/>
    <col min="11017" max="11017" width="39.625" style="22" customWidth="1"/>
    <col min="11018" max="11260" width="9" style="22" customWidth="1"/>
    <col min="11261" max="11264" width="9" style="22"/>
    <col min="11265" max="11265" width="5.375" style="22" customWidth="1"/>
    <col min="11266" max="11266" width="39.75" style="22" customWidth="1"/>
    <col min="11267" max="11267" width="5.75" style="22" customWidth="1"/>
    <col min="11268" max="11268" width="6.75" style="22" customWidth="1"/>
    <col min="11269" max="11269" width="10.25" style="22" customWidth="1"/>
    <col min="11270" max="11270" width="9.625" style="22" customWidth="1"/>
    <col min="11271" max="11271" width="9.375" style="22" customWidth="1"/>
    <col min="11272" max="11272" width="11.125" style="22" customWidth="1"/>
    <col min="11273" max="11273" width="39.625" style="22" customWidth="1"/>
    <col min="11274" max="11516" width="9" style="22" customWidth="1"/>
    <col min="11517" max="11520" width="9" style="22"/>
    <col min="11521" max="11521" width="5.375" style="22" customWidth="1"/>
    <col min="11522" max="11522" width="39.75" style="22" customWidth="1"/>
    <col min="11523" max="11523" width="5.75" style="22" customWidth="1"/>
    <col min="11524" max="11524" width="6.75" style="22" customWidth="1"/>
    <col min="11525" max="11525" width="10.25" style="22" customWidth="1"/>
    <col min="11526" max="11526" width="9.625" style="22" customWidth="1"/>
    <col min="11527" max="11527" width="9.375" style="22" customWidth="1"/>
    <col min="11528" max="11528" width="11.125" style="22" customWidth="1"/>
    <col min="11529" max="11529" width="39.625" style="22" customWidth="1"/>
    <col min="11530" max="11772" width="9" style="22" customWidth="1"/>
    <col min="11773" max="11776" width="9" style="22"/>
    <col min="11777" max="11777" width="5.375" style="22" customWidth="1"/>
    <col min="11778" max="11778" width="39.75" style="22" customWidth="1"/>
    <col min="11779" max="11779" width="5.75" style="22" customWidth="1"/>
    <col min="11780" max="11780" width="6.75" style="22" customWidth="1"/>
    <col min="11781" max="11781" width="10.25" style="22" customWidth="1"/>
    <col min="11782" max="11782" width="9.625" style="22" customWidth="1"/>
    <col min="11783" max="11783" width="9.375" style="22" customWidth="1"/>
    <col min="11784" max="11784" width="11.125" style="22" customWidth="1"/>
    <col min="11785" max="11785" width="39.625" style="22" customWidth="1"/>
    <col min="11786" max="12028" width="9" style="22" customWidth="1"/>
    <col min="12029" max="12032" width="9" style="22"/>
    <col min="12033" max="12033" width="5.375" style="22" customWidth="1"/>
    <col min="12034" max="12034" width="39.75" style="22" customWidth="1"/>
    <col min="12035" max="12035" width="5.75" style="22" customWidth="1"/>
    <col min="12036" max="12036" width="6.75" style="22" customWidth="1"/>
    <col min="12037" max="12037" width="10.25" style="22" customWidth="1"/>
    <col min="12038" max="12038" width="9.625" style="22" customWidth="1"/>
    <col min="12039" max="12039" width="9.375" style="22" customWidth="1"/>
    <col min="12040" max="12040" width="11.125" style="22" customWidth="1"/>
    <col min="12041" max="12041" width="39.625" style="22" customWidth="1"/>
    <col min="12042" max="12284" width="9" style="22" customWidth="1"/>
    <col min="12285" max="12288" width="9" style="22"/>
    <col min="12289" max="12289" width="5.375" style="22" customWidth="1"/>
    <col min="12290" max="12290" width="39.75" style="22" customWidth="1"/>
    <col min="12291" max="12291" width="5.75" style="22" customWidth="1"/>
    <col min="12292" max="12292" width="6.75" style="22" customWidth="1"/>
    <col min="12293" max="12293" width="10.25" style="22" customWidth="1"/>
    <col min="12294" max="12294" width="9.625" style="22" customWidth="1"/>
    <col min="12295" max="12295" width="9.375" style="22" customWidth="1"/>
    <col min="12296" max="12296" width="11.125" style="22" customWidth="1"/>
    <col min="12297" max="12297" width="39.625" style="22" customWidth="1"/>
    <col min="12298" max="12540" width="9" style="22" customWidth="1"/>
    <col min="12541" max="12544" width="9" style="22"/>
    <col min="12545" max="12545" width="5.375" style="22" customWidth="1"/>
    <col min="12546" max="12546" width="39.75" style="22" customWidth="1"/>
    <col min="12547" max="12547" width="5.75" style="22" customWidth="1"/>
    <col min="12548" max="12548" width="6.75" style="22" customWidth="1"/>
    <col min="12549" max="12549" width="10.25" style="22" customWidth="1"/>
    <col min="12550" max="12550" width="9.625" style="22" customWidth="1"/>
    <col min="12551" max="12551" width="9.375" style="22" customWidth="1"/>
    <col min="12552" max="12552" width="11.125" style="22" customWidth="1"/>
    <col min="12553" max="12553" width="39.625" style="22" customWidth="1"/>
    <col min="12554" max="12796" width="9" style="22" customWidth="1"/>
    <col min="12797" max="12800" width="9" style="22"/>
    <col min="12801" max="12801" width="5.375" style="22" customWidth="1"/>
    <col min="12802" max="12802" width="39.75" style="22" customWidth="1"/>
    <col min="12803" max="12803" width="5.75" style="22" customWidth="1"/>
    <col min="12804" max="12804" width="6.75" style="22" customWidth="1"/>
    <col min="12805" max="12805" width="10.25" style="22" customWidth="1"/>
    <col min="12806" max="12806" width="9.625" style="22" customWidth="1"/>
    <col min="12807" max="12807" width="9.375" style="22" customWidth="1"/>
    <col min="12808" max="12808" width="11.125" style="22" customWidth="1"/>
    <col min="12809" max="12809" width="39.625" style="22" customWidth="1"/>
    <col min="12810" max="13052" width="9" style="22" customWidth="1"/>
    <col min="13053" max="13056" width="9" style="22"/>
    <col min="13057" max="13057" width="5.375" style="22" customWidth="1"/>
    <col min="13058" max="13058" width="39.75" style="22" customWidth="1"/>
    <col min="13059" max="13059" width="5.75" style="22" customWidth="1"/>
    <col min="13060" max="13060" width="6.75" style="22" customWidth="1"/>
    <col min="13061" max="13061" width="10.25" style="22" customWidth="1"/>
    <col min="13062" max="13062" width="9.625" style="22" customWidth="1"/>
    <col min="13063" max="13063" width="9.375" style="22" customWidth="1"/>
    <col min="13064" max="13064" width="11.125" style="22" customWidth="1"/>
    <col min="13065" max="13065" width="39.625" style="22" customWidth="1"/>
    <col min="13066" max="13308" width="9" style="22" customWidth="1"/>
    <col min="13309" max="13312" width="9" style="22"/>
    <col min="13313" max="13313" width="5.375" style="22" customWidth="1"/>
    <col min="13314" max="13314" width="39.75" style="22" customWidth="1"/>
    <col min="13315" max="13315" width="5.75" style="22" customWidth="1"/>
    <col min="13316" max="13316" width="6.75" style="22" customWidth="1"/>
    <col min="13317" max="13317" width="10.25" style="22" customWidth="1"/>
    <col min="13318" max="13318" width="9.625" style="22" customWidth="1"/>
    <col min="13319" max="13319" width="9.375" style="22" customWidth="1"/>
    <col min="13320" max="13320" width="11.125" style="22" customWidth="1"/>
    <col min="13321" max="13321" width="39.625" style="22" customWidth="1"/>
    <col min="13322" max="13564" width="9" style="22" customWidth="1"/>
    <col min="13565" max="13568" width="9" style="22"/>
    <col min="13569" max="13569" width="5.375" style="22" customWidth="1"/>
    <col min="13570" max="13570" width="39.75" style="22" customWidth="1"/>
    <col min="13571" max="13571" width="5.75" style="22" customWidth="1"/>
    <col min="13572" max="13572" width="6.75" style="22" customWidth="1"/>
    <col min="13573" max="13573" width="10.25" style="22" customWidth="1"/>
    <col min="13574" max="13574" width="9.625" style="22" customWidth="1"/>
    <col min="13575" max="13575" width="9.375" style="22" customWidth="1"/>
    <col min="13576" max="13576" width="11.125" style="22" customWidth="1"/>
    <col min="13577" max="13577" width="39.625" style="22" customWidth="1"/>
    <col min="13578" max="13820" width="9" style="22" customWidth="1"/>
    <col min="13821" max="13824" width="9" style="22"/>
    <col min="13825" max="13825" width="5.375" style="22" customWidth="1"/>
    <col min="13826" max="13826" width="39.75" style="22" customWidth="1"/>
    <col min="13827" max="13827" width="5.75" style="22" customWidth="1"/>
    <col min="13828" max="13828" width="6.75" style="22" customWidth="1"/>
    <col min="13829" max="13829" width="10.25" style="22" customWidth="1"/>
    <col min="13830" max="13830" width="9.625" style="22" customWidth="1"/>
    <col min="13831" max="13831" width="9.375" style="22" customWidth="1"/>
    <col min="13832" max="13832" width="11.125" style="22" customWidth="1"/>
    <col min="13833" max="13833" width="39.625" style="22" customWidth="1"/>
    <col min="13834" max="14076" width="9" style="22" customWidth="1"/>
    <col min="14077" max="14080" width="9" style="22"/>
    <col min="14081" max="14081" width="5.375" style="22" customWidth="1"/>
    <col min="14082" max="14082" width="39.75" style="22" customWidth="1"/>
    <col min="14083" max="14083" width="5.75" style="22" customWidth="1"/>
    <col min="14084" max="14084" width="6.75" style="22" customWidth="1"/>
    <col min="14085" max="14085" width="10.25" style="22" customWidth="1"/>
    <col min="14086" max="14086" width="9.625" style="22" customWidth="1"/>
    <col min="14087" max="14087" width="9.375" style="22" customWidth="1"/>
    <col min="14088" max="14088" width="11.125" style="22" customWidth="1"/>
    <col min="14089" max="14089" width="39.625" style="22" customWidth="1"/>
    <col min="14090" max="14332" width="9" style="22" customWidth="1"/>
    <col min="14333" max="14336" width="9" style="22"/>
    <col min="14337" max="14337" width="5.375" style="22" customWidth="1"/>
    <col min="14338" max="14338" width="39.75" style="22" customWidth="1"/>
    <col min="14339" max="14339" width="5.75" style="22" customWidth="1"/>
    <col min="14340" max="14340" width="6.75" style="22" customWidth="1"/>
    <col min="14341" max="14341" width="10.25" style="22" customWidth="1"/>
    <col min="14342" max="14342" width="9.625" style="22" customWidth="1"/>
    <col min="14343" max="14343" width="9.375" style="22" customWidth="1"/>
    <col min="14344" max="14344" width="11.125" style="22" customWidth="1"/>
    <col min="14345" max="14345" width="39.625" style="22" customWidth="1"/>
    <col min="14346" max="14588" width="9" style="22" customWidth="1"/>
    <col min="14589" max="14592" width="9" style="22"/>
    <col min="14593" max="14593" width="5.375" style="22" customWidth="1"/>
    <col min="14594" max="14594" width="39.75" style="22" customWidth="1"/>
    <col min="14595" max="14595" width="5.75" style="22" customWidth="1"/>
    <col min="14596" max="14596" width="6.75" style="22" customWidth="1"/>
    <col min="14597" max="14597" width="10.25" style="22" customWidth="1"/>
    <col min="14598" max="14598" width="9.625" style="22" customWidth="1"/>
    <col min="14599" max="14599" width="9.375" style="22" customWidth="1"/>
    <col min="14600" max="14600" width="11.125" style="22" customWidth="1"/>
    <col min="14601" max="14601" width="39.625" style="22" customWidth="1"/>
    <col min="14602" max="14844" width="9" style="22" customWidth="1"/>
    <col min="14845" max="14848" width="9" style="22"/>
    <col min="14849" max="14849" width="5.375" style="22" customWidth="1"/>
    <col min="14850" max="14850" width="39.75" style="22" customWidth="1"/>
    <col min="14851" max="14851" width="5.75" style="22" customWidth="1"/>
    <col min="14852" max="14852" width="6.75" style="22" customWidth="1"/>
    <col min="14853" max="14853" width="10.25" style="22" customWidth="1"/>
    <col min="14854" max="14854" width="9.625" style="22" customWidth="1"/>
    <col min="14855" max="14855" width="9.375" style="22" customWidth="1"/>
    <col min="14856" max="14856" width="11.125" style="22" customWidth="1"/>
    <col min="14857" max="14857" width="39.625" style="22" customWidth="1"/>
    <col min="14858" max="15100" width="9" style="22" customWidth="1"/>
    <col min="15101" max="15104" width="9" style="22"/>
    <col min="15105" max="15105" width="5.375" style="22" customWidth="1"/>
    <col min="15106" max="15106" width="39.75" style="22" customWidth="1"/>
    <col min="15107" max="15107" width="5.75" style="22" customWidth="1"/>
    <col min="15108" max="15108" width="6.75" style="22" customWidth="1"/>
    <col min="15109" max="15109" width="10.25" style="22" customWidth="1"/>
    <col min="15110" max="15110" width="9.625" style="22" customWidth="1"/>
    <col min="15111" max="15111" width="9.375" style="22" customWidth="1"/>
    <col min="15112" max="15112" width="11.125" style="22" customWidth="1"/>
    <col min="15113" max="15113" width="39.625" style="22" customWidth="1"/>
    <col min="15114" max="15356" width="9" style="22" customWidth="1"/>
    <col min="15357" max="15360" width="9" style="22"/>
    <col min="15361" max="15361" width="5.375" style="22" customWidth="1"/>
    <col min="15362" max="15362" width="39.75" style="22" customWidth="1"/>
    <col min="15363" max="15363" width="5.75" style="22" customWidth="1"/>
    <col min="15364" max="15364" width="6.75" style="22" customWidth="1"/>
    <col min="15365" max="15365" width="10.25" style="22" customWidth="1"/>
    <col min="15366" max="15366" width="9.625" style="22" customWidth="1"/>
    <col min="15367" max="15367" width="9.375" style="22" customWidth="1"/>
    <col min="15368" max="15368" width="11.125" style="22" customWidth="1"/>
    <col min="15369" max="15369" width="39.625" style="22" customWidth="1"/>
    <col min="15370" max="15612" width="9" style="22" customWidth="1"/>
    <col min="15613" max="15616" width="9" style="22"/>
    <col min="15617" max="15617" width="5.375" style="22" customWidth="1"/>
    <col min="15618" max="15618" width="39.75" style="22" customWidth="1"/>
    <col min="15619" max="15619" width="5.75" style="22" customWidth="1"/>
    <col min="15620" max="15620" width="6.75" style="22" customWidth="1"/>
    <col min="15621" max="15621" width="10.25" style="22" customWidth="1"/>
    <col min="15622" max="15622" width="9.625" style="22" customWidth="1"/>
    <col min="15623" max="15623" width="9.375" style="22" customWidth="1"/>
    <col min="15624" max="15624" width="11.125" style="22" customWidth="1"/>
    <col min="15625" max="15625" width="39.625" style="22" customWidth="1"/>
    <col min="15626" max="15868" width="9" style="22" customWidth="1"/>
    <col min="15869" max="15872" width="9" style="22"/>
    <col min="15873" max="15873" width="5.375" style="22" customWidth="1"/>
    <col min="15874" max="15874" width="39.75" style="22" customWidth="1"/>
    <col min="15875" max="15875" width="5.75" style="22" customWidth="1"/>
    <col min="15876" max="15876" width="6.75" style="22" customWidth="1"/>
    <col min="15877" max="15877" width="10.25" style="22" customWidth="1"/>
    <col min="15878" max="15878" width="9.625" style="22" customWidth="1"/>
    <col min="15879" max="15879" width="9.375" style="22" customWidth="1"/>
    <col min="15880" max="15880" width="11.125" style="22" customWidth="1"/>
    <col min="15881" max="15881" width="39.625" style="22" customWidth="1"/>
    <col min="15882" max="16124" width="9" style="22" customWidth="1"/>
    <col min="16125" max="16128" width="9" style="22"/>
    <col min="16129" max="16129" width="5.375" style="22" customWidth="1"/>
    <col min="16130" max="16130" width="39.75" style="22" customWidth="1"/>
    <col min="16131" max="16131" width="5.75" style="22" customWidth="1"/>
    <col min="16132" max="16132" width="6.75" style="22" customWidth="1"/>
    <col min="16133" max="16133" width="10.25" style="22" customWidth="1"/>
    <col min="16134" max="16134" width="9.625" style="22" customWidth="1"/>
    <col min="16135" max="16135" width="9.375" style="22" customWidth="1"/>
    <col min="16136" max="16136" width="11.125" style="22" customWidth="1"/>
    <col min="16137" max="16137" width="39.625" style="22" customWidth="1"/>
    <col min="16138" max="16380" width="9" style="22" customWidth="1"/>
    <col min="16381" max="16384" width="9" style="22"/>
  </cols>
  <sheetData>
    <row r="1" spans="1:252" ht="25.5" thickBot="1">
      <c r="A1" s="19" t="s">
        <v>17</v>
      </c>
      <c r="B1" s="20"/>
      <c r="C1" s="20"/>
      <c r="D1" s="20"/>
      <c r="E1" s="21"/>
      <c r="F1" s="20"/>
      <c r="G1" s="21"/>
      <c r="H1" s="20"/>
      <c r="I1" s="20"/>
    </row>
    <row r="2" spans="1:252" s="27" customFormat="1" ht="15.75" thickBot="1">
      <c r="A2" s="23" t="s">
        <v>18</v>
      </c>
      <c r="B2" s="24"/>
      <c r="C2" s="24"/>
      <c r="D2" s="24" t="s">
        <v>19</v>
      </c>
      <c r="E2" s="25"/>
      <c r="F2" s="24"/>
      <c r="G2" s="25" t="s">
        <v>20</v>
      </c>
      <c r="H2" s="24"/>
      <c r="I2" s="26" t="s">
        <v>294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</row>
    <row r="3" spans="1:252" s="27" customFormat="1" ht="15.75" thickBot="1">
      <c r="A3" s="28" t="s">
        <v>21</v>
      </c>
      <c r="B3" s="29"/>
      <c r="C3" s="29"/>
      <c r="D3" s="29" t="s">
        <v>22</v>
      </c>
      <c r="E3" s="30"/>
      <c r="F3" s="29"/>
      <c r="G3" s="30"/>
      <c r="H3" s="29"/>
      <c r="I3" s="31" t="s">
        <v>23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</row>
    <row r="4" spans="1:252">
      <c r="A4" s="32" t="s">
        <v>24</v>
      </c>
      <c r="B4" s="33" t="s">
        <v>25</v>
      </c>
      <c r="C4" s="33" t="s">
        <v>26</v>
      </c>
      <c r="D4" s="34" t="s">
        <v>27</v>
      </c>
      <c r="E4" s="35" t="s">
        <v>28</v>
      </c>
      <c r="F4" s="36"/>
      <c r="G4" s="35" t="s">
        <v>29</v>
      </c>
      <c r="H4" s="36"/>
      <c r="I4" s="33" t="s">
        <v>30</v>
      </c>
    </row>
    <row r="5" spans="1:252">
      <c r="A5" s="37"/>
      <c r="B5" s="38"/>
      <c r="C5" s="38"/>
      <c r="D5" s="39"/>
      <c r="E5" s="40" t="s">
        <v>31</v>
      </c>
      <c r="F5" s="41" t="s">
        <v>32</v>
      </c>
      <c r="G5" s="40" t="s">
        <v>31</v>
      </c>
      <c r="H5" s="41" t="s">
        <v>32</v>
      </c>
      <c r="I5" s="38"/>
    </row>
    <row r="6" spans="1:252" s="47" customFormat="1" ht="15">
      <c r="A6" s="42" t="s">
        <v>33</v>
      </c>
      <c r="B6" s="43" t="s">
        <v>34</v>
      </c>
      <c r="C6" s="44"/>
      <c r="D6" s="44"/>
      <c r="E6" s="45"/>
      <c r="F6" s="45"/>
      <c r="G6" s="45"/>
      <c r="H6" s="45"/>
      <c r="I6" s="46"/>
    </row>
    <row r="7" spans="1:252" s="51" customFormat="1" ht="29.1" customHeight="1">
      <c r="A7" s="48">
        <f>SUBTOTAL(103,$B$7:B7)</f>
        <v>1</v>
      </c>
      <c r="B7" s="49" t="s">
        <v>35</v>
      </c>
      <c r="C7" s="50" t="s">
        <v>36</v>
      </c>
      <c r="D7" s="44">
        <v>0</v>
      </c>
      <c r="E7" s="45">
        <v>0</v>
      </c>
      <c r="F7" s="45">
        <f t="shared" ref="F7:F14" si="0">D7*E7</f>
        <v>0</v>
      </c>
      <c r="G7" s="45">
        <v>50</v>
      </c>
      <c r="H7" s="45">
        <f t="shared" ref="H7:H14" si="1">D7*G7</f>
        <v>0</v>
      </c>
      <c r="I7" s="49" t="s">
        <v>37</v>
      </c>
    </row>
    <row r="8" spans="1:252" s="51" customFormat="1" ht="29.1" customHeight="1">
      <c r="A8" s="48">
        <f>SUBTOTAL(103,$B$7:B8)</f>
        <v>2</v>
      </c>
      <c r="B8" s="49" t="s">
        <v>38</v>
      </c>
      <c r="C8" s="50" t="s">
        <v>36</v>
      </c>
      <c r="D8" s="44">
        <v>0</v>
      </c>
      <c r="E8" s="45">
        <v>0</v>
      </c>
      <c r="F8" s="45">
        <f t="shared" si="0"/>
        <v>0</v>
      </c>
      <c r="G8" s="45">
        <v>50</v>
      </c>
      <c r="H8" s="45">
        <f t="shared" si="1"/>
        <v>0</v>
      </c>
      <c r="I8" s="49" t="s">
        <v>37</v>
      </c>
    </row>
    <row r="9" spans="1:252" s="51" customFormat="1" ht="29.1" customHeight="1">
      <c r="A9" s="48">
        <f>SUBTOTAL(103,$B$7:B9)</f>
        <v>3</v>
      </c>
      <c r="B9" s="49" t="s">
        <v>39</v>
      </c>
      <c r="C9" s="50" t="s">
        <v>36</v>
      </c>
      <c r="D9" s="44">
        <v>0</v>
      </c>
      <c r="E9" s="45">
        <v>0</v>
      </c>
      <c r="F9" s="45">
        <f t="shared" si="0"/>
        <v>0</v>
      </c>
      <c r="G9" s="45">
        <v>50</v>
      </c>
      <c r="H9" s="45">
        <f t="shared" si="1"/>
        <v>0</v>
      </c>
      <c r="I9" s="49" t="s">
        <v>37</v>
      </c>
    </row>
    <row r="10" spans="1:252" s="51" customFormat="1" ht="29.1" customHeight="1">
      <c r="A10" s="48">
        <f>SUBTOTAL(103,$B$7:B10)</f>
        <v>4</v>
      </c>
      <c r="B10" s="49" t="s">
        <v>40</v>
      </c>
      <c r="C10" s="50" t="s">
        <v>36</v>
      </c>
      <c r="D10" s="44">
        <v>0</v>
      </c>
      <c r="E10" s="45">
        <v>0</v>
      </c>
      <c r="F10" s="45">
        <f t="shared" si="0"/>
        <v>0</v>
      </c>
      <c r="G10" s="45">
        <v>8</v>
      </c>
      <c r="H10" s="45">
        <f t="shared" si="1"/>
        <v>0</v>
      </c>
      <c r="I10" s="49" t="s">
        <v>37</v>
      </c>
    </row>
    <row r="11" spans="1:252" s="51" customFormat="1" ht="29.1" customHeight="1">
      <c r="A11" s="48">
        <f>SUBTOTAL(103,$B$7:B11)</f>
        <v>5</v>
      </c>
      <c r="B11" s="49" t="s">
        <v>41</v>
      </c>
      <c r="C11" s="52" t="s">
        <v>42</v>
      </c>
      <c r="D11" s="44">
        <v>0</v>
      </c>
      <c r="E11" s="45">
        <v>0</v>
      </c>
      <c r="F11" s="45">
        <f t="shared" si="0"/>
        <v>0</v>
      </c>
      <c r="G11" s="45">
        <v>60</v>
      </c>
      <c r="H11" s="45">
        <f t="shared" si="1"/>
        <v>0</v>
      </c>
      <c r="I11" s="49" t="s">
        <v>43</v>
      </c>
    </row>
    <row r="12" spans="1:252" s="51" customFormat="1" ht="29.1" customHeight="1">
      <c r="A12" s="48">
        <f>SUBTOTAL(103,$B$7:B12)</f>
        <v>6</v>
      </c>
      <c r="B12" s="49" t="s">
        <v>44</v>
      </c>
      <c r="C12" s="52" t="s">
        <v>42</v>
      </c>
      <c r="D12" s="44">
        <v>0</v>
      </c>
      <c r="E12" s="45">
        <v>0</v>
      </c>
      <c r="F12" s="45">
        <f t="shared" si="0"/>
        <v>0</v>
      </c>
      <c r="G12" s="45">
        <v>80</v>
      </c>
      <c r="H12" s="45">
        <f t="shared" si="1"/>
        <v>0</v>
      </c>
      <c r="I12" s="49" t="s">
        <v>45</v>
      </c>
    </row>
    <row r="13" spans="1:252" s="51" customFormat="1" ht="29.1" customHeight="1">
      <c r="A13" s="48">
        <f>SUBTOTAL(103,$B$7:B13)</f>
        <v>7</v>
      </c>
      <c r="B13" s="49" t="s">
        <v>46</v>
      </c>
      <c r="C13" s="52" t="s">
        <v>42</v>
      </c>
      <c r="D13" s="44">
        <v>0</v>
      </c>
      <c r="E13" s="45">
        <v>0</v>
      </c>
      <c r="F13" s="45">
        <f t="shared" si="0"/>
        <v>0</v>
      </c>
      <c r="G13" s="45">
        <v>80</v>
      </c>
      <c r="H13" s="45">
        <f t="shared" si="1"/>
        <v>0</v>
      </c>
      <c r="I13" s="49" t="s">
        <v>47</v>
      </c>
    </row>
    <row r="14" spans="1:252" s="51" customFormat="1" ht="29.1" customHeight="1">
      <c r="A14" s="48">
        <f>SUBTOTAL(103,$B$7:B14)</f>
        <v>8</v>
      </c>
      <c r="B14" s="49" t="s">
        <v>48</v>
      </c>
      <c r="C14" s="52" t="s">
        <v>42</v>
      </c>
      <c r="D14" s="44">
        <v>0</v>
      </c>
      <c r="E14" s="45">
        <v>0</v>
      </c>
      <c r="F14" s="45">
        <f t="shared" si="0"/>
        <v>0</v>
      </c>
      <c r="G14" s="45">
        <v>100</v>
      </c>
      <c r="H14" s="45">
        <f t="shared" si="1"/>
        <v>0</v>
      </c>
      <c r="I14" s="49" t="s">
        <v>49</v>
      </c>
    </row>
    <row r="15" spans="1:252" s="58" customFormat="1" ht="15">
      <c r="A15" s="53"/>
      <c r="B15" s="54" t="s">
        <v>50</v>
      </c>
      <c r="C15" s="55"/>
      <c r="D15" s="55"/>
      <c r="E15" s="56"/>
      <c r="F15" s="56">
        <f>SUM(F7:F14)</f>
        <v>0</v>
      </c>
      <c r="G15" s="56"/>
      <c r="H15" s="56">
        <f>SUM(H7,H8,H9,H10,H11,H12,H13,H14)</f>
        <v>0</v>
      </c>
      <c r="I15" s="57"/>
    </row>
    <row r="16" spans="1:252" s="51" customFormat="1" ht="15">
      <c r="A16" s="42" t="s">
        <v>51</v>
      </c>
      <c r="B16" s="43" t="s">
        <v>52</v>
      </c>
      <c r="C16" s="44"/>
      <c r="D16" s="44"/>
      <c r="E16" s="45"/>
      <c r="F16" s="45"/>
      <c r="G16" s="45"/>
      <c r="H16" s="45"/>
      <c r="I16" s="46"/>
    </row>
    <row r="17" spans="1:23" s="64" customFormat="1" ht="15">
      <c r="A17" s="48">
        <f>SUBTOTAL(103,$B$17:B17)</f>
        <v>1</v>
      </c>
      <c r="B17" s="59" t="s">
        <v>53</v>
      </c>
      <c r="C17" s="50" t="s">
        <v>36</v>
      </c>
      <c r="D17" s="60">
        <v>0</v>
      </c>
      <c r="E17" s="61">
        <v>65</v>
      </c>
      <c r="F17" s="61">
        <f>D17*E17</f>
        <v>0</v>
      </c>
      <c r="G17" s="61">
        <v>55</v>
      </c>
      <c r="H17" s="61">
        <f>D17*G17</f>
        <v>0</v>
      </c>
      <c r="I17" s="62" t="s">
        <v>54</v>
      </c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</row>
    <row r="18" spans="1:23" s="64" customFormat="1" ht="15">
      <c r="A18" s="48">
        <v>2</v>
      </c>
      <c r="B18" s="59" t="s">
        <v>55</v>
      </c>
      <c r="C18" s="50" t="s">
        <v>36</v>
      </c>
      <c r="D18" s="60">
        <v>0</v>
      </c>
      <c r="E18" s="61">
        <v>15</v>
      </c>
      <c r="F18" s="61">
        <f t="shared" ref="F18:F43" si="2">D18*E18</f>
        <v>0</v>
      </c>
      <c r="G18" s="61">
        <v>25</v>
      </c>
      <c r="H18" s="61">
        <f t="shared" ref="H18:H43" si="3">D18*G18</f>
        <v>0</v>
      </c>
      <c r="I18" s="62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</row>
    <row r="19" spans="1:23" s="64" customFormat="1" ht="15">
      <c r="A19" s="48">
        <f>SUBTOTAL(103,$B$17:B19)</f>
        <v>3</v>
      </c>
      <c r="B19" s="59" t="s">
        <v>56</v>
      </c>
      <c r="C19" s="50" t="s">
        <v>36</v>
      </c>
      <c r="D19" s="60">
        <v>0</v>
      </c>
      <c r="E19" s="61">
        <v>65</v>
      </c>
      <c r="F19" s="61">
        <f t="shared" si="2"/>
        <v>0</v>
      </c>
      <c r="G19" s="61">
        <v>55</v>
      </c>
      <c r="H19" s="61">
        <f t="shared" si="3"/>
        <v>0</v>
      </c>
      <c r="I19" s="62"/>
    </row>
    <row r="20" spans="1:23" s="64" customFormat="1" ht="15">
      <c r="A20" s="48">
        <v>4</v>
      </c>
      <c r="B20" s="59" t="s">
        <v>55</v>
      </c>
      <c r="C20" s="50" t="s">
        <v>36</v>
      </c>
      <c r="D20" s="60">
        <v>0</v>
      </c>
      <c r="E20" s="61">
        <v>15</v>
      </c>
      <c r="F20" s="61">
        <f t="shared" si="2"/>
        <v>0</v>
      </c>
      <c r="G20" s="61">
        <v>25</v>
      </c>
      <c r="H20" s="61">
        <f t="shared" si="3"/>
        <v>0</v>
      </c>
      <c r="I20" s="62"/>
    </row>
    <row r="21" spans="1:23" s="64" customFormat="1" ht="15">
      <c r="A21" s="48">
        <f>SUBTOTAL(103,$B$17:B21)</f>
        <v>5</v>
      </c>
      <c r="B21" s="59" t="s">
        <v>57</v>
      </c>
      <c r="C21" s="50" t="s">
        <v>36</v>
      </c>
      <c r="D21" s="60">
        <v>0</v>
      </c>
      <c r="E21" s="61">
        <v>65</v>
      </c>
      <c r="F21" s="61">
        <f t="shared" si="2"/>
        <v>0</v>
      </c>
      <c r="G21" s="61">
        <v>55</v>
      </c>
      <c r="H21" s="61">
        <f t="shared" si="3"/>
        <v>0</v>
      </c>
      <c r="I21" s="65"/>
    </row>
    <row r="22" spans="1:23" s="64" customFormat="1" ht="15">
      <c r="A22" s="48">
        <f>SUBTOTAL(103,$B$17:B22)</f>
        <v>6</v>
      </c>
      <c r="B22" s="59" t="s">
        <v>55</v>
      </c>
      <c r="C22" s="50" t="s">
        <v>36</v>
      </c>
      <c r="D22" s="60">
        <v>0</v>
      </c>
      <c r="E22" s="61">
        <v>15</v>
      </c>
      <c r="F22" s="61">
        <f t="shared" si="2"/>
        <v>0</v>
      </c>
      <c r="G22" s="61">
        <v>25</v>
      </c>
      <c r="H22" s="61">
        <f t="shared" si="3"/>
        <v>0</v>
      </c>
      <c r="I22" s="65" t="s">
        <v>58</v>
      </c>
    </row>
    <row r="23" spans="1:23" s="64" customFormat="1" ht="15">
      <c r="A23" s="48">
        <f>SUBTOTAL(103,$B$17:B23)</f>
        <v>7</v>
      </c>
      <c r="B23" s="59" t="s">
        <v>59</v>
      </c>
      <c r="C23" s="50" t="s">
        <v>36</v>
      </c>
      <c r="D23" s="60">
        <v>0</v>
      </c>
      <c r="E23" s="61">
        <v>65</v>
      </c>
      <c r="F23" s="61">
        <f t="shared" si="2"/>
        <v>0</v>
      </c>
      <c r="G23" s="61">
        <v>55</v>
      </c>
      <c r="H23" s="61">
        <f t="shared" si="3"/>
        <v>0</v>
      </c>
      <c r="I23" s="65"/>
    </row>
    <row r="24" spans="1:23" s="64" customFormat="1" ht="15">
      <c r="A24" s="48">
        <f>SUBTOTAL(103,$B$17:B24)</f>
        <v>8</v>
      </c>
      <c r="B24" s="59" t="s">
        <v>55</v>
      </c>
      <c r="C24" s="50" t="s">
        <v>36</v>
      </c>
      <c r="D24" s="60">
        <v>0</v>
      </c>
      <c r="E24" s="61">
        <v>15</v>
      </c>
      <c r="F24" s="61">
        <f t="shared" si="2"/>
        <v>0</v>
      </c>
      <c r="G24" s="61">
        <v>25</v>
      </c>
      <c r="H24" s="61">
        <f t="shared" si="3"/>
        <v>0</v>
      </c>
      <c r="I24" s="65" t="s">
        <v>60</v>
      </c>
    </row>
    <row r="25" spans="1:23" s="64" customFormat="1" ht="15">
      <c r="A25" s="48">
        <v>17</v>
      </c>
      <c r="B25" s="59" t="s">
        <v>61</v>
      </c>
      <c r="C25" s="50" t="s">
        <v>36</v>
      </c>
      <c r="D25" s="60">
        <v>0</v>
      </c>
      <c r="E25" s="61">
        <v>520</v>
      </c>
      <c r="F25" s="61">
        <f t="shared" si="2"/>
        <v>0</v>
      </c>
      <c r="G25" s="61">
        <v>65</v>
      </c>
      <c r="H25" s="61">
        <f t="shared" si="3"/>
        <v>0</v>
      </c>
      <c r="I25" s="65" t="s">
        <v>62</v>
      </c>
    </row>
    <row r="26" spans="1:23" s="64" customFormat="1" ht="15">
      <c r="A26" s="48">
        <v>9</v>
      </c>
      <c r="B26" s="59" t="s">
        <v>63</v>
      </c>
      <c r="C26" s="50" t="s">
        <v>36</v>
      </c>
      <c r="D26" s="60">
        <v>0</v>
      </c>
      <c r="E26" s="61">
        <v>15</v>
      </c>
      <c r="F26" s="61">
        <f t="shared" si="2"/>
        <v>0</v>
      </c>
      <c r="G26" s="61">
        <v>25</v>
      </c>
      <c r="H26" s="61">
        <f t="shared" si="3"/>
        <v>0</v>
      </c>
      <c r="I26" s="65" t="s">
        <v>60</v>
      </c>
    </row>
    <row r="27" spans="1:23" s="64" customFormat="1" ht="15">
      <c r="A27" s="48">
        <v>10</v>
      </c>
      <c r="B27" s="59" t="s">
        <v>55</v>
      </c>
      <c r="C27" s="50" t="s">
        <v>36</v>
      </c>
      <c r="D27" s="60">
        <v>0</v>
      </c>
      <c r="E27" s="61">
        <v>15</v>
      </c>
      <c r="F27" s="61">
        <f t="shared" si="2"/>
        <v>0</v>
      </c>
      <c r="G27" s="61">
        <v>25</v>
      </c>
      <c r="H27" s="61">
        <f t="shared" si="3"/>
        <v>0</v>
      </c>
      <c r="I27" s="65" t="s">
        <v>60</v>
      </c>
    </row>
    <row r="28" spans="1:23" s="64" customFormat="1" ht="15">
      <c r="A28" s="48">
        <v>11</v>
      </c>
      <c r="B28" s="59" t="s">
        <v>64</v>
      </c>
      <c r="C28" s="50" t="s">
        <v>36</v>
      </c>
      <c r="D28" s="60">
        <v>0</v>
      </c>
      <c r="E28" s="61">
        <v>65</v>
      </c>
      <c r="F28" s="61">
        <f t="shared" si="2"/>
        <v>0</v>
      </c>
      <c r="G28" s="61">
        <v>55</v>
      </c>
      <c r="H28" s="61">
        <f t="shared" si="3"/>
        <v>0</v>
      </c>
      <c r="I28" s="65" t="s">
        <v>65</v>
      </c>
    </row>
    <row r="29" spans="1:23" s="64" customFormat="1" ht="15">
      <c r="A29" s="48">
        <v>12</v>
      </c>
      <c r="B29" s="59" t="s">
        <v>55</v>
      </c>
      <c r="C29" s="50" t="s">
        <v>36</v>
      </c>
      <c r="D29" s="60">
        <v>0</v>
      </c>
      <c r="E29" s="61">
        <v>15</v>
      </c>
      <c r="F29" s="61">
        <f t="shared" si="2"/>
        <v>0</v>
      </c>
      <c r="G29" s="61">
        <v>25</v>
      </c>
      <c r="H29" s="61">
        <f t="shared" si="3"/>
        <v>0</v>
      </c>
      <c r="I29" s="65" t="s">
        <v>65</v>
      </c>
    </row>
    <row r="30" spans="1:23" s="64" customFormat="1" ht="15">
      <c r="A30" s="48">
        <v>13</v>
      </c>
      <c r="B30" s="59" t="s">
        <v>66</v>
      </c>
      <c r="C30" s="50" t="s">
        <v>36</v>
      </c>
      <c r="D30" s="60">
        <v>0</v>
      </c>
      <c r="E30" s="61">
        <v>65</v>
      </c>
      <c r="F30" s="61">
        <f t="shared" si="2"/>
        <v>0</v>
      </c>
      <c r="G30" s="61">
        <v>55</v>
      </c>
      <c r="H30" s="61">
        <f t="shared" si="3"/>
        <v>0</v>
      </c>
      <c r="I30" s="65" t="s">
        <v>65</v>
      </c>
    </row>
    <row r="31" spans="1:23" s="64" customFormat="1" ht="15">
      <c r="A31" s="48">
        <v>14</v>
      </c>
      <c r="B31" s="59" t="s">
        <v>55</v>
      </c>
      <c r="C31" s="50" t="s">
        <v>36</v>
      </c>
      <c r="D31" s="60">
        <v>0</v>
      </c>
      <c r="E31" s="61">
        <v>15</v>
      </c>
      <c r="F31" s="61">
        <f t="shared" si="2"/>
        <v>0</v>
      </c>
      <c r="G31" s="61">
        <v>25</v>
      </c>
      <c r="H31" s="61">
        <f t="shared" si="3"/>
        <v>0</v>
      </c>
      <c r="I31" s="65" t="s">
        <v>65</v>
      </c>
    </row>
    <row r="32" spans="1:23" s="64" customFormat="1" ht="15">
      <c r="A32" s="48">
        <v>15</v>
      </c>
      <c r="B32" s="66" t="s">
        <v>67</v>
      </c>
      <c r="C32" s="50" t="s">
        <v>36</v>
      </c>
      <c r="D32" s="60">
        <v>0</v>
      </c>
      <c r="E32" s="61">
        <v>20</v>
      </c>
      <c r="F32" s="61">
        <f t="shared" si="2"/>
        <v>0</v>
      </c>
      <c r="G32" s="61">
        <v>25</v>
      </c>
      <c r="H32" s="61">
        <f t="shared" si="3"/>
        <v>0</v>
      </c>
      <c r="I32" s="65" t="s">
        <v>68</v>
      </c>
    </row>
    <row r="33" spans="1:252" s="64" customFormat="1" ht="15">
      <c r="A33" s="48">
        <v>16</v>
      </c>
      <c r="B33" s="66" t="s">
        <v>69</v>
      </c>
      <c r="C33" s="50" t="s">
        <v>36</v>
      </c>
      <c r="D33" s="60">
        <v>0</v>
      </c>
      <c r="E33" s="61">
        <v>20</v>
      </c>
      <c r="F33" s="61">
        <f t="shared" si="2"/>
        <v>0</v>
      </c>
      <c r="G33" s="61">
        <v>25</v>
      </c>
      <c r="H33" s="61">
        <f t="shared" si="3"/>
        <v>0</v>
      </c>
      <c r="I33" s="65" t="s">
        <v>58</v>
      </c>
    </row>
    <row r="34" spans="1:252" s="64" customFormat="1" ht="15">
      <c r="A34" s="48">
        <v>17</v>
      </c>
      <c r="B34" s="66" t="s">
        <v>70</v>
      </c>
      <c r="C34" s="50" t="s">
        <v>36</v>
      </c>
      <c r="D34" s="60">
        <v>0</v>
      </c>
      <c r="E34" s="61">
        <v>15</v>
      </c>
      <c r="F34" s="61">
        <f t="shared" si="2"/>
        <v>0</v>
      </c>
      <c r="G34" s="61">
        <v>5</v>
      </c>
      <c r="H34" s="61">
        <f t="shared" si="3"/>
        <v>0</v>
      </c>
      <c r="I34" s="65" t="s">
        <v>71</v>
      </c>
    </row>
    <row r="35" spans="1:252" s="64" customFormat="1" ht="15">
      <c r="A35" s="48">
        <v>18</v>
      </c>
      <c r="B35" s="66" t="s">
        <v>72</v>
      </c>
      <c r="C35" s="50" t="s">
        <v>36</v>
      </c>
      <c r="D35" s="60">
        <v>0</v>
      </c>
      <c r="E35" s="61">
        <v>20</v>
      </c>
      <c r="F35" s="61">
        <f t="shared" si="2"/>
        <v>0</v>
      </c>
      <c r="G35" s="61">
        <v>25</v>
      </c>
      <c r="H35" s="61">
        <f t="shared" si="3"/>
        <v>0</v>
      </c>
      <c r="I35" s="65" t="s">
        <v>58</v>
      </c>
    </row>
    <row r="36" spans="1:252" s="64" customFormat="1" ht="15">
      <c r="A36" s="48">
        <v>19</v>
      </c>
      <c r="B36" s="66" t="s">
        <v>73</v>
      </c>
      <c r="C36" s="50" t="s">
        <v>36</v>
      </c>
      <c r="D36" s="60">
        <v>0</v>
      </c>
      <c r="E36" s="61">
        <v>20</v>
      </c>
      <c r="F36" s="61">
        <f t="shared" si="2"/>
        <v>0</v>
      </c>
      <c r="G36" s="61">
        <v>25</v>
      </c>
      <c r="H36" s="61">
        <f t="shared" si="3"/>
        <v>0</v>
      </c>
      <c r="I36" s="65" t="s">
        <v>58</v>
      </c>
    </row>
    <row r="37" spans="1:252" s="73" customFormat="1" ht="15">
      <c r="A37" s="67">
        <v>20</v>
      </c>
      <c r="B37" s="68" t="s">
        <v>74</v>
      </c>
      <c r="C37" s="69" t="s">
        <v>36</v>
      </c>
      <c r="D37" s="70">
        <v>0</v>
      </c>
      <c r="E37" s="61">
        <v>20</v>
      </c>
      <c r="F37" s="71">
        <f t="shared" si="2"/>
        <v>0</v>
      </c>
      <c r="G37" s="71">
        <v>25</v>
      </c>
      <c r="H37" s="71">
        <f t="shared" si="3"/>
        <v>0</v>
      </c>
      <c r="I37" s="72" t="s">
        <v>58</v>
      </c>
      <c r="IQ37" s="22"/>
      <c r="IR37" s="22"/>
    </row>
    <row r="38" spans="1:252" s="73" customFormat="1" ht="15">
      <c r="A38" s="67">
        <v>21</v>
      </c>
      <c r="B38" s="68" t="s">
        <v>75</v>
      </c>
      <c r="C38" s="69" t="s">
        <v>36</v>
      </c>
      <c r="D38" s="70">
        <v>0</v>
      </c>
      <c r="E38" s="61">
        <v>20</v>
      </c>
      <c r="F38" s="71">
        <f t="shared" si="2"/>
        <v>0</v>
      </c>
      <c r="G38" s="71">
        <v>25</v>
      </c>
      <c r="H38" s="71">
        <f t="shared" si="3"/>
        <v>0</v>
      </c>
      <c r="I38" s="72" t="s">
        <v>58</v>
      </c>
      <c r="IQ38" s="22"/>
      <c r="IR38" s="22"/>
    </row>
    <row r="39" spans="1:252" s="73" customFormat="1" ht="15">
      <c r="A39" s="67">
        <v>22</v>
      </c>
      <c r="B39" s="68" t="s">
        <v>76</v>
      </c>
      <c r="C39" s="69" t="s">
        <v>36</v>
      </c>
      <c r="D39" s="70">
        <v>0</v>
      </c>
      <c r="E39" s="61">
        <v>20</v>
      </c>
      <c r="F39" s="71">
        <f t="shared" si="2"/>
        <v>0</v>
      </c>
      <c r="G39" s="71">
        <v>25</v>
      </c>
      <c r="H39" s="71">
        <f t="shared" si="3"/>
        <v>0</v>
      </c>
      <c r="I39" s="72" t="s">
        <v>58</v>
      </c>
      <c r="IQ39" s="22"/>
      <c r="IR39" s="22"/>
    </row>
    <row r="40" spans="1:252" s="73" customFormat="1" ht="15">
      <c r="A40" s="67">
        <v>23</v>
      </c>
      <c r="B40" s="68" t="s">
        <v>77</v>
      </c>
      <c r="C40" s="69" t="s">
        <v>78</v>
      </c>
      <c r="D40" s="70">
        <v>0</v>
      </c>
      <c r="E40" s="71">
        <v>500</v>
      </c>
      <c r="F40" s="71">
        <f t="shared" si="2"/>
        <v>0</v>
      </c>
      <c r="G40" s="71">
        <v>300</v>
      </c>
      <c r="H40" s="71">
        <f t="shared" si="3"/>
        <v>0</v>
      </c>
      <c r="I40" s="72" t="s">
        <v>79</v>
      </c>
      <c r="IQ40" s="22"/>
      <c r="IR40" s="22"/>
    </row>
    <row r="41" spans="1:252" s="73" customFormat="1" ht="15">
      <c r="A41" s="67">
        <v>24</v>
      </c>
      <c r="B41" s="68" t="s">
        <v>80</v>
      </c>
      <c r="C41" s="69" t="s">
        <v>36</v>
      </c>
      <c r="D41" s="70">
        <v>0</v>
      </c>
      <c r="E41" s="71">
        <v>65</v>
      </c>
      <c r="F41" s="71">
        <f t="shared" si="2"/>
        <v>0</v>
      </c>
      <c r="G41" s="71">
        <v>55</v>
      </c>
      <c r="H41" s="71">
        <f t="shared" si="3"/>
        <v>0</v>
      </c>
      <c r="I41" s="72" t="s">
        <v>81</v>
      </c>
      <c r="IQ41" s="22"/>
      <c r="IR41" s="22"/>
    </row>
    <row r="42" spans="1:252" s="64" customFormat="1" ht="15">
      <c r="A42" s="48">
        <v>25</v>
      </c>
      <c r="B42" s="66" t="s">
        <v>55</v>
      </c>
      <c r="C42" s="50" t="s">
        <v>36</v>
      </c>
      <c r="D42" s="60">
        <v>0</v>
      </c>
      <c r="E42" s="61">
        <v>15</v>
      </c>
      <c r="F42" s="61">
        <f t="shared" si="2"/>
        <v>0</v>
      </c>
      <c r="G42" s="61">
        <v>25</v>
      </c>
      <c r="H42" s="61">
        <f t="shared" si="3"/>
        <v>0</v>
      </c>
      <c r="I42" s="65" t="s">
        <v>82</v>
      </c>
    </row>
    <row r="43" spans="1:252" s="64" customFormat="1" ht="15">
      <c r="A43" s="48">
        <v>26</v>
      </c>
      <c r="B43" s="59" t="s">
        <v>83</v>
      </c>
      <c r="C43" s="50" t="s">
        <v>78</v>
      </c>
      <c r="D43" s="60">
        <v>1</v>
      </c>
      <c r="E43" s="61">
        <v>400</v>
      </c>
      <c r="F43" s="61">
        <f t="shared" si="2"/>
        <v>400</v>
      </c>
      <c r="G43" s="61">
        <v>150</v>
      </c>
      <c r="H43" s="61">
        <f t="shared" si="3"/>
        <v>150</v>
      </c>
      <c r="I43" s="65" t="s">
        <v>84</v>
      </c>
    </row>
    <row r="44" spans="1:252" s="79" customFormat="1" ht="15">
      <c r="A44" s="74"/>
      <c r="B44" s="75" t="s">
        <v>85</v>
      </c>
      <c r="C44" s="76"/>
      <c r="D44" s="76"/>
      <c r="E44" s="77"/>
      <c r="F44" s="77">
        <f>SUM(F17:F43)</f>
        <v>400</v>
      </c>
      <c r="G44" s="77"/>
      <c r="H44" s="77">
        <f>SUM(H17:H43)</f>
        <v>150</v>
      </c>
      <c r="I44" s="78"/>
      <c r="IQ44" s="22"/>
      <c r="IR44" s="22"/>
    </row>
    <row r="45" spans="1:252" s="80" customFormat="1" ht="15">
      <c r="A45" s="53" t="s">
        <v>86</v>
      </c>
      <c r="B45" s="54" t="s">
        <v>87</v>
      </c>
      <c r="C45" s="55"/>
      <c r="D45" s="55"/>
      <c r="E45" s="56"/>
      <c r="F45" s="56"/>
      <c r="G45" s="56"/>
      <c r="H45" s="56"/>
      <c r="I45" s="57"/>
    </row>
    <row r="46" spans="1:252" s="80" customFormat="1" ht="15">
      <c r="A46" s="53">
        <v>1</v>
      </c>
      <c r="B46" s="59" t="s">
        <v>88</v>
      </c>
      <c r="C46" s="50" t="s">
        <v>36</v>
      </c>
      <c r="D46" s="60">
        <v>1.39</v>
      </c>
      <c r="E46" s="81">
        <v>33</v>
      </c>
      <c r="F46" s="81">
        <f t="shared" ref="F46:F53" si="4">+E46*D46</f>
        <v>45.87</v>
      </c>
      <c r="G46" s="81">
        <v>15</v>
      </c>
      <c r="H46" s="81">
        <f t="shared" ref="H46:H53" si="5">+G46*D46</f>
        <v>20.849999999999998</v>
      </c>
      <c r="I46" s="82" t="s">
        <v>89</v>
      </c>
    </row>
    <row r="47" spans="1:252" s="80" customFormat="1" ht="15">
      <c r="A47" s="53">
        <v>2</v>
      </c>
      <c r="B47" s="59" t="s">
        <v>90</v>
      </c>
      <c r="C47" s="50" t="s">
        <v>36</v>
      </c>
      <c r="D47" s="60">
        <v>11.4</v>
      </c>
      <c r="E47" s="81">
        <v>33</v>
      </c>
      <c r="F47" s="81">
        <f t="shared" si="4"/>
        <v>376.2</v>
      </c>
      <c r="G47" s="81">
        <v>15</v>
      </c>
      <c r="H47" s="81">
        <f t="shared" si="5"/>
        <v>171</v>
      </c>
      <c r="I47" s="83"/>
    </row>
    <row r="48" spans="1:252" s="80" customFormat="1" ht="15">
      <c r="A48" s="53">
        <v>3</v>
      </c>
      <c r="B48" s="59" t="s">
        <v>91</v>
      </c>
      <c r="C48" s="50" t="s">
        <v>36</v>
      </c>
      <c r="D48" s="60">
        <v>1.85</v>
      </c>
      <c r="E48" s="81">
        <v>33</v>
      </c>
      <c r="F48" s="81">
        <f t="shared" si="4"/>
        <v>61.050000000000004</v>
      </c>
      <c r="G48" s="81">
        <v>15</v>
      </c>
      <c r="H48" s="81">
        <f t="shared" si="5"/>
        <v>27.75</v>
      </c>
      <c r="I48" s="84"/>
    </row>
    <row r="49" spans="1:252" s="80" customFormat="1" ht="15">
      <c r="A49" s="53">
        <v>4</v>
      </c>
      <c r="B49" s="59" t="s">
        <v>92</v>
      </c>
      <c r="C49" s="50" t="s">
        <v>36</v>
      </c>
      <c r="D49" s="60">
        <v>5.13</v>
      </c>
      <c r="E49" s="81">
        <v>33</v>
      </c>
      <c r="F49" s="81">
        <f t="shared" si="4"/>
        <v>169.29</v>
      </c>
      <c r="G49" s="81">
        <v>15</v>
      </c>
      <c r="H49" s="81">
        <f t="shared" si="5"/>
        <v>76.95</v>
      </c>
      <c r="I49" s="84"/>
    </row>
    <row r="50" spans="1:252" s="80" customFormat="1" ht="15">
      <c r="A50" s="53">
        <v>5</v>
      </c>
      <c r="B50" s="59" t="s">
        <v>93</v>
      </c>
      <c r="C50" s="50" t="s">
        <v>36</v>
      </c>
      <c r="D50" s="60">
        <v>5.92</v>
      </c>
      <c r="E50" s="81">
        <v>33</v>
      </c>
      <c r="F50" s="81">
        <f t="shared" si="4"/>
        <v>195.35999999999999</v>
      </c>
      <c r="G50" s="81">
        <v>15</v>
      </c>
      <c r="H50" s="81">
        <f t="shared" si="5"/>
        <v>88.8</v>
      </c>
      <c r="I50" s="57"/>
    </row>
    <row r="51" spans="1:252" s="80" customFormat="1" ht="15">
      <c r="A51" s="53">
        <v>6</v>
      </c>
      <c r="B51" s="59" t="s">
        <v>94</v>
      </c>
      <c r="C51" s="50" t="s">
        <v>36</v>
      </c>
      <c r="D51" s="60">
        <v>27</v>
      </c>
      <c r="E51" s="81">
        <v>33</v>
      </c>
      <c r="F51" s="81">
        <f t="shared" si="4"/>
        <v>891</v>
      </c>
      <c r="G51" s="81">
        <v>15</v>
      </c>
      <c r="H51" s="81">
        <f t="shared" si="5"/>
        <v>405</v>
      </c>
      <c r="I51" s="57"/>
    </row>
    <row r="52" spans="1:252" s="80" customFormat="1" ht="15">
      <c r="A52" s="53">
        <v>7</v>
      </c>
      <c r="B52" s="59" t="s">
        <v>95</v>
      </c>
      <c r="C52" s="50" t="s">
        <v>36</v>
      </c>
      <c r="D52" s="60">
        <v>1.57</v>
      </c>
      <c r="E52" s="81">
        <v>33</v>
      </c>
      <c r="F52" s="81">
        <f t="shared" si="4"/>
        <v>51.81</v>
      </c>
      <c r="G52" s="81">
        <v>15</v>
      </c>
      <c r="H52" s="81">
        <f t="shared" si="5"/>
        <v>23.55</v>
      </c>
      <c r="I52" s="57"/>
    </row>
    <row r="53" spans="1:252" s="80" customFormat="1" ht="15">
      <c r="A53" s="53">
        <v>8</v>
      </c>
      <c r="B53" s="59" t="s">
        <v>96</v>
      </c>
      <c r="C53" s="50" t="s">
        <v>36</v>
      </c>
      <c r="D53" s="60">
        <v>2.35</v>
      </c>
      <c r="E53" s="81">
        <v>33</v>
      </c>
      <c r="F53" s="81">
        <f t="shared" si="4"/>
        <v>77.55</v>
      </c>
      <c r="G53" s="81">
        <v>15</v>
      </c>
      <c r="H53" s="81">
        <f t="shared" si="5"/>
        <v>35.25</v>
      </c>
      <c r="I53" s="57"/>
    </row>
    <row r="54" spans="1:252" s="79" customFormat="1" ht="15">
      <c r="A54" s="74"/>
      <c r="B54" s="75" t="s">
        <v>97</v>
      </c>
      <c r="C54" s="85"/>
      <c r="D54" s="86"/>
      <c r="E54" s="77"/>
      <c r="F54" s="77">
        <f>SUM(F46:F53)</f>
        <v>1868.1299999999999</v>
      </c>
      <c r="G54" s="77"/>
      <c r="H54" s="77">
        <f>SUM(H46:H53)</f>
        <v>849.15</v>
      </c>
      <c r="I54" s="78"/>
      <c r="IQ54" s="22"/>
      <c r="IR54" s="22"/>
    </row>
    <row r="55" spans="1:252" s="51" customFormat="1" ht="15">
      <c r="A55" s="42" t="s">
        <v>98</v>
      </c>
      <c r="B55" s="43" t="s">
        <v>99</v>
      </c>
      <c r="C55" s="50" t="s">
        <v>100</v>
      </c>
      <c r="D55" s="87">
        <v>0</v>
      </c>
      <c r="E55" s="61" t="s">
        <v>101</v>
      </c>
      <c r="F55" s="61">
        <v>0</v>
      </c>
      <c r="G55" s="45"/>
      <c r="H55" s="45"/>
      <c r="I55" s="65" t="s">
        <v>102</v>
      </c>
    </row>
    <row r="56" spans="1:252" s="51" customFormat="1" ht="15">
      <c r="A56" s="42"/>
      <c r="B56" s="43"/>
      <c r="C56" s="50" t="s">
        <v>103</v>
      </c>
      <c r="D56" s="87">
        <v>0</v>
      </c>
      <c r="E56" s="61" t="s">
        <v>104</v>
      </c>
      <c r="F56" s="61">
        <v>0</v>
      </c>
      <c r="G56" s="61" t="s">
        <v>105</v>
      </c>
      <c r="H56" s="61">
        <v>0</v>
      </c>
      <c r="I56" s="46"/>
    </row>
    <row r="57" spans="1:252" s="51" customFormat="1" ht="15">
      <c r="A57" s="42" t="s">
        <v>106</v>
      </c>
      <c r="B57" s="43" t="s">
        <v>107</v>
      </c>
      <c r="C57" s="50" t="s">
        <v>36</v>
      </c>
      <c r="D57" s="87"/>
      <c r="E57" s="61">
        <v>0</v>
      </c>
      <c r="F57" s="61">
        <v>0</v>
      </c>
      <c r="G57" s="61">
        <v>0</v>
      </c>
      <c r="H57" s="61">
        <v>0</v>
      </c>
      <c r="I57" s="65"/>
    </row>
    <row r="58" spans="1:252" s="51" customFormat="1" ht="33.950000000000003" customHeight="1">
      <c r="A58" s="88">
        <v>1</v>
      </c>
      <c r="B58" s="89" t="s">
        <v>108</v>
      </c>
      <c r="C58" s="90" t="s">
        <v>36</v>
      </c>
      <c r="D58" s="87">
        <v>0</v>
      </c>
      <c r="E58" s="61">
        <v>15</v>
      </c>
      <c r="F58" s="61">
        <f t="shared" ref="F58:F68" si="6">D58*E58</f>
        <v>0</v>
      </c>
      <c r="G58" s="61">
        <v>75</v>
      </c>
      <c r="H58" s="61">
        <f t="shared" ref="H58:H64" si="7">G58*D58</f>
        <v>0</v>
      </c>
      <c r="I58" s="91" t="s">
        <v>109</v>
      </c>
    </row>
    <row r="59" spans="1:252" s="51" customFormat="1" ht="33.950000000000003" customHeight="1">
      <c r="A59" s="88"/>
      <c r="B59" s="89" t="s">
        <v>110</v>
      </c>
      <c r="C59" s="92"/>
      <c r="D59" s="87">
        <v>0</v>
      </c>
      <c r="E59" s="61">
        <v>15</v>
      </c>
      <c r="F59" s="61">
        <f t="shared" si="6"/>
        <v>0</v>
      </c>
      <c r="G59" s="61">
        <v>95</v>
      </c>
      <c r="H59" s="61">
        <f t="shared" si="7"/>
        <v>0</v>
      </c>
      <c r="I59" s="91"/>
    </row>
    <row r="60" spans="1:252" s="51" customFormat="1" ht="33.950000000000003" customHeight="1">
      <c r="A60" s="88"/>
      <c r="B60" s="89" t="s">
        <v>111</v>
      </c>
      <c r="C60" s="92"/>
      <c r="D60" s="87">
        <v>27.03</v>
      </c>
      <c r="E60" s="61">
        <v>18</v>
      </c>
      <c r="F60" s="61">
        <f t="shared" si="6"/>
        <v>486.54</v>
      </c>
      <c r="G60" s="61">
        <v>60</v>
      </c>
      <c r="H60" s="61">
        <f t="shared" si="7"/>
        <v>1621.8000000000002</v>
      </c>
      <c r="I60" s="91"/>
    </row>
    <row r="61" spans="1:252" s="80" customFormat="1" ht="69.75">
      <c r="A61" s="48">
        <v>2</v>
      </c>
      <c r="B61" s="93" t="s">
        <v>112</v>
      </c>
      <c r="C61" s="87" t="s">
        <v>113</v>
      </c>
      <c r="D61" s="87">
        <v>0</v>
      </c>
      <c r="E61" s="61">
        <v>10</v>
      </c>
      <c r="F61" s="61">
        <f t="shared" si="6"/>
        <v>0</v>
      </c>
      <c r="G61" s="61">
        <v>25</v>
      </c>
      <c r="H61" s="61">
        <f t="shared" si="7"/>
        <v>0</v>
      </c>
      <c r="I61" s="94" t="s">
        <v>114</v>
      </c>
    </row>
    <row r="62" spans="1:252" s="80" customFormat="1" ht="15">
      <c r="A62" s="88">
        <v>3</v>
      </c>
      <c r="B62" s="95" t="s">
        <v>115</v>
      </c>
      <c r="C62" s="90" t="s">
        <v>36</v>
      </c>
      <c r="D62" s="87">
        <v>5.92</v>
      </c>
      <c r="E62" s="61">
        <v>18</v>
      </c>
      <c r="F62" s="61">
        <f t="shared" si="6"/>
        <v>106.56</v>
      </c>
      <c r="G62" s="61">
        <v>60</v>
      </c>
      <c r="H62" s="61">
        <f t="shared" si="7"/>
        <v>355.2</v>
      </c>
      <c r="I62" s="91" t="s">
        <v>109</v>
      </c>
    </row>
    <row r="63" spans="1:252" s="80" customFormat="1" ht="39" customHeight="1">
      <c r="A63" s="88"/>
      <c r="B63" s="95" t="s">
        <v>116</v>
      </c>
      <c r="C63" s="92"/>
      <c r="D63" s="87">
        <v>0</v>
      </c>
      <c r="E63" s="61">
        <v>15</v>
      </c>
      <c r="F63" s="61">
        <f t="shared" si="6"/>
        <v>0</v>
      </c>
      <c r="G63" s="61">
        <v>55</v>
      </c>
      <c r="H63" s="61">
        <f t="shared" si="7"/>
        <v>0</v>
      </c>
      <c r="I63" s="91"/>
    </row>
    <row r="64" spans="1:252" s="80" customFormat="1" ht="39" customHeight="1">
      <c r="A64" s="88"/>
      <c r="B64" s="95" t="s">
        <v>117</v>
      </c>
      <c r="C64" s="92"/>
      <c r="D64" s="87">
        <v>0</v>
      </c>
      <c r="E64" s="61">
        <v>15</v>
      </c>
      <c r="F64" s="61">
        <f t="shared" si="6"/>
        <v>0</v>
      </c>
      <c r="G64" s="61">
        <v>85</v>
      </c>
      <c r="H64" s="61">
        <f t="shared" si="7"/>
        <v>0</v>
      </c>
      <c r="I64" s="91"/>
    </row>
    <row r="65" spans="1:252" s="99" customFormat="1" ht="27">
      <c r="A65" s="67">
        <v>4</v>
      </c>
      <c r="B65" s="96" t="s">
        <v>118</v>
      </c>
      <c r="C65" s="69" t="s">
        <v>36</v>
      </c>
      <c r="D65" s="97">
        <v>0</v>
      </c>
      <c r="E65" s="71">
        <v>0</v>
      </c>
      <c r="F65" s="71">
        <f t="shared" si="6"/>
        <v>0</v>
      </c>
      <c r="G65" s="71">
        <v>5</v>
      </c>
      <c r="H65" s="71">
        <f>D65*G65</f>
        <v>0</v>
      </c>
      <c r="I65" s="98" t="s">
        <v>119</v>
      </c>
      <c r="IQ65" s="22"/>
      <c r="IR65" s="22"/>
    </row>
    <row r="66" spans="1:252" s="100" customFormat="1" ht="15">
      <c r="A66" s="88">
        <v>5</v>
      </c>
      <c r="B66" s="93" t="s">
        <v>120</v>
      </c>
      <c r="C66" s="69" t="s">
        <v>121</v>
      </c>
      <c r="D66" s="87">
        <v>2</v>
      </c>
      <c r="E66" s="61">
        <v>18</v>
      </c>
      <c r="F66" s="61">
        <f t="shared" si="6"/>
        <v>36</v>
      </c>
      <c r="G66" s="61">
        <v>30</v>
      </c>
      <c r="H66" s="61">
        <f>G66*D66</f>
        <v>60</v>
      </c>
      <c r="I66" s="91" t="s">
        <v>122</v>
      </c>
    </row>
    <row r="67" spans="1:252" s="100" customFormat="1" ht="15">
      <c r="A67" s="88"/>
      <c r="B67" s="93" t="s">
        <v>123</v>
      </c>
      <c r="C67" s="87" t="s">
        <v>113</v>
      </c>
      <c r="D67" s="87">
        <v>0</v>
      </c>
      <c r="E67" s="61">
        <v>15</v>
      </c>
      <c r="F67" s="61">
        <f t="shared" si="6"/>
        <v>0</v>
      </c>
      <c r="G67" s="61">
        <v>25</v>
      </c>
      <c r="H67" s="61">
        <f>G67*D67</f>
        <v>0</v>
      </c>
      <c r="I67" s="91"/>
    </row>
    <row r="68" spans="1:252" s="100" customFormat="1" ht="15">
      <c r="A68" s="88"/>
      <c r="B68" s="93" t="s">
        <v>124</v>
      </c>
      <c r="C68" s="87" t="s">
        <v>113</v>
      </c>
      <c r="D68" s="87">
        <v>0</v>
      </c>
      <c r="E68" s="61">
        <v>15</v>
      </c>
      <c r="F68" s="61">
        <f t="shared" si="6"/>
        <v>0</v>
      </c>
      <c r="G68" s="61">
        <v>25</v>
      </c>
      <c r="H68" s="61">
        <f>G68*D68</f>
        <v>0</v>
      </c>
      <c r="I68" s="91"/>
    </row>
    <row r="69" spans="1:252" s="80" customFormat="1" ht="15">
      <c r="A69" s="53"/>
      <c r="B69" s="54" t="s">
        <v>32</v>
      </c>
      <c r="C69" s="55"/>
      <c r="D69" s="55"/>
      <c r="E69" s="56"/>
      <c r="F69" s="56">
        <f>SUM(F55:F68)</f>
        <v>629.1</v>
      </c>
      <c r="G69" s="56"/>
      <c r="H69" s="56">
        <f>SUM(H55:H68)</f>
        <v>2037.0000000000002</v>
      </c>
      <c r="I69" s="57"/>
    </row>
    <row r="70" spans="1:252" s="51" customFormat="1" ht="15">
      <c r="A70" s="42" t="s">
        <v>125</v>
      </c>
      <c r="B70" s="43" t="s">
        <v>126</v>
      </c>
      <c r="C70" s="50" t="s">
        <v>36</v>
      </c>
      <c r="D70" s="87"/>
      <c r="E70" s="61">
        <v>0</v>
      </c>
      <c r="F70" s="61">
        <v>0</v>
      </c>
      <c r="G70" s="45">
        <v>0</v>
      </c>
      <c r="H70" s="45">
        <v>0</v>
      </c>
      <c r="I70" s="46"/>
    </row>
    <row r="71" spans="1:252" s="51" customFormat="1" ht="23.1" customHeight="1">
      <c r="A71" s="101">
        <v>1</v>
      </c>
      <c r="B71" s="102" t="s">
        <v>108</v>
      </c>
      <c r="C71" s="103" t="s">
        <v>36</v>
      </c>
      <c r="D71" s="97">
        <v>0</v>
      </c>
      <c r="E71" s="71">
        <v>15</v>
      </c>
      <c r="F71" s="71">
        <f t="shared" ref="F71:F76" si="8">D71*E71</f>
        <v>0</v>
      </c>
      <c r="G71" s="71">
        <v>75</v>
      </c>
      <c r="H71" s="71">
        <f t="shared" ref="H71:H76" si="9">G71*D71</f>
        <v>0</v>
      </c>
      <c r="I71" s="104" t="s">
        <v>109</v>
      </c>
    </row>
    <row r="72" spans="1:252" s="51" customFormat="1" ht="23.1" customHeight="1">
      <c r="A72" s="101"/>
      <c r="B72" s="102" t="s">
        <v>110</v>
      </c>
      <c r="C72" s="105"/>
      <c r="D72" s="97">
        <v>0</v>
      </c>
      <c r="E72" s="71">
        <v>15</v>
      </c>
      <c r="F72" s="71">
        <f t="shared" si="8"/>
        <v>0</v>
      </c>
      <c r="G72" s="71">
        <v>95</v>
      </c>
      <c r="H72" s="71">
        <f t="shared" si="9"/>
        <v>0</v>
      </c>
      <c r="I72" s="104"/>
    </row>
    <row r="73" spans="1:252" s="51" customFormat="1" ht="23.1" customHeight="1">
      <c r="A73" s="101"/>
      <c r="B73" s="102" t="s">
        <v>111</v>
      </c>
      <c r="C73" s="105"/>
      <c r="D73" s="97">
        <v>12</v>
      </c>
      <c r="E73" s="71">
        <v>18</v>
      </c>
      <c r="F73" s="71">
        <f t="shared" si="8"/>
        <v>216</v>
      </c>
      <c r="G73" s="71">
        <v>60</v>
      </c>
      <c r="H73" s="71">
        <f t="shared" si="9"/>
        <v>720</v>
      </c>
      <c r="I73" s="104"/>
    </row>
    <row r="74" spans="1:252" s="51" customFormat="1" ht="23.1" customHeight="1">
      <c r="A74" s="67">
        <v>2</v>
      </c>
      <c r="B74" s="102" t="s">
        <v>115</v>
      </c>
      <c r="C74" s="69" t="s">
        <v>36</v>
      </c>
      <c r="D74" s="97">
        <v>1.4</v>
      </c>
      <c r="E74" s="71">
        <v>18</v>
      </c>
      <c r="F74" s="71">
        <f t="shared" si="8"/>
        <v>25.2</v>
      </c>
      <c r="G74" s="71">
        <v>60</v>
      </c>
      <c r="H74" s="71">
        <f t="shared" si="9"/>
        <v>84</v>
      </c>
      <c r="I74" s="104"/>
    </row>
    <row r="75" spans="1:252" s="51" customFormat="1" ht="15">
      <c r="A75" s="67">
        <v>3</v>
      </c>
      <c r="B75" s="102" t="s">
        <v>127</v>
      </c>
      <c r="C75" s="69" t="s">
        <v>121</v>
      </c>
      <c r="D75" s="97">
        <v>1</v>
      </c>
      <c r="E75" s="71">
        <v>18</v>
      </c>
      <c r="F75" s="71">
        <f t="shared" si="8"/>
        <v>18</v>
      </c>
      <c r="G75" s="71">
        <v>30</v>
      </c>
      <c r="H75" s="71">
        <f t="shared" si="9"/>
        <v>30</v>
      </c>
      <c r="I75" s="98"/>
    </row>
    <row r="76" spans="1:252" s="80" customFormat="1" ht="15">
      <c r="A76" s="67">
        <v>4</v>
      </c>
      <c r="B76" s="106" t="s">
        <v>112</v>
      </c>
      <c r="C76" s="97"/>
      <c r="D76" s="97">
        <v>0</v>
      </c>
      <c r="E76" s="71">
        <v>10</v>
      </c>
      <c r="F76" s="71">
        <f t="shared" si="8"/>
        <v>0</v>
      </c>
      <c r="G76" s="71">
        <v>25</v>
      </c>
      <c r="H76" s="71">
        <f t="shared" si="9"/>
        <v>0</v>
      </c>
      <c r="I76" s="98"/>
    </row>
    <row r="77" spans="1:252" s="100" customFormat="1" ht="27">
      <c r="A77" s="67">
        <v>5</v>
      </c>
      <c r="B77" s="96" t="s">
        <v>118</v>
      </c>
      <c r="C77" s="69" t="s">
        <v>36</v>
      </c>
      <c r="D77" s="97"/>
      <c r="E77" s="71">
        <v>0</v>
      </c>
      <c r="F77" s="71">
        <f>E77*D77</f>
        <v>0</v>
      </c>
      <c r="G77" s="71">
        <v>5</v>
      </c>
      <c r="H77" s="71">
        <f>D77*G77</f>
        <v>0</v>
      </c>
      <c r="I77" s="98" t="s">
        <v>119</v>
      </c>
    </row>
    <row r="78" spans="1:252" s="100" customFormat="1" ht="15">
      <c r="A78" s="101">
        <v>6</v>
      </c>
      <c r="B78" s="106" t="s">
        <v>120</v>
      </c>
      <c r="C78" s="97" t="s">
        <v>113</v>
      </c>
      <c r="D78" s="97">
        <v>1</v>
      </c>
      <c r="E78" s="71">
        <v>18</v>
      </c>
      <c r="F78" s="71">
        <f t="shared" ref="F78:F80" si="10">D78*E78</f>
        <v>18</v>
      </c>
      <c r="G78" s="71">
        <v>30</v>
      </c>
      <c r="H78" s="71">
        <f t="shared" ref="H78:H80" si="11">G78*D78</f>
        <v>30</v>
      </c>
      <c r="I78" s="98" t="s">
        <v>128</v>
      </c>
    </row>
    <row r="79" spans="1:252" s="100" customFormat="1" ht="15">
      <c r="A79" s="101"/>
      <c r="B79" s="106" t="s">
        <v>123</v>
      </c>
      <c r="C79" s="97" t="s">
        <v>113</v>
      </c>
      <c r="D79" s="97">
        <v>0</v>
      </c>
      <c r="E79" s="71">
        <v>0</v>
      </c>
      <c r="F79" s="71">
        <f t="shared" si="10"/>
        <v>0</v>
      </c>
      <c r="G79" s="71">
        <v>25</v>
      </c>
      <c r="H79" s="71">
        <f t="shared" si="11"/>
        <v>0</v>
      </c>
      <c r="I79" s="98" t="s">
        <v>128</v>
      </c>
    </row>
    <row r="80" spans="1:252" s="100" customFormat="1" ht="15">
      <c r="A80" s="101"/>
      <c r="B80" s="106" t="s">
        <v>124</v>
      </c>
      <c r="C80" s="97" t="s">
        <v>113</v>
      </c>
      <c r="D80" s="97">
        <v>0</v>
      </c>
      <c r="E80" s="71">
        <v>0</v>
      </c>
      <c r="F80" s="71">
        <f t="shared" si="10"/>
        <v>0</v>
      </c>
      <c r="G80" s="71">
        <v>25</v>
      </c>
      <c r="H80" s="71">
        <f t="shared" si="11"/>
        <v>0</v>
      </c>
      <c r="I80" s="98" t="s">
        <v>128</v>
      </c>
    </row>
    <row r="81" spans="1:9" s="80" customFormat="1" ht="15">
      <c r="A81" s="67">
        <v>7</v>
      </c>
      <c r="B81" s="106" t="s">
        <v>129</v>
      </c>
      <c r="C81" s="69" t="s">
        <v>130</v>
      </c>
      <c r="D81" s="97">
        <v>2</v>
      </c>
      <c r="E81" s="71">
        <v>0</v>
      </c>
      <c r="F81" s="71">
        <f>E81*D81</f>
        <v>0</v>
      </c>
      <c r="G81" s="71">
        <v>5</v>
      </c>
      <c r="H81" s="71">
        <f>D81*G81</f>
        <v>10</v>
      </c>
      <c r="I81" s="98"/>
    </row>
    <row r="82" spans="1:9" s="111" customFormat="1" ht="15">
      <c r="A82" s="107"/>
      <c r="B82" s="108" t="s">
        <v>32</v>
      </c>
      <c r="C82" s="109"/>
      <c r="D82" s="109"/>
      <c r="E82" s="110"/>
      <c r="F82" s="110">
        <f>SUM(F70:F81)</f>
        <v>277.2</v>
      </c>
      <c r="G82" s="110"/>
      <c r="H82" s="110">
        <f>SUM(H70:H81)</f>
        <v>874</v>
      </c>
      <c r="I82" s="98"/>
    </row>
    <row r="83" spans="1:9" s="51" customFormat="1" ht="15">
      <c r="A83" s="42" t="s">
        <v>131</v>
      </c>
      <c r="B83" s="43" t="s">
        <v>132</v>
      </c>
      <c r="C83" s="50" t="s">
        <v>100</v>
      </c>
      <c r="D83" s="87">
        <v>0</v>
      </c>
      <c r="E83" s="61" t="s">
        <v>101</v>
      </c>
      <c r="F83" s="61">
        <v>0</v>
      </c>
      <c r="G83" s="45"/>
      <c r="H83" s="45"/>
      <c r="I83" s="94"/>
    </row>
    <row r="84" spans="1:9" s="51" customFormat="1" ht="15">
      <c r="A84" s="42"/>
      <c r="B84" s="43"/>
      <c r="C84" s="50" t="s">
        <v>103</v>
      </c>
      <c r="D84" s="87"/>
      <c r="E84" s="61" t="s">
        <v>104</v>
      </c>
      <c r="F84" s="61">
        <v>0</v>
      </c>
      <c r="G84" s="61" t="s">
        <v>105</v>
      </c>
      <c r="H84" s="61">
        <v>0</v>
      </c>
      <c r="I84" s="46"/>
    </row>
    <row r="85" spans="1:9" s="51" customFormat="1" ht="30" customHeight="1">
      <c r="A85" s="112">
        <v>1</v>
      </c>
      <c r="B85" s="102" t="s">
        <v>108</v>
      </c>
      <c r="C85" s="103" t="s">
        <v>36</v>
      </c>
      <c r="D85" s="97">
        <v>0</v>
      </c>
      <c r="E85" s="71">
        <v>15</v>
      </c>
      <c r="F85" s="71">
        <f t="shared" ref="F85:F90" si="12">D85*E85</f>
        <v>0</v>
      </c>
      <c r="G85" s="71">
        <v>75</v>
      </c>
      <c r="H85" s="71">
        <f t="shared" ref="H85:H90" si="13">G85*D85</f>
        <v>0</v>
      </c>
      <c r="I85" s="104" t="s">
        <v>133</v>
      </c>
    </row>
    <row r="86" spans="1:9" s="51" customFormat="1" ht="30" customHeight="1">
      <c r="A86" s="112"/>
      <c r="B86" s="102" t="s">
        <v>110</v>
      </c>
      <c r="C86" s="105"/>
      <c r="D86" s="97">
        <v>0</v>
      </c>
      <c r="E86" s="71">
        <v>15</v>
      </c>
      <c r="F86" s="71">
        <f t="shared" si="12"/>
        <v>0</v>
      </c>
      <c r="G86" s="71">
        <v>95</v>
      </c>
      <c r="H86" s="71">
        <f t="shared" si="13"/>
        <v>0</v>
      </c>
      <c r="I86" s="104"/>
    </row>
    <row r="87" spans="1:9" s="51" customFormat="1" ht="30" customHeight="1">
      <c r="A87" s="112"/>
      <c r="B87" s="102" t="s">
        <v>134</v>
      </c>
      <c r="C87" s="105"/>
      <c r="D87" s="97">
        <v>1.6</v>
      </c>
      <c r="E87" s="71">
        <v>18</v>
      </c>
      <c r="F87" s="71">
        <f t="shared" si="12"/>
        <v>28.8</v>
      </c>
      <c r="G87" s="71">
        <v>60</v>
      </c>
      <c r="H87" s="71">
        <f t="shared" si="13"/>
        <v>96</v>
      </c>
      <c r="I87" s="104"/>
    </row>
    <row r="88" spans="1:9" s="80" customFormat="1" ht="33.950000000000003" customHeight="1">
      <c r="A88" s="112">
        <v>2</v>
      </c>
      <c r="B88" s="96" t="s">
        <v>135</v>
      </c>
      <c r="C88" s="105" t="s">
        <v>113</v>
      </c>
      <c r="D88" s="97"/>
      <c r="E88" s="71">
        <v>18</v>
      </c>
      <c r="F88" s="71">
        <f t="shared" si="12"/>
        <v>0</v>
      </c>
      <c r="G88" s="71">
        <v>40</v>
      </c>
      <c r="H88" s="71">
        <f t="shared" si="13"/>
        <v>0</v>
      </c>
      <c r="I88" s="104" t="s">
        <v>136</v>
      </c>
    </row>
    <row r="89" spans="1:9" s="80" customFormat="1" ht="33.950000000000003" customHeight="1">
      <c r="A89" s="112"/>
      <c r="B89" s="96" t="s">
        <v>116</v>
      </c>
      <c r="C89" s="105"/>
      <c r="D89" s="97">
        <f>D83</f>
        <v>0</v>
      </c>
      <c r="E89" s="71">
        <v>15</v>
      </c>
      <c r="F89" s="71">
        <f t="shared" si="12"/>
        <v>0</v>
      </c>
      <c r="G89" s="71">
        <v>45</v>
      </c>
      <c r="H89" s="71">
        <f t="shared" si="13"/>
        <v>0</v>
      </c>
      <c r="I89" s="104"/>
    </row>
    <row r="90" spans="1:9" s="80" customFormat="1" ht="33.950000000000003" customHeight="1">
      <c r="A90" s="112"/>
      <c r="B90" s="96" t="s">
        <v>117</v>
      </c>
      <c r="C90" s="105"/>
      <c r="D90" s="97">
        <v>0</v>
      </c>
      <c r="E90" s="71">
        <v>15</v>
      </c>
      <c r="F90" s="71">
        <f t="shared" si="12"/>
        <v>0</v>
      </c>
      <c r="G90" s="71">
        <v>75</v>
      </c>
      <c r="H90" s="71">
        <f t="shared" si="13"/>
        <v>0</v>
      </c>
      <c r="I90" s="104"/>
    </row>
    <row r="91" spans="1:9" s="100" customFormat="1" ht="33.950000000000003" customHeight="1">
      <c r="A91" s="107">
        <v>3</v>
      </c>
      <c r="B91" s="96" t="s">
        <v>137</v>
      </c>
      <c r="C91" s="69" t="s">
        <v>36</v>
      </c>
      <c r="D91" s="97">
        <v>1.6</v>
      </c>
      <c r="E91" s="71">
        <v>0</v>
      </c>
      <c r="F91" s="71">
        <f>E91*D91</f>
        <v>0</v>
      </c>
      <c r="G91" s="71">
        <v>5</v>
      </c>
      <c r="H91" s="71">
        <f>D91*G91</f>
        <v>8</v>
      </c>
      <c r="I91" s="98" t="s">
        <v>119</v>
      </c>
    </row>
    <row r="92" spans="1:9" s="100" customFormat="1" ht="33.950000000000003" customHeight="1">
      <c r="A92" s="112">
        <v>4</v>
      </c>
      <c r="B92" s="106" t="s">
        <v>138</v>
      </c>
      <c r="C92" s="97" t="s">
        <v>113</v>
      </c>
      <c r="D92" s="97">
        <v>1</v>
      </c>
      <c r="E92" s="71">
        <v>18</v>
      </c>
      <c r="F92" s="71">
        <f t="shared" ref="F92:F94" si="14">D92*E92</f>
        <v>18</v>
      </c>
      <c r="G92" s="71">
        <v>30</v>
      </c>
      <c r="H92" s="71">
        <f t="shared" ref="H92:H94" si="15">G92*D92</f>
        <v>30</v>
      </c>
      <c r="I92" s="98" t="s">
        <v>128</v>
      </c>
    </row>
    <row r="93" spans="1:9" s="100" customFormat="1" ht="33.950000000000003" customHeight="1">
      <c r="A93" s="112"/>
      <c r="B93" s="106" t="s">
        <v>123</v>
      </c>
      <c r="C93" s="97" t="s">
        <v>113</v>
      </c>
      <c r="D93" s="97">
        <f>F84</f>
        <v>0</v>
      </c>
      <c r="E93" s="71">
        <v>0</v>
      </c>
      <c r="F93" s="71">
        <f t="shared" si="14"/>
        <v>0</v>
      </c>
      <c r="G93" s="71">
        <v>25</v>
      </c>
      <c r="H93" s="71">
        <f t="shared" si="15"/>
        <v>0</v>
      </c>
      <c r="I93" s="98" t="s">
        <v>128</v>
      </c>
    </row>
    <row r="94" spans="1:9" s="100" customFormat="1" ht="33.950000000000003" customHeight="1">
      <c r="A94" s="112"/>
      <c r="B94" s="106" t="s">
        <v>124</v>
      </c>
      <c r="C94" s="97" t="s">
        <v>113</v>
      </c>
      <c r="D94" s="97">
        <v>0</v>
      </c>
      <c r="E94" s="71">
        <v>0</v>
      </c>
      <c r="F94" s="71">
        <f t="shared" si="14"/>
        <v>0</v>
      </c>
      <c r="G94" s="71">
        <v>25</v>
      </c>
      <c r="H94" s="71">
        <f t="shared" si="15"/>
        <v>0</v>
      </c>
      <c r="I94" s="98" t="s">
        <v>128</v>
      </c>
    </row>
    <row r="95" spans="1:9" s="80" customFormat="1" ht="15">
      <c r="A95" s="107">
        <v>5</v>
      </c>
      <c r="B95" s="106" t="s">
        <v>129</v>
      </c>
      <c r="C95" s="69" t="s">
        <v>130</v>
      </c>
      <c r="D95" s="97">
        <v>1</v>
      </c>
      <c r="E95" s="71">
        <v>0</v>
      </c>
      <c r="F95" s="71">
        <f>E95*D95</f>
        <v>0</v>
      </c>
      <c r="G95" s="71">
        <v>5</v>
      </c>
      <c r="H95" s="71">
        <f>D95*G95</f>
        <v>5</v>
      </c>
      <c r="I95" s="98" t="s">
        <v>139</v>
      </c>
    </row>
    <row r="96" spans="1:9" s="80" customFormat="1" ht="15">
      <c r="A96" s="113"/>
      <c r="B96" s="54" t="s">
        <v>32</v>
      </c>
      <c r="C96" s="55"/>
      <c r="D96" s="55"/>
      <c r="E96" s="56"/>
      <c r="F96" s="56">
        <f>SUM(F83:F95)</f>
        <v>46.8</v>
      </c>
      <c r="G96" s="56"/>
      <c r="H96" s="56">
        <f>SUM(H83:H95)</f>
        <v>139</v>
      </c>
      <c r="I96" s="114"/>
    </row>
    <row r="97" spans="1:9" s="51" customFormat="1" ht="15">
      <c r="A97" s="42" t="s">
        <v>140</v>
      </c>
      <c r="B97" s="43" t="s">
        <v>141</v>
      </c>
      <c r="C97" s="50" t="s">
        <v>100</v>
      </c>
      <c r="D97" s="87">
        <v>0</v>
      </c>
      <c r="E97" s="61" t="s">
        <v>101</v>
      </c>
      <c r="F97" s="61">
        <v>0</v>
      </c>
      <c r="G97" s="45"/>
      <c r="H97" s="45"/>
      <c r="I97" s="94"/>
    </row>
    <row r="98" spans="1:9" s="51" customFormat="1" ht="15">
      <c r="A98" s="42"/>
      <c r="B98" s="43"/>
      <c r="C98" s="50" t="s">
        <v>103</v>
      </c>
      <c r="D98" s="87"/>
      <c r="E98" s="61" t="s">
        <v>104</v>
      </c>
      <c r="F98" s="61">
        <v>0</v>
      </c>
      <c r="G98" s="61" t="s">
        <v>105</v>
      </c>
      <c r="H98" s="61">
        <v>0</v>
      </c>
      <c r="I98" s="46"/>
    </row>
    <row r="99" spans="1:9" s="51" customFormat="1" ht="27.95" customHeight="1">
      <c r="A99" s="112">
        <v>1</v>
      </c>
      <c r="B99" s="102" t="s">
        <v>108</v>
      </c>
      <c r="C99" s="103" t="s">
        <v>36</v>
      </c>
      <c r="D99" s="97">
        <v>0</v>
      </c>
      <c r="E99" s="71">
        <v>15</v>
      </c>
      <c r="F99" s="71">
        <f t="shared" ref="F99:F104" si="16">D99*E99</f>
        <v>0</v>
      </c>
      <c r="G99" s="71">
        <v>75</v>
      </c>
      <c r="H99" s="71">
        <f t="shared" ref="H99:H104" si="17">G99*D99</f>
        <v>0</v>
      </c>
      <c r="I99" s="104" t="s">
        <v>133</v>
      </c>
    </row>
    <row r="100" spans="1:9" s="51" customFormat="1" ht="27.95" customHeight="1">
      <c r="A100" s="112"/>
      <c r="B100" s="102" t="s">
        <v>110</v>
      </c>
      <c r="C100" s="105"/>
      <c r="D100" s="97">
        <v>0</v>
      </c>
      <c r="E100" s="71">
        <v>15</v>
      </c>
      <c r="F100" s="71">
        <f t="shared" si="16"/>
        <v>0</v>
      </c>
      <c r="G100" s="71">
        <v>95</v>
      </c>
      <c r="H100" s="71">
        <f t="shared" si="17"/>
        <v>0</v>
      </c>
      <c r="I100" s="104"/>
    </row>
    <row r="101" spans="1:9" s="51" customFormat="1" ht="27.95" customHeight="1">
      <c r="A101" s="112"/>
      <c r="B101" s="102" t="s">
        <v>134</v>
      </c>
      <c r="C101" s="105"/>
      <c r="D101" s="97">
        <v>2.35</v>
      </c>
      <c r="E101" s="71">
        <v>18</v>
      </c>
      <c r="F101" s="71">
        <f t="shared" si="16"/>
        <v>42.300000000000004</v>
      </c>
      <c r="G101" s="71">
        <v>60</v>
      </c>
      <c r="H101" s="71">
        <f t="shared" si="17"/>
        <v>141</v>
      </c>
      <c r="I101" s="104"/>
    </row>
    <row r="102" spans="1:9" s="80" customFormat="1" ht="29.1" customHeight="1">
      <c r="A102" s="112">
        <v>2</v>
      </c>
      <c r="B102" s="96" t="s">
        <v>135</v>
      </c>
      <c r="C102" s="105" t="s">
        <v>113</v>
      </c>
      <c r="D102" s="97"/>
      <c r="E102" s="71">
        <v>18</v>
      </c>
      <c r="F102" s="71">
        <f t="shared" si="16"/>
        <v>0</v>
      </c>
      <c r="G102" s="71">
        <v>40</v>
      </c>
      <c r="H102" s="71">
        <f t="shared" si="17"/>
        <v>0</v>
      </c>
      <c r="I102" s="104" t="s">
        <v>136</v>
      </c>
    </row>
    <row r="103" spans="1:9" s="80" customFormat="1" ht="29.1" customHeight="1">
      <c r="A103" s="112"/>
      <c r="B103" s="96" t="s">
        <v>116</v>
      </c>
      <c r="C103" s="105"/>
      <c r="D103" s="97">
        <f>D97</f>
        <v>0</v>
      </c>
      <c r="E103" s="71">
        <v>15</v>
      </c>
      <c r="F103" s="71">
        <f t="shared" si="16"/>
        <v>0</v>
      </c>
      <c r="G103" s="71">
        <v>45</v>
      </c>
      <c r="H103" s="71">
        <f t="shared" si="17"/>
        <v>0</v>
      </c>
      <c r="I103" s="104"/>
    </row>
    <row r="104" spans="1:9" s="80" customFormat="1" ht="29.1" customHeight="1">
      <c r="A104" s="112"/>
      <c r="B104" s="96" t="s">
        <v>117</v>
      </c>
      <c r="C104" s="105"/>
      <c r="D104" s="97">
        <v>0</v>
      </c>
      <c r="E104" s="71">
        <v>15</v>
      </c>
      <c r="F104" s="71">
        <f t="shared" si="16"/>
        <v>0</v>
      </c>
      <c r="G104" s="71">
        <v>75</v>
      </c>
      <c r="H104" s="71">
        <f t="shared" si="17"/>
        <v>0</v>
      </c>
      <c r="I104" s="104"/>
    </row>
    <row r="105" spans="1:9" s="100" customFormat="1" ht="27">
      <c r="A105" s="107">
        <v>3</v>
      </c>
      <c r="B105" s="96" t="s">
        <v>137</v>
      </c>
      <c r="C105" s="69" t="s">
        <v>36</v>
      </c>
      <c r="D105" s="97">
        <v>2.35</v>
      </c>
      <c r="E105" s="71">
        <v>0</v>
      </c>
      <c r="F105" s="71">
        <f>E105*D105</f>
        <v>0</v>
      </c>
      <c r="G105" s="71">
        <v>5</v>
      </c>
      <c r="H105" s="71">
        <f>D105*G105</f>
        <v>11.75</v>
      </c>
      <c r="I105" s="98" t="s">
        <v>119</v>
      </c>
    </row>
    <row r="106" spans="1:9" s="100" customFormat="1" ht="15">
      <c r="A106" s="112">
        <v>4</v>
      </c>
      <c r="B106" s="106" t="s">
        <v>138</v>
      </c>
      <c r="C106" s="97" t="s">
        <v>113</v>
      </c>
      <c r="D106" s="97">
        <v>1</v>
      </c>
      <c r="E106" s="71">
        <v>18</v>
      </c>
      <c r="F106" s="71">
        <f t="shared" ref="F106:F108" si="18">D106*E106</f>
        <v>18</v>
      </c>
      <c r="G106" s="71">
        <v>30</v>
      </c>
      <c r="H106" s="71">
        <f t="shared" ref="H106:H108" si="19">G106*D106</f>
        <v>30</v>
      </c>
      <c r="I106" s="98" t="s">
        <v>128</v>
      </c>
    </row>
    <row r="107" spans="1:9" s="100" customFormat="1" ht="15">
      <c r="A107" s="112"/>
      <c r="B107" s="106" t="s">
        <v>123</v>
      </c>
      <c r="C107" s="97" t="s">
        <v>113</v>
      </c>
      <c r="D107" s="97">
        <f>F98</f>
        <v>0</v>
      </c>
      <c r="E107" s="71">
        <v>0</v>
      </c>
      <c r="F107" s="71">
        <f t="shared" si="18"/>
        <v>0</v>
      </c>
      <c r="G107" s="71">
        <v>25</v>
      </c>
      <c r="H107" s="71">
        <f t="shared" si="19"/>
        <v>0</v>
      </c>
      <c r="I107" s="98" t="s">
        <v>128</v>
      </c>
    </row>
    <row r="108" spans="1:9" s="100" customFormat="1" ht="15">
      <c r="A108" s="112"/>
      <c r="B108" s="106" t="s">
        <v>124</v>
      </c>
      <c r="C108" s="97" t="s">
        <v>113</v>
      </c>
      <c r="D108" s="97">
        <v>0</v>
      </c>
      <c r="E108" s="71">
        <v>0</v>
      </c>
      <c r="F108" s="71">
        <f t="shared" si="18"/>
        <v>0</v>
      </c>
      <c r="G108" s="71">
        <v>25</v>
      </c>
      <c r="H108" s="71">
        <f t="shared" si="19"/>
        <v>0</v>
      </c>
      <c r="I108" s="98" t="s">
        <v>128</v>
      </c>
    </row>
    <row r="109" spans="1:9" s="80" customFormat="1" ht="15">
      <c r="A109" s="107">
        <v>5</v>
      </c>
      <c r="B109" s="106" t="s">
        <v>129</v>
      </c>
      <c r="C109" s="69" t="s">
        <v>130</v>
      </c>
      <c r="D109" s="97">
        <v>1</v>
      </c>
      <c r="E109" s="71">
        <v>0</v>
      </c>
      <c r="F109" s="71">
        <f>E109*D109</f>
        <v>0</v>
      </c>
      <c r="G109" s="71">
        <v>5</v>
      </c>
      <c r="H109" s="71">
        <f>D109*G109</f>
        <v>5</v>
      </c>
      <c r="I109" s="98" t="s">
        <v>139</v>
      </c>
    </row>
    <row r="110" spans="1:9" s="80" customFormat="1" ht="15">
      <c r="A110" s="113"/>
      <c r="B110" s="54" t="s">
        <v>32</v>
      </c>
      <c r="C110" s="55"/>
      <c r="D110" s="55"/>
      <c r="E110" s="56"/>
      <c r="F110" s="56">
        <f>SUM(F97:F109)</f>
        <v>60.300000000000004</v>
      </c>
      <c r="G110" s="56"/>
      <c r="H110" s="56">
        <f>SUM(H97:H109)</f>
        <v>187.75</v>
      </c>
      <c r="I110" s="114"/>
    </row>
    <row r="111" spans="1:9" s="80" customFormat="1" ht="15">
      <c r="A111" s="53" t="s">
        <v>142</v>
      </c>
      <c r="B111" s="54" t="s">
        <v>143</v>
      </c>
      <c r="C111" s="55"/>
      <c r="D111" s="55"/>
      <c r="E111" s="56"/>
      <c r="F111" s="56"/>
      <c r="G111" s="56"/>
      <c r="H111" s="56"/>
      <c r="I111" s="114"/>
    </row>
    <row r="112" spans="1:9" s="80" customFormat="1" ht="15">
      <c r="A112" s="113">
        <v>1</v>
      </c>
      <c r="B112" s="93" t="s">
        <v>144</v>
      </c>
      <c r="C112" s="115" t="s">
        <v>36</v>
      </c>
      <c r="D112" s="87">
        <f>3.05*1.95+4.26*3.35</f>
        <v>20.218499999999999</v>
      </c>
      <c r="E112" s="61">
        <v>18</v>
      </c>
      <c r="F112" s="61">
        <f>D112*E112</f>
        <v>363.93299999999999</v>
      </c>
      <c r="G112" s="61">
        <v>60</v>
      </c>
      <c r="H112" s="61">
        <f t="shared" ref="H112:H121" si="20">D112*G112</f>
        <v>1213.1099999999999</v>
      </c>
      <c r="I112" s="91" t="s">
        <v>145</v>
      </c>
    </row>
    <row r="113" spans="1:9" s="80" customFormat="1" ht="15">
      <c r="A113" s="113">
        <v>2</v>
      </c>
      <c r="B113" s="93" t="s">
        <v>146</v>
      </c>
      <c r="C113" s="50" t="s">
        <v>36</v>
      </c>
      <c r="D113" s="87">
        <f>1.59*1.16</f>
        <v>1.8444</v>
      </c>
      <c r="E113" s="61">
        <v>18</v>
      </c>
      <c r="F113" s="61">
        <f>D113*E113</f>
        <v>33.199199999999998</v>
      </c>
      <c r="G113" s="61">
        <v>70</v>
      </c>
      <c r="H113" s="61">
        <f t="shared" si="20"/>
        <v>129.108</v>
      </c>
      <c r="I113" s="91"/>
    </row>
    <row r="114" spans="1:9" s="80" customFormat="1" ht="15">
      <c r="A114" s="113">
        <v>3</v>
      </c>
      <c r="B114" s="93" t="s">
        <v>147</v>
      </c>
      <c r="C114" s="50" t="s">
        <v>36</v>
      </c>
      <c r="D114" s="87">
        <f>2.46*1.27</f>
        <v>3.1242000000000001</v>
      </c>
      <c r="E114" s="61">
        <v>18</v>
      </c>
      <c r="F114" s="61">
        <f>D114*E114</f>
        <v>56.235600000000005</v>
      </c>
      <c r="G114" s="61">
        <v>70</v>
      </c>
      <c r="H114" s="61">
        <f t="shared" si="20"/>
        <v>218.69400000000002</v>
      </c>
      <c r="I114" s="91"/>
    </row>
    <row r="115" spans="1:9" s="80" customFormat="1" ht="15">
      <c r="A115" s="113">
        <v>4</v>
      </c>
      <c r="B115" s="93" t="s">
        <v>148</v>
      </c>
      <c r="C115" s="87" t="s">
        <v>113</v>
      </c>
      <c r="D115" s="87">
        <v>0</v>
      </c>
      <c r="E115" s="61">
        <v>15</v>
      </c>
      <c r="F115" s="61">
        <f t="shared" ref="F115:F121" si="21">D115*E115</f>
        <v>0</v>
      </c>
      <c r="G115" s="61">
        <v>30</v>
      </c>
      <c r="H115" s="61">
        <f t="shared" si="20"/>
        <v>0</v>
      </c>
      <c r="I115" s="91"/>
    </row>
    <row r="116" spans="1:9" s="80" customFormat="1" ht="15">
      <c r="A116" s="113">
        <v>5</v>
      </c>
      <c r="B116" s="93" t="s">
        <v>149</v>
      </c>
      <c r="C116" s="87" t="s">
        <v>113</v>
      </c>
      <c r="D116" s="87">
        <v>21</v>
      </c>
      <c r="E116" s="61">
        <v>10</v>
      </c>
      <c r="F116" s="61">
        <f t="shared" si="21"/>
        <v>210</v>
      </c>
      <c r="G116" s="61">
        <v>18</v>
      </c>
      <c r="H116" s="61">
        <f t="shared" si="20"/>
        <v>378</v>
      </c>
      <c r="I116" s="91"/>
    </row>
    <row r="117" spans="1:9" s="80" customFormat="1" ht="27">
      <c r="A117" s="113">
        <v>6</v>
      </c>
      <c r="B117" s="116" t="s">
        <v>150</v>
      </c>
      <c r="C117" s="87" t="s">
        <v>113</v>
      </c>
      <c r="D117" s="87">
        <v>8</v>
      </c>
      <c r="E117" s="61">
        <v>15</v>
      </c>
      <c r="F117" s="61">
        <f t="shared" si="21"/>
        <v>120</v>
      </c>
      <c r="G117" s="61">
        <v>30</v>
      </c>
      <c r="H117" s="61">
        <f t="shared" si="20"/>
        <v>240</v>
      </c>
      <c r="I117" s="91" t="s">
        <v>151</v>
      </c>
    </row>
    <row r="118" spans="1:9" s="80" customFormat="1" ht="15">
      <c r="A118" s="113">
        <v>7</v>
      </c>
      <c r="B118" s="116" t="s">
        <v>152</v>
      </c>
      <c r="C118" s="87" t="s">
        <v>113</v>
      </c>
      <c r="D118" s="87">
        <v>0</v>
      </c>
      <c r="E118" s="61">
        <v>10</v>
      </c>
      <c r="F118" s="61">
        <f t="shared" si="21"/>
        <v>0</v>
      </c>
      <c r="G118" s="61">
        <v>30</v>
      </c>
      <c r="H118" s="61">
        <f t="shared" si="20"/>
        <v>0</v>
      </c>
      <c r="I118" s="91"/>
    </row>
    <row r="119" spans="1:9" s="80" customFormat="1" ht="15">
      <c r="A119" s="113">
        <v>8</v>
      </c>
      <c r="B119" s="93" t="s">
        <v>153</v>
      </c>
      <c r="C119" s="50" t="s">
        <v>78</v>
      </c>
      <c r="D119" s="87">
        <v>0</v>
      </c>
      <c r="E119" s="61">
        <v>30</v>
      </c>
      <c r="F119" s="61">
        <f t="shared" si="21"/>
        <v>0</v>
      </c>
      <c r="G119" s="61">
        <v>100</v>
      </c>
      <c r="H119" s="61">
        <f t="shared" si="20"/>
        <v>0</v>
      </c>
      <c r="I119" s="91"/>
    </row>
    <row r="120" spans="1:9" s="80" customFormat="1" ht="15">
      <c r="A120" s="113">
        <v>9</v>
      </c>
      <c r="B120" s="93" t="s">
        <v>154</v>
      </c>
      <c r="C120" s="50" t="s">
        <v>78</v>
      </c>
      <c r="D120" s="87">
        <v>1</v>
      </c>
      <c r="E120" s="61">
        <v>30</v>
      </c>
      <c r="F120" s="61">
        <f t="shared" si="21"/>
        <v>30</v>
      </c>
      <c r="G120" s="61">
        <v>100</v>
      </c>
      <c r="H120" s="61">
        <f t="shared" si="20"/>
        <v>100</v>
      </c>
      <c r="I120" s="91"/>
    </row>
    <row r="121" spans="1:9" s="80" customFormat="1" ht="15">
      <c r="A121" s="113">
        <v>10</v>
      </c>
      <c r="B121" s="93" t="s">
        <v>155</v>
      </c>
      <c r="C121" s="50" t="s">
        <v>78</v>
      </c>
      <c r="D121" s="87">
        <v>1</v>
      </c>
      <c r="E121" s="61">
        <v>30</v>
      </c>
      <c r="F121" s="61">
        <f t="shared" si="21"/>
        <v>30</v>
      </c>
      <c r="G121" s="61">
        <v>100</v>
      </c>
      <c r="H121" s="61">
        <f t="shared" si="20"/>
        <v>100</v>
      </c>
      <c r="I121" s="91"/>
    </row>
    <row r="122" spans="1:9" s="80" customFormat="1" ht="15">
      <c r="A122" s="113"/>
      <c r="B122" s="54" t="s">
        <v>32</v>
      </c>
      <c r="C122" s="87"/>
      <c r="D122" s="55"/>
      <c r="E122" s="56"/>
      <c r="F122" s="56">
        <f>SUM(F112:F121)</f>
        <v>843.36779999999999</v>
      </c>
      <c r="G122" s="56"/>
      <c r="H122" s="56">
        <f>SUM(H112:H121)</f>
        <v>2378.9119999999998</v>
      </c>
      <c r="I122" s="94"/>
    </row>
    <row r="123" spans="1:9" s="80" customFormat="1" ht="15">
      <c r="A123" s="53" t="s">
        <v>156</v>
      </c>
      <c r="B123" s="54" t="s">
        <v>157</v>
      </c>
      <c r="C123" s="87"/>
      <c r="D123" s="55"/>
      <c r="E123" s="56"/>
      <c r="F123" s="56"/>
      <c r="G123" s="56"/>
      <c r="H123" s="56"/>
      <c r="I123" s="94"/>
    </row>
    <row r="124" spans="1:9" s="80" customFormat="1" ht="15">
      <c r="A124" s="113">
        <v>1</v>
      </c>
      <c r="B124" s="93" t="s">
        <v>158</v>
      </c>
      <c r="C124" s="50" t="s">
        <v>36</v>
      </c>
      <c r="D124" s="87">
        <f>3.28*2.85+1.06*1.59</f>
        <v>11.033399999999999</v>
      </c>
      <c r="E124" s="61">
        <v>18</v>
      </c>
      <c r="F124" s="61">
        <f t="shared" ref="F124:F129" si="22">D124*E124</f>
        <v>198.60119999999998</v>
      </c>
      <c r="G124" s="61">
        <v>60</v>
      </c>
      <c r="H124" s="61">
        <f t="shared" ref="H124:H129" si="23">D124*G124</f>
        <v>662.00399999999991</v>
      </c>
      <c r="I124" s="91" t="s">
        <v>151</v>
      </c>
    </row>
    <row r="125" spans="1:9" s="80" customFormat="1" ht="15">
      <c r="A125" s="113">
        <v>2</v>
      </c>
      <c r="B125" s="93" t="s">
        <v>159</v>
      </c>
      <c r="C125" s="87" t="s">
        <v>113</v>
      </c>
      <c r="D125" s="87">
        <v>14.2</v>
      </c>
      <c r="E125" s="61">
        <v>10</v>
      </c>
      <c r="F125" s="61">
        <f t="shared" si="22"/>
        <v>142</v>
      </c>
      <c r="G125" s="61">
        <v>18</v>
      </c>
      <c r="H125" s="61">
        <f t="shared" si="23"/>
        <v>255.6</v>
      </c>
      <c r="I125" s="91"/>
    </row>
    <row r="126" spans="1:9" s="80" customFormat="1" ht="15">
      <c r="A126" s="113"/>
      <c r="B126" s="54" t="s">
        <v>32</v>
      </c>
      <c r="C126" s="87"/>
      <c r="D126" s="87"/>
      <c r="E126" s="61"/>
      <c r="F126" s="56">
        <f>SUM(F124:F125)</f>
        <v>340.60119999999995</v>
      </c>
      <c r="G126" s="56"/>
      <c r="H126" s="56">
        <f>SUM(H124:H125)</f>
        <v>917.60399999999993</v>
      </c>
      <c r="I126" s="94"/>
    </row>
    <row r="127" spans="1:9" s="80" customFormat="1" ht="15">
      <c r="A127" s="53" t="s">
        <v>160</v>
      </c>
      <c r="B127" s="54" t="s">
        <v>161</v>
      </c>
      <c r="C127" s="87"/>
      <c r="D127" s="55"/>
      <c r="E127" s="56"/>
      <c r="F127" s="56"/>
      <c r="G127" s="56"/>
      <c r="H127" s="56"/>
      <c r="I127" s="94"/>
    </row>
    <row r="128" spans="1:9" s="80" customFormat="1" ht="15">
      <c r="A128" s="113">
        <v>1</v>
      </c>
      <c r="B128" s="93" t="s">
        <v>158</v>
      </c>
      <c r="C128" s="50" t="s">
        <v>36</v>
      </c>
      <c r="D128" s="87">
        <f>2.46*2.45</f>
        <v>6.0270000000000001</v>
      </c>
      <c r="E128" s="61">
        <v>18</v>
      </c>
      <c r="F128" s="61">
        <f t="shared" si="22"/>
        <v>108.486</v>
      </c>
      <c r="G128" s="61">
        <v>60</v>
      </c>
      <c r="H128" s="61">
        <f t="shared" si="23"/>
        <v>361.62</v>
      </c>
      <c r="I128" s="91" t="s">
        <v>151</v>
      </c>
    </row>
    <row r="129" spans="1:252" s="80" customFormat="1" ht="15">
      <c r="A129" s="113">
        <v>2</v>
      </c>
      <c r="B129" s="93" t="s">
        <v>159</v>
      </c>
      <c r="C129" s="87" t="s">
        <v>113</v>
      </c>
      <c r="D129" s="87">
        <v>9.8000000000000007</v>
      </c>
      <c r="E129" s="61">
        <v>10</v>
      </c>
      <c r="F129" s="61">
        <f t="shared" si="22"/>
        <v>98</v>
      </c>
      <c r="G129" s="61">
        <v>18</v>
      </c>
      <c r="H129" s="61">
        <f t="shared" si="23"/>
        <v>176.4</v>
      </c>
      <c r="I129" s="91"/>
    </row>
    <row r="130" spans="1:252" s="80" customFormat="1" ht="15">
      <c r="A130" s="113"/>
      <c r="B130" s="54" t="s">
        <v>32</v>
      </c>
      <c r="C130" s="87"/>
      <c r="D130" s="87"/>
      <c r="E130" s="61"/>
      <c r="F130" s="56">
        <f>SUM(F128:F129)</f>
        <v>206.48599999999999</v>
      </c>
      <c r="G130" s="56"/>
      <c r="H130" s="56">
        <f>SUM(H128:H129)</f>
        <v>538.02</v>
      </c>
      <c r="I130" s="94"/>
    </row>
    <row r="131" spans="1:252" s="80" customFormat="1" ht="15">
      <c r="A131" s="53" t="s">
        <v>162</v>
      </c>
      <c r="B131" s="54" t="s">
        <v>163</v>
      </c>
      <c r="C131" s="87"/>
      <c r="D131" s="55"/>
      <c r="E131" s="56"/>
      <c r="F131" s="56"/>
      <c r="G131" s="56"/>
      <c r="H131" s="56"/>
      <c r="I131" s="94"/>
    </row>
    <row r="132" spans="1:252" s="80" customFormat="1" ht="15">
      <c r="A132" s="113">
        <v>1</v>
      </c>
      <c r="B132" s="93" t="s">
        <v>158</v>
      </c>
      <c r="C132" s="50" t="s">
        <v>36</v>
      </c>
      <c r="D132" s="87">
        <f>2.18*2.45</f>
        <v>5.3410000000000011</v>
      </c>
      <c r="E132" s="61">
        <v>18</v>
      </c>
      <c r="F132" s="61">
        <f>D132*E132</f>
        <v>96.138000000000019</v>
      </c>
      <c r="G132" s="61">
        <v>60</v>
      </c>
      <c r="H132" s="61">
        <f>D132*G132</f>
        <v>320.46000000000004</v>
      </c>
      <c r="I132" s="91" t="s">
        <v>151</v>
      </c>
    </row>
    <row r="133" spans="1:252" s="80" customFormat="1" ht="15">
      <c r="A133" s="113">
        <v>2</v>
      </c>
      <c r="B133" s="93" t="s">
        <v>159</v>
      </c>
      <c r="C133" s="87" t="s">
        <v>113</v>
      </c>
      <c r="D133" s="87">
        <v>9.26</v>
      </c>
      <c r="E133" s="61">
        <v>10</v>
      </c>
      <c r="F133" s="61">
        <f>D133*E133</f>
        <v>92.6</v>
      </c>
      <c r="G133" s="61">
        <v>18</v>
      </c>
      <c r="H133" s="61">
        <f>D133*G133</f>
        <v>166.68</v>
      </c>
      <c r="I133" s="91"/>
    </row>
    <row r="134" spans="1:252" s="118" customFormat="1" ht="15">
      <c r="A134" s="107"/>
      <c r="B134" s="108" t="s">
        <v>32</v>
      </c>
      <c r="C134" s="109"/>
      <c r="D134" s="109"/>
      <c r="E134" s="110"/>
      <c r="F134" s="110">
        <f>SUM(F133)</f>
        <v>92.6</v>
      </c>
      <c r="G134" s="110"/>
      <c r="H134" s="110">
        <f>SUM(H133)</f>
        <v>166.68</v>
      </c>
      <c r="I134" s="117"/>
      <c r="IQ134" s="22"/>
      <c r="IR134" s="22"/>
    </row>
    <row r="135" spans="1:252" s="118" customFormat="1" ht="15">
      <c r="A135" s="119"/>
      <c r="B135" s="75" t="s">
        <v>164</v>
      </c>
      <c r="C135" s="76"/>
      <c r="D135" s="76"/>
      <c r="E135" s="77"/>
      <c r="F135" s="77">
        <f>+F134+F130+F126+F122+F110+F96+F82+F69</f>
        <v>2496.4549999999999</v>
      </c>
      <c r="G135" s="77"/>
      <c r="H135" s="77">
        <f>+H134+H130+H126+H122+H110+H96+H82+H69</f>
        <v>7238.9660000000003</v>
      </c>
      <c r="I135" s="120"/>
      <c r="IQ135" s="22"/>
      <c r="IR135" s="22"/>
    </row>
    <row r="136" spans="1:252" s="51" customFormat="1" ht="15">
      <c r="A136" s="42" t="s">
        <v>165</v>
      </c>
      <c r="B136" s="43" t="s">
        <v>166</v>
      </c>
      <c r="C136" s="50" t="s">
        <v>100</v>
      </c>
      <c r="D136" s="87">
        <v>0</v>
      </c>
      <c r="E136" s="61" t="s">
        <v>101</v>
      </c>
      <c r="F136" s="61">
        <v>0</v>
      </c>
      <c r="G136" s="61" t="s">
        <v>167</v>
      </c>
      <c r="H136" s="61">
        <v>0</v>
      </c>
      <c r="I136" s="46"/>
    </row>
    <row r="137" spans="1:252" s="51" customFormat="1" ht="15">
      <c r="A137" s="42"/>
      <c r="B137" s="43"/>
      <c r="C137" s="50" t="s">
        <v>103</v>
      </c>
      <c r="D137" s="87">
        <v>0</v>
      </c>
      <c r="E137" s="61" t="s">
        <v>104</v>
      </c>
      <c r="F137" s="61">
        <v>0</v>
      </c>
      <c r="G137" s="61" t="s">
        <v>105</v>
      </c>
      <c r="H137" s="61">
        <v>0</v>
      </c>
      <c r="I137" s="46" t="s">
        <v>168</v>
      </c>
    </row>
    <row r="138" spans="1:252" s="122" customFormat="1" ht="15">
      <c r="A138" s="121"/>
      <c r="B138" s="116" t="s">
        <v>169</v>
      </c>
      <c r="C138" s="50" t="s">
        <v>36</v>
      </c>
      <c r="D138" s="87">
        <v>0</v>
      </c>
      <c r="E138" s="61">
        <v>100</v>
      </c>
      <c r="F138" s="61">
        <f t="shared" ref="F138:F143" si="24">E138*D138</f>
        <v>0</v>
      </c>
      <c r="G138" s="61">
        <v>80</v>
      </c>
      <c r="H138" s="61">
        <f t="shared" ref="H138:H143" si="25">G138*D138</f>
        <v>0</v>
      </c>
      <c r="I138" s="91"/>
    </row>
    <row r="139" spans="1:252" s="122" customFormat="1" ht="15">
      <c r="A139" s="121"/>
      <c r="B139" s="116" t="s">
        <v>170</v>
      </c>
      <c r="C139" s="50" t="s">
        <v>36</v>
      </c>
      <c r="D139" s="87">
        <v>0</v>
      </c>
      <c r="E139" s="61">
        <v>155</v>
      </c>
      <c r="F139" s="61">
        <f t="shared" si="24"/>
        <v>0</v>
      </c>
      <c r="G139" s="61">
        <v>85</v>
      </c>
      <c r="H139" s="61">
        <f t="shared" si="25"/>
        <v>0</v>
      </c>
      <c r="I139" s="91"/>
    </row>
    <row r="140" spans="1:252" s="122" customFormat="1" ht="40.5">
      <c r="A140" s="113">
        <v>3</v>
      </c>
      <c r="B140" s="93" t="s">
        <v>171</v>
      </c>
      <c r="C140" s="87" t="s">
        <v>113</v>
      </c>
      <c r="D140" s="87">
        <v>0</v>
      </c>
      <c r="E140" s="61">
        <v>12</v>
      </c>
      <c r="F140" s="61">
        <f t="shared" si="24"/>
        <v>0</v>
      </c>
      <c r="G140" s="61">
        <v>6</v>
      </c>
      <c r="H140" s="61">
        <f t="shared" si="25"/>
        <v>0</v>
      </c>
      <c r="I140" s="94" t="s">
        <v>172</v>
      </c>
    </row>
    <row r="141" spans="1:252" s="122" customFormat="1" ht="44.1" customHeight="1">
      <c r="A141" s="113">
        <v>5</v>
      </c>
      <c r="B141" s="93" t="s">
        <v>173</v>
      </c>
      <c r="C141" s="87" t="s">
        <v>113</v>
      </c>
      <c r="D141" s="87">
        <v>0</v>
      </c>
      <c r="E141" s="61">
        <v>15</v>
      </c>
      <c r="F141" s="61">
        <f t="shared" si="24"/>
        <v>0</v>
      </c>
      <c r="G141" s="61">
        <v>20</v>
      </c>
      <c r="H141" s="61">
        <f t="shared" si="25"/>
        <v>0</v>
      </c>
      <c r="I141" s="94" t="s">
        <v>174</v>
      </c>
    </row>
    <row r="142" spans="1:252" s="122" customFormat="1" ht="27">
      <c r="A142" s="113">
        <v>6</v>
      </c>
      <c r="B142" s="93" t="s">
        <v>175</v>
      </c>
      <c r="C142" s="50" t="s">
        <v>176</v>
      </c>
      <c r="D142" s="87">
        <v>0</v>
      </c>
      <c r="E142" s="61">
        <v>500</v>
      </c>
      <c r="F142" s="61">
        <f t="shared" si="24"/>
        <v>0</v>
      </c>
      <c r="G142" s="61">
        <v>40</v>
      </c>
      <c r="H142" s="61">
        <f t="shared" si="25"/>
        <v>0</v>
      </c>
      <c r="I142" s="94" t="s">
        <v>177</v>
      </c>
    </row>
    <row r="143" spans="1:252" s="79" customFormat="1" ht="121.5">
      <c r="A143" s="107">
        <v>1</v>
      </c>
      <c r="B143" s="106" t="s">
        <v>178</v>
      </c>
      <c r="C143" s="69" t="s">
        <v>36</v>
      </c>
      <c r="D143" s="97"/>
      <c r="E143" s="71">
        <v>90</v>
      </c>
      <c r="F143" s="71">
        <f t="shared" si="24"/>
        <v>0</v>
      </c>
      <c r="G143" s="71">
        <v>90</v>
      </c>
      <c r="H143" s="71">
        <f t="shared" si="25"/>
        <v>0</v>
      </c>
      <c r="I143" s="123" t="s">
        <v>179</v>
      </c>
    </row>
    <row r="144" spans="1:252" s="79" customFormat="1" ht="121.5">
      <c r="A144" s="107">
        <v>2</v>
      </c>
      <c r="B144" s="106" t="s">
        <v>180</v>
      </c>
      <c r="C144" s="97" t="s">
        <v>181</v>
      </c>
      <c r="D144" s="97"/>
      <c r="E144" s="71">
        <v>90</v>
      </c>
      <c r="F144" s="71">
        <f>D144*E144</f>
        <v>0</v>
      </c>
      <c r="G144" s="71">
        <v>90</v>
      </c>
      <c r="H144" s="71">
        <f>D144*G144</f>
        <v>0</v>
      </c>
      <c r="I144" s="123" t="s">
        <v>179</v>
      </c>
    </row>
    <row r="145" spans="1:252" s="124" customFormat="1" ht="15">
      <c r="A145" s="113">
        <v>3</v>
      </c>
      <c r="B145" s="93" t="s">
        <v>182</v>
      </c>
      <c r="C145" s="50" t="s">
        <v>36</v>
      </c>
      <c r="D145" s="87"/>
      <c r="E145" s="71">
        <v>90</v>
      </c>
      <c r="F145" s="61">
        <f>E145*D145</f>
        <v>0</v>
      </c>
      <c r="G145" s="71">
        <v>90</v>
      </c>
      <c r="H145" s="61">
        <f>G145*D145</f>
        <v>0</v>
      </c>
      <c r="I145" s="94" t="s">
        <v>183</v>
      </c>
    </row>
    <row r="146" spans="1:252" s="80" customFormat="1" ht="15">
      <c r="A146" s="113">
        <v>4</v>
      </c>
      <c r="B146" s="93" t="s">
        <v>184</v>
      </c>
      <c r="C146" s="50" t="s">
        <v>36</v>
      </c>
      <c r="D146" s="87"/>
      <c r="E146" s="71">
        <v>90</v>
      </c>
      <c r="F146" s="61">
        <f>E146*D146</f>
        <v>0</v>
      </c>
      <c r="G146" s="71">
        <v>90</v>
      </c>
      <c r="H146" s="61">
        <f>G146*D146</f>
        <v>0</v>
      </c>
      <c r="I146" s="125" t="s">
        <v>183</v>
      </c>
    </row>
    <row r="147" spans="1:252" s="80" customFormat="1" ht="15">
      <c r="A147" s="113">
        <v>5</v>
      </c>
      <c r="B147" s="93" t="s">
        <v>185</v>
      </c>
      <c r="C147" s="50" t="s">
        <v>36</v>
      </c>
      <c r="D147" s="87"/>
      <c r="E147" s="71">
        <v>90</v>
      </c>
      <c r="F147" s="61">
        <f>E147*D147</f>
        <v>0</v>
      </c>
      <c r="G147" s="71">
        <v>90</v>
      </c>
      <c r="H147" s="61">
        <f>G147*D147</f>
        <v>0</v>
      </c>
      <c r="I147" s="125"/>
    </row>
    <row r="148" spans="1:252" s="80" customFormat="1" ht="15">
      <c r="A148" s="113">
        <v>6</v>
      </c>
      <c r="B148" s="93" t="s">
        <v>186</v>
      </c>
      <c r="C148" s="50" t="s">
        <v>36</v>
      </c>
      <c r="D148" s="87"/>
      <c r="E148" s="71">
        <v>90</v>
      </c>
      <c r="F148" s="61">
        <f>E148*D148</f>
        <v>0</v>
      </c>
      <c r="G148" s="71">
        <v>90</v>
      </c>
      <c r="H148" s="61">
        <f>G148*D148</f>
        <v>0</v>
      </c>
      <c r="I148" s="94" t="s">
        <v>183</v>
      </c>
    </row>
    <row r="149" spans="1:252" s="80" customFormat="1" ht="15">
      <c r="A149" s="113">
        <v>7</v>
      </c>
      <c r="B149" s="93" t="s">
        <v>187</v>
      </c>
      <c r="C149" s="50" t="s">
        <v>36</v>
      </c>
      <c r="D149" s="87"/>
      <c r="E149" s="71">
        <v>90</v>
      </c>
      <c r="F149" s="61">
        <f t="shared" ref="F149:F158" si="26">D149*E149</f>
        <v>0</v>
      </c>
      <c r="G149" s="71">
        <v>90</v>
      </c>
      <c r="H149" s="61">
        <f t="shared" ref="H149:H158" si="27">D149*G149</f>
        <v>0</v>
      </c>
      <c r="I149" s="94" t="s">
        <v>183</v>
      </c>
    </row>
    <row r="150" spans="1:252" s="80" customFormat="1" ht="15">
      <c r="A150" s="113">
        <v>8</v>
      </c>
      <c r="B150" s="93" t="s">
        <v>188</v>
      </c>
      <c r="C150" s="50" t="s">
        <v>36</v>
      </c>
      <c r="D150" s="87"/>
      <c r="E150" s="71">
        <v>90</v>
      </c>
      <c r="F150" s="61">
        <f>E150*D150</f>
        <v>0</v>
      </c>
      <c r="G150" s="71">
        <v>90</v>
      </c>
      <c r="H150" s="61">
        <f>G150*D150</f>
        <v>0</v>
      </c>
      <c r="I150" s="94" t="s">
        <v>183</v>
      </c>
    </row>
    <row r="151" spans="1:252" s="80" customFormat="1" ht="15">
      <c r="A151" s="113">
        <v>9</v>
      </c>
      <c r="B151" s="93" t="s">
        <v>189</v>
      </c>
      <c r="C151" s="50" t="s">
        <v>36</v>
      </c>
      <c r="D151" s="87"/>
      <c r="E151" s="71">
        <v>90</v>
      </c>
      <c r="F151" s="61">
        <f t="shared" si="26"/>
        <v>0</v>
      </c>
      <c r="G151" s="71">
        <v>90</v>
      </c>
      <c r="H151" s="61">
        <f t="shared" si="27"/>
        <v>0</v>
      </c>
      <c r="I151" s="94" t="s">
        <v>183</v>
      </c>
    </row>
    <row r="152" spans="1:252" s="80" customFormat="1" ht="15">
      <c r="A152" s="113">
        <v>10</v>
      </c>
      <c r="B152" s="93" t="s">
        <v>190</v>
      </c>
      <c r="C152" s="50" t="s">
        <v>36</v>
      </c>
      <c r="D152" s="87"/>
      <c r="E152" s="71">
        <v>90</v>
      </c>
      <c r="F152" s="61">
        <f t="shared" si="26"/>
        <v>0</v>
      </c>
      <c r="G152" s="71">
        <v>90</v>
      </c>
      <c r="H152" s="61">
        <f t="shared" si="27"/>
        <v>0</v>
      </c>
      <c r="I152" s="94" t="s">
        <v>183</v>
      </c>
    </row>
    <row r="153" spans="1:252" s="80" customFormat="1" ht="15">
      <c r="A153" s="113">
        <v>11</v>
      </c>
      <c r="B153" s="93" t="s">
        <v>191</v>
      </c>
      <c r="C153" s="87" t="s">
        <v>113</v>
      </c>
      <c r="D153" s="87"/>
      <c r="E153" s="61">
        <v>70</v>
      </c>
      <c r="F153" s="61">
        <f t="shared" si="26"/>
        <v>0</v>
      </c>
      <c r="G153" s="61">
        <v>70</v>
      </c>
      <c r="H153" s="61">
        <f t="shared" si="27"/>
        <v>0</v>
      </c>
      <c r="I153" s="94" t="s">
        <v>192</v>
      </c>
    </row>
    <row r="154" spans="1:252" s="80" customFormat="1" ht="15">
      <c r="A154" s="113">
        <v>12</v>
      </c>
      <c r="B154" s="93" t="s">
        <v>193</v>
      </c>
      <c r="C154" s="87" t="s">
        <v>113</v>
      </c>
      <c r="D154" s="87"/>
      <c r="E154" s="61">
        <v>70</v>
      </c>
      <c r="F154" s="61">
        <f t="shared" si="26"/>
        <v>0</v>
      </c>
      <c r="G154" s="61">
        <v>70</v>
      </c>
      <c r="H154" s="61">
        <f t="shared" si="27"/>
        <v>0</v>
      </c>
      <c r="I154" s="94" t="s">
        <v>183</v>
      </c>
    </row>
    <row r="155" spans="1:252" s="80" customFormat="1" ht="15">
      <c r="A155" s="113">
        <v>13</v>
      </c>
      <c r="B155" s="93" t="s">
        <v>194</v>
      </c>
      <c r="C155" s="87" t="s">
        <v>113</v>
      </c>
      <c r="D155" s="87"/>
      <c r="E155" s="61">
        <v>70</v>
      </c>
      <c r="F155" s="61">
        <f t="shared" si="26"/>
        <v>0</v>
      </c>
      <c r="G155" s="61">
        <v>70</v>
      </c>
      <c r="H155" s="61">
        <f t="shared" si="27"/>
        <v>0</v>
      </c>
      <c r="I155" s="94" t="s">
        <v>183</v>
      </c>
    </row>
    <row r="156" spans="1:252" s="80" customFormat="1" ht="15">
      <c r="A156" s="113">
        <v>14</v>
      </c>
      <c r="B156" s="93" t="s">
        <v>195</v>
      </c>
      <c r="C156" s="50" t="s">
        <v>36</v>
      </c>
      <c r="D156" s="87"/>
      <c r="E156" s="61">
        <v>80</v>
      </c>
      <c r="F156" s="61">
        <f t="shared" si="26"/>
        <v>0</v>
      </c>
      <c r="G156" s="61">
        <v>80</v>
      </c>
      <c r="H156" s="61">
        <f t="shared" si="27"/>
        <v>0</v>
      </c>
      <c r="I156" s="94" t="s">
        <v>196</v>
      </c>
    </row>
    <row r="157" spans="1:252" s="80" customFormat="1" ht="15">
      <c r="A157" s="113">
        <v>15</v>
      </c>
      <c r="B157" s="93" t="s">
        <v>197</v>
      </c>
      <c r="C157" s="87" t="s">
        <v>113</v>
      </c>
      <c r="D157" s="87"/>
      <c r="E157" s="61">
        <v>80</v>
      </c>
      <c r="F157" s="61">
        <f t="shared" si="26"/>
        <v>0</v>
      </c>
      <c r="G157" s="61">
        <v>80</v>
      </c>
      <c r="H157" s="61">
        <f t="shared" si="27"/>
        <v>0</v>
      </c>
      <c r="I157" s="94" t="s">
        <v>196</v>
      </c>
    </row>
    <row r="158" spans="1:252" s="80" customFormat="1" ht="15">
      <c r="A158" s="113">
        <v>16</v>
      </c>
      <c r="B158" s="93" t="s">
        <v>198</v>
      </c>
      <c r="C158" s="87" t="s">
        <v>113</v>
      </c>
      <c r="D158" s="87"/>
      <c r="E158" s="61">
        <v>80</v>
      </c>
      <c r="F158" s="61">
        <f t="shared" si="26"/>
        <v>0</v>
      </c>
      <c r="G158" s="61">
        <v>80</v>
      </c>
      <c r="H158" s="61">
        <f t="shared" si="27"/>
        <v>0</v>
      </c>
      <c r="I158" s="94" t="s">
        <v>196</v>
      </c>
    </row>
    <row r="159" spans="1:252" s="79" customFormat="1" ht="15">
      <c r="A159" s="119"/>
      <c r="B159" s="75" t="s">
        <v>199</v>
      </c>
      <c r="C159" s="76"/>
      <c r="D159" s="76"/>
      <c r="E159" s="77"/>
      <c r="F159" s="77">
        <f>SUM(F136:F158)</f>
        <v>0</v>
      </c>
      <c r="G159" s="77"/>
      <c r="H159" s="77">
        <f>SUM(H136:H158)</f>
        <v>0</v>
      </c>
      <c r="I159" s="120"/>
      <c r="IQ159" s="22"/>
      <c r="IR159" s="22"/>
    </row>
    <row r="160" spans="1:252" s="127" customFormat="1" ht="15">
      <c r="A160" s="126" t="s">
        <v>200</v>
      </c>
      <c r="B160" s="43" t="s">
        <v>201</v>
      </c>
      <c r="C160" s="87"/>
      <c r="D160" s="87"/>
      <c r="E160" s="61"/>
      <c r="F160" s="61"/>
      <c r="G160" s="61"/>
      <c r="H160" s="61"/>
      <c r="I160" s="116"/>
    </row>
    <row r="161" spans="1:252" s="127" customFormat="1" ht="27">
      <c r="A161" s="113">
        <v>1</v>
      </c>
      <c r="B161" s="116" t="s">
        <v>202</v>
      </c>
      <c r="C161" s="50" t="s">
        <v>36</v>
      </c>
      <c r="D161" s="87">
        <v>240</v>
      </c>
      <c r="E161" s="61">
        <v>0</v>
      </c>
      <c r="F161" s="61">
        <v>0</v>
      </c>
      <c r="G161" s="61">
        <v>28</v>
      </c>
      <c r="H161" s="61">
        <f t="shared" ref="H161:H168" si="28">G161*D161</f>
        <v>6720</v>
      </c>
      <c r="I161" s="116" t="s">
        <v>203</v>
      </c>
    </row>
    <row r="162" spans="1:252" s="127" customFormat="1" ht="21.95" customHeight="1">
      <c r="A162" s="121">
        <v>2</v>
      </c>
      <c r="B162" s="116" t="s">
        <v>204</v>
      </c>
      <c r="C162" s="50" t="s">
        <v>36</v>
      </c>
      <c r="D162" s="87">
        <v>0</v>
      </c>
      <c r="E162" s="61">
        <v>0</v>
      </c>
      <c r="F162" s="61">
        <f t="shared" ref="F162:F168" si="29">E162*D162</f>
        <v>0</v>
      </c>
      <c r="G162" s="61">
        <v>25</v>
      </c>
      <c r="H162" s="61">
        <v>0</v>
      </c>
      <c r="I162" s="128" t="s">
        <v>205</v>
      </c>
    </row>
    <row r="163" spans="1:252" s="127" customFormat="1" ht="21.95" customHeight="1">
      <c r="A163" s="121"/>
      <c r="B163" s="116" t="s">
        <v>206</v>
      </c>
      <c r="C163" s="50" t="s">
        <v>36</v>
      </c>
      <c r="D163" s="87">
        <v>0</v>
      </c>
      <c r="E163" s="61">
        <v>0</v>
      </c>
      <c r="F163" s="61">
        <f t="shared" si="29"/>
        <v>0</v>
      </c>
      <c r="G163" s="61">
        <v>25</v>
      </c>
      <c r="H163" s="61">
        <f t="shared" si="28"/>
        <v>0</v>
      </c>
      <c r="I163" s="128"/>
    </row>
    <row r="164" spans="1:252" s="127" customFormat="1" ht="15">
      <c r="A164" s="121"/>
      <c r="B164" s="116" t="s">
        <v>207</v>
      </c>
      <c r="C164" s="50" t="s">
        <v>36</v>
      </c>
      <c r="D164" s="87">
        <f>D137+F137*H137-F136*2-D136*1.4</f>
        <v>0</v>
      </c>
      <c r="E164" s="61">
        <v>0</v>
      </c>
      <c r="F164" s="61">
        <f t="shared" si="29"/>
        <v>0</v>
      </c>
      <c r="G164" s="61">
        <v>25</v>
      </c>
      <c r="H164" s="61">
        <f t="shared" si="28"/>
        <v>0</v>
      </c>
      <c r="I164" s="91" t="s">
        <v>208</v>
      </c>
    </row>
    <row r="165" spans="1:252" s="127" customFormat="1" ht="15">
      <c r="A165" s="121"/>
      <c r="B165" s="116" t="s">
        <v>209</v>
      </c>
      <c r="C165" s="50" t="s">
        <v>36</v>
      </c>
      <c r="D165" s="87">
        <v>0</v>
      </c>
      <c r="E165" s="61">
        <v>0</v>
      </c>
      <c r="F165" s="61">
        <f t="shared" si="29"/>
        <v>0</v>
      </c>
      <c r="G165" s="61">
        <v>25</v>
      </c>
      <c r="H165" s="61">
        <f t="shared" si="28"/>
        <v>0</v>
      </c>
      <c r="I165" s="91"/>
    </row>
    <row r="166" spans="1:252" s="127" customFormat="1" ht="15">
      <c r="A166" s="121"/>
      <c r="B166" s="116" t="s">
        <v>210</v>
      </c>
      <c r="C166" s="50" t="s">
        <v>36</v>
      </c>
      <c r="D166" s="87">
        <v>0</v>
      </c>
      <c r="E166" s="61">
        <v>0</v>
      </c>
      <c r="F166" s="61">
        <f t="shared" si="29"/>
        <v>0</v>
      </c>
      <c r="G166" s="61">
        <v>25</v>
      </c>
      <c r="H166" s="61">
        <f t="shared" si="28"/>
        <v>0</v>
      </c>
      <c r="I166" s="91"/>
    </row>
    <row r="167" spans="1:252" s="127" customFormat="1" ht="15">
      <c r="A167" s="121"/>
      <c r="B167" s="116" t="s">
        <v>211</v>
      </c>
      <c r="C167" s="50" t="s">
        <v>36</v>
      </c>
      <c r="D167" s="87">
        <v>0</v>
      </c>
      <c r="E167" s="61">
        <v>0</v>
      </c>
      <c r="F167" s="61">
        <f t="shared" si="29"/>
        <v>0</v>
      </c>
      <c r="G167" s="61">
        <v>25</v>
      </c>
      <c r="H167" s="61">
        <f t="shared" si="28"/>
        <v>0</v>
      </c>
      <c r="I167" s="91"/>
    </row>
    <row r="168" spans="1:252" s="80" customFormat="1" ht="15">
      <c r="A168" s="113">
        <v>3</v>
      </c>
      <c r="B168" s="93" t="s">
        <v>212</v>
      </c>
      <c r="C168" s="50" t="s">
        <v>36</v>
      </c>
      <c r="D168" s="87">
        <v>240</v>
      </c>
      <c r="E168" s="61">
        <v>0</v>
      </c>
      <c r="F168" s="61">
        <f t="shared" si="29"/>
        <v>0</v>
      </c>
      <c r="G168" s="61">
        <v>4</v>
      </c>
      <c r="H168" s="61">
        <f t="shared" si="28"/>
        <v>960</v>
      </c>
      <c r="I168" s="94" t="s">
        <v>213</v>
      </c>
    </row>
    <row r="169" spans="1:252" s="79" customFormat="1" ht="15">
      <c r="A169" s="119"/>
      <c r="B169" s="75" t="s">
        <v>214</v>
      </c>
      <c r="C169" s="76"/>
      <c r="D169" s="76"/>
      <c r="E169" s="77"/>
      <c r="F169" s="77">
        <f>SUM(F168,,)</f>
        <v>0</v>
      </c>
      <c r="G169" s="77"/>
      <c r="H169" s="77">
        <f>SUM(H161,H168)</f>
        <v>7680</v>
      </c>
      <c r="I169" s="129"/>
      <c r="IQ169" s="22"/>
      <c r="IR169" s="22"/>
    </row>
    <row r="170" spans="1:252" s="51" customFormat="1" ht="15">
      <c r="A170" s="42" t="s">
        <v>215</v>
      </c>
      <c r="B170" s="43" t="s">
        <v>216</v>
      </c>
      <c r="C170" s="44"/>
      <c r="D170" s="44"/>
      <c r="E170" s="45"/>
      <c r="F170" s="45"/>
      <c r="G170" s="45"/>
      <c r="H170" s="45"/>
      <c r="I170" s="46"/>
    </row>
    <row r="171" spans="1:252" s="122" customFormat="1" ht="15">
      <c r="A171" s="113">
        <f>SUBTOTAL(103,$B$171:B171)</f>
        <v>1</v>
      </c>
      <c r="B171" s="93" t="s">
        <v>217</v>
      </c>
      <c r="C171" s="50" t="s">
        <v>78</v>
      </c>
      <c r="D171" s="87">
        <v>0</v>
      </c>
      <c r="E171" s="61">
        <v>0</v>
      </c>
      <c r="F171" s="61">
        <f t="shared" ref="F171:F190" si="30">E171*D171</f>
        <v>0</v>
      </c>
      <c r="G171" s="61">
        <v>100</v>
      </c>
      <c r="H171" s="61">
        <v>0</v>
      </c>
      <c r="I171" s="93" t="s">
        <v>218</v>
      </c>
    </row>
    <row r="172" spans="1:252" s="124" customFormat="1" ht="15">
      <c r="A172" s="113">
        <f>SUBTOTAL(103,$B$171:B172)</f>
        <v>2</v>
      </c>
      <c r="B172" s="93" t="s">
        <v>219</v>
      </c>
      <c r="C172" s="50" t="s">
        <v>78</v>
      </c>
      <c r="D172" s="87">
        <v>0</v>
      </c>
      <c r="E172" s="61">
        <v>0</v>
      </c>
      <c r="F172" s="61">
        <f t="shared" si="30"/>
        <v>0</v>
      </c>
      <c r="G172" s="61">
        <v>500</v>
      </c>
      <c r="H172" s="61">
        <v>0</v>
      </c>
      <c r="I172" s="93" t="s">
        <v>220</v>
      </c>
    </row>
    <row r="173" spans="1:252" s="122" customFormat="1" ht="15">
      <c r="A173" s="113">
        <f>SUBTOTAL(103,$B$171:B173)</f>
        <v>3</v>
      </c>
      <c r="B173" s="93" t="s">
        <v>221</v>
      </c>
      <c r="C173" s="50" t="s">
        <v>130</v>
      </c>
      <c r="D173" s="87">
        <v>0</v>
      </c>
      <c r="E173" s="61">
        <v>0</v>
      </c>
      <c r="F173" s="61">
        <f t="shared" si="30"/>
        <v>0</v>
      </c>
      <c r="G173" s="61">
        <v>300</v>
      </c>
      <c r="H173" s="61">
        <v>0</v>
      </c>
      <c r="I173" s="93" t="s">
        <v>222</v>
      </c>
    </row>
    <row r="174" spans="1:252" s="122" customFormat="1" ht="47.1" customHeight="1">
      <c r="A174" s="113">
        <f>SUBTOTAL(103,$B$171:B174)</f>
        <v>4</v>
      </c>
      <c r="B174" s="93" t="s">
        <v>223</v>
      </c>
      <c r="C174" s="87" t="s">
        <v>181</v>
      </c>
      <c r="D174" s="50" t="s">
        <v>224</v>
      </c>
      <c r="E174" s="61">
        <v>18</v>
      </c>
      <c r="F174" s="61">
        <v>0</v>
      </c>
      <c r="G174" s="61">
        <v>20</v>
      </c>
      <c r="H174" s="61">
        <v>0</v>
      </c>
      <c r="I174" s="116" t="s">
        <v>225</v>
      </c>
    </row>
    <row r="175" spans="1:252" s="124" customFormat="1" ht="15">
      <c r="A175" s="113">
        <f>SUBTOTAL(103,$B$171:B175)</f>
        <v>5</v>
      </c>
      <c r="B175" s="93" t="s">
        <v>226</v>
      </c>
      <c r="C175" s="87" t="s">
        <v>181</v>
      </c>
      <c r="D175" s="50" t="s">
        <v>224</v>
      </c>
      <c r="E175" s="61">
        <v>0</v>
      </c>
      <c r="F175" s="61">
        <v>0</v>
      </c>
      <c r="G175" s="61">
        <v>10</v>
      </c>
      <c r="H175" s="61">
        <v>0</v>
      </c>
      <c r="I175" s="93"/>
    </row>
    <row r="176" spans="1:252" s="122" customFormat="1" ht="27">
      <c r="A176" s="113">
        <f>SUBTOTAL(103,$B$171:B176)</f>
        <v>6</v>
      </c>
      <c r="B176" s="93" t="s">
        <v>227</v>
      </c>
      <c r="C176" s="87" t="s">
        <v>181</v>
      </c>
      <c r="D176" s="50" t="s">
        <v>224</v>
      </c>
      <c r="E176" s="61">
        <v>15</v>
      </c>
      <c r="F176" s="61">
        <v>0</v>
      </c>
      <c r="G176" s="61">
        <v>20</v>
      </c>
      <c r="H176" s="61">
        <v>0</v>
      </c>
      <c r="I176" s="116" t="s">
        <v>228</v>
      </c>
    </row>
    <row r="177" spans="1:252" s="122" customFormat="1" ht="15">
      <c r="A177" s="113">
        <f>SUBTOTAL(103,$B$171:B177)</f>
        <v>7</v>
      </c>
      <c r="B177" s="93" t="s">
        <v>229</v>
      </c>
      <c r="C177" s="87" t="s">
        <v>181</v>
      </c>
      <c r="D177" s="50" t="s">
        <v>224</v>
      </c>
      <c r="E177" s="61">
        <v>0</v>
      </c>
      <c r="F177" s="61">
        <v>0</v>
      </c>
      <c r="G177" s="61">
        <v>10</v>
      </c>
      <c r="H177" s="61">
        <v>0</v>
      </c>
      <c r="I177" s="93"/>
    </row>
    <row r="178" spans="1:252" s="80" customFormat="1" ht="14.25">
      <c r="A178" s="113">
        <f>SUBTOTAL(103,$B$171:B178)</f>
        <v>8</v>
      </c>
      <c r="B178" s="93" t="s">
        <v>230</v>
      </c>
      <c r="C178" s="50" t="s">
        <v>130</v>
      </c>
      <c r="D178" s="50" t="s">
        <v>224</v>
      </c>
      <c r="E178" s="61">
        <v>2</v>
      </c>
      <c r="F178" s="61">
        <v>0</v>
      </c>
      <c r="G178" s="61">
        <v>8</v>
      </c>
      <c r="H178" s="61">
        <v>0</v>
      </c>
      <c r="I178" s="93" t="s">
        <v>231</v>
      </c>
    </row>
    <row r="179" spans="1:252" s="80" customFormat="1" ht="15">
      <c r="A179" s="113">
        <f>SUBTOTAL(103,$B$171:B179)</f>
        <v>9</v>
      </c>
      <c r="B179" s="93" t="s">
        <v>232</v>
      </c>
      <c r="C179" s="87" t="s">
        <v>181</v>
      </c>
      <c r="D179" s="50" t="s">
        <v>224</v>
      </c>
      <c r="E179" s="61">
        <v>22</v>
      </c>
      <c r="F179" s="61">
        <v>0</v>
      </c>
      <c r="G179" s="61">
        <v>20</v>
      </c>
      <c r="H179" s="61">
        <v>0</v>
      </c>
      <c r="I179" s="93" t="s">
        <v>233</v>
      </c>
    </row>
    <row r="180" spans="1:252" s="80" customFormat="1" ht="15">
      <c r="A180" s="113">
        <f>SUBTOTAL(103,$B$171:B180)</f>
        <v>10</v>
      </c>
      <c r="B180" s="93" t="s">
        <v>234</v>
      </c>
      <c r="C180" s="87" t="s">
        <v>181</v>
      </c>
      <c r="D180" s="50" t="s">
        <v>224</v>
      </c>
      <c r="E180" s="61">
        <v>0</v>
      </c>
      <c r="F180" s="61">
        <v>0</v>
      </c>
      <c r="G180" s="61">
        <v>10</v>
      </c>
      <c r="H180" s="61">
        <v>0</v>
      </c>
      <c r="I180" s="93" t="s">
        <v>235</v>
      </c>
    </row>
    <row r="181" spans="1:252" s="80" customFormat="1" ht="15">
      <c r="A181" s="113">
        <f>SUBTOTAL(103,$B$171:B181)</f>
        <v>11</v>
      </c>
      <c r="B181" s="93" t="s">
        <v>236</v>
      </c>
      <c r="C181" s="50" t="s">
        <v>130</v>
      </c>
      <c r="D181" s="87">
        <v>0</v>
      </c>
      <c r="E181" s="61">
        <v>95</v>
      </c>
      <c r="F181" s="61">
        <f t="shared" si="30"/>
        <v>0</v>
      </c>
      <c r="G181" s="61">
        <v>8</v>
      </c>
      <c r="H181" s="61">
        <f t="shared" ref="H181:H190" si="31">G181*D181</f>
        <v>0</v>
      </c>
      <c r="I181" s="93" t="s">
        <v>237</v>
      </c>
    </row>
    <row r="182" spans="1:252" s="122" customFormat="1" ht="15">
      <c r="A182" s="113">
        <f>SUBTOTAL(103,$B$171:B182)</f>
        <v>12</v>
      </c>
      <c r="B182" s="93" t="s">
        <v>238</v>
      </c>
      <c r="C182" s="87" t="s">
        <v>181</v>
      </c>
      <c r="D182" s="50" t="s">
        <v>224</v>
      </c>
      <c r="E182" s="61">
        <v>12</v>
      </c>
      <c r="F182" s="61">
        <v>0</v>
      </c>
      <c r="G182" s="61">
        <v>40</v>
      </c>
      <c r="H182" s="61">
        <v>0</v>
      </c>
      <c r="I182" s="93" t="s">
        <v>239</v>
      </c>
    </row>
    <row r="183" spans="1:252" s="122" customFormat="1" ht="15">
      <c r="A183" s="113">
        <f>SUBTOTAL(103,$B$171:B183)</f>
        <v>13</v>
      </c>
      <c r="B183" s="93" t="s">
        <v>240</v>
      </c>
      <c r="C183" s="50" t="s">
        <v>130</v>
      </c>
      <c r="D183" s="87">
        <v>0</v>
      </c>
      <c r="E183" s="61">
        <v>2.6</v>
      </c>
      <c r="F183" s="61">
        <f>E183*D183</f>
        <v>0</v>
      </c>
      <c r="G183" s="61">
        <v>6</v>
      </c>
      <c r="H183" s="61">
        <f t="shared" si="31"/>
        <v>0</v>
      </c>
      <c r="I183" s="93" t="s">
        <v>239</v>
      </c>
    </row>
    <row r="184" spans="1:252" s="122" customFormat="1" ht="15">
      <c r="A184" s="113">
        <f>SUBTOTAL(103,$B$171:B184)</f>
        <v>14</v>
      </c>
      <c r="B184" s="93" t="s">
        <v>241</v>
      </c>
      <c r="C184" s="50" t="s">
        <v>130</v>
      </c>
      <c r="D184" s="87">
        <v>0</v>
      </c>
      <c r="E184" s="61">
        <v>10.5</v>
      </c>
      <c r="F184" s="61">
        <f t="shared" si="30"/>
        <v>0</v>
      </c>
      <c r="G184" s="61">
        <v>6</v>
      </c>
      <c r="H184" s="61">
        <f t="shared" si="31"/>
        <v>0</v>
      </c>
      <c r="I184" s="93" t="s">
        <v>239</v>
      </c>
    </row>
    <row r="185" spans="1:252" s="122" customFormat="1" ht="15">
      <c r="A185" s="113">
        <f>SUBTOTAL(103,$B$171:B185)</f>
        <v>15</v>
      </c>
      <c r="B185" s="93" t="s">
        <v>242</v>
      </c>
      <c r="C185" s="87" t="s">
        <v>181</v>
      </c>
      <c r="D185" s="87">
        <v>0</v>
      </c>
      <c r="E185" s="61">
        <v>20</v>
      </c>
      <c r="F185" s="61">
        <f t="shared" si="30"/>
        <v>0</v>
      </c>
      <c r="G185" s="61">
        <v>9</v>
      </c>
      <c r="H185" s="61">
        <f t="shared" si="31"/>
        <v>0</v>
      </c>
      <c r="I185" s="93" t="s">
        <v>239</v>
      </c>
    </row>
    <row r="186" spans="1:252" s="122" customFormat="1" ht="15">
      <c r="A186" s="113">
        <f>SUBTOTAL(103,$B$171:B186)</f>
        <v>16</v>
      </c>
      <c r="B186" s="93" t="s">
        <v>243</v>
      </c>
      <c r="C186" s="50" t="s">
        <v>130</v>
      </c>
      <c r="D186" s="87">
        <v>0</v>
      </c>
      <c r="E186" s="61">
        <v>6.5</v>
      </c>
      <c r="F186" s="61">
        <f t="shared" si="30"/>
        <v>0</v>
      </c>
      <c r="G186" s="61">
        <v>6</v>
      </c>
      <c r="H186" s="61">
        <f t="shared" si="31"/>
        <v>0</v>
      </c>
      <c r="I186" s="93" t="s">
        <v>239</v>
      </c>
    </row>
    <row r="187" spans="1:252" s="122" customFormat="1" ht="15">
      <c r="A187" s="113">
        <f>SUBTOTAL(103,$B$171:B187)</f>
        <v>17</v>
      </c>
      <c r="B187" s="93" t="s">
        <v>244</v>
      </c>
      <c r="C187" s="50" t="s">
        <v>130</v>
      </c>
      <c r="D187" s="87">
        <v>0</v>
      </c>
      <c r="E187" s="61">
        <v>10.5</v>
      </c>
      <c r="F187" s="61">
        <f t="shared" si="30"/>
        <v>0</v>
      </c>
      <c r="G187" s="61">
        <v>6</v>
      </c>
      <c r="H187" s="61">
        <f t="shared" si="31"/>
        <v>0</v>
      </c>
      <c r="I187" s="93" t="s">
        <v>239</v>
      </c>
    </row>
    <row r="188" spans="1:252" s="122" customFormat="1" ht="15">
      <c r="A188" s="113">
        <f>SUBTOTAL(103,$B$171:B188)</f>
        <v>18</v>
      </c>
      <c r="B188" s="93" t="s">
        <v>245</v>
      </c>
      <c r="C188" s="87" t="s">
        <v>181</v>
      </c>
      <c r="D188" s="87">
        <v>0</v>
      </c>
      <c r="E188" s="61">
        <v>35</v>
      </c>
      <c r="F188" s="61">
        <f t="shared" si="30"/>
        <v>0</v>
      </c>
      <c r="G188" s="61">
        <v>35</v>
      </c>
      <c r="H188" s="61">
        <f t="shared" si="31"/>
        <v>0</v>
      </c>
      <c r="I188" s="93" t="s">
        <v>239</v>
      </c>
    </row>
    <row r="189" spans="1:252" s="122" customFormat="1" ht="15">
      <c r="A189" s="113">
        <f>SUBTOTAL(103,$B$171:B189)</f>
        <v>19</v>
      </c>
      <c r="B189" s="93" t="s">
        <v>246</v>
      </c>
      <c r="C189" s="50" t="s">
        <v>130</v>
      </c>
      <c r="D189" s="87">
        <v>0</v>
      </c>
      <c r="E189" s="61">
        <v>9.75</v>
      </c>
      <c r="F189" s="61">
        <f t="shared" si="30"/>
        <v>0</v>
      </c>
      <c r="G189" s="61">
        <v>10</v>
      </c>
      <c r="H189" s="61">
        <f t="shared" si="31"/>
        <v>0</v>
      </c>
      <c r="I189" s="93" t="s">
        <v>239</v>
      </c>
    </row>
    <row r="190" spans="1:252" s="122" customFormat="1" ht="15">
      <c r="A190" s="113">
        <f>SUBTOTAL(103,$B$171:B190)</f>
        <v>20</v>
      </c>
      <c r="B190" s="93" t="s">
        <v>247</v>
      </c>
      <c r="C190" s="50" t="s">
        <v>130</v>
      </c>
      <c r="D190" s="87">
        <v>0</v>
      </c>
      <c r="E190" s="61">
        <v>10.5</v>
      </c>
      <c r="F190" s="61">
        <f t="shared" si="30"/>
        <v>0</v>
      </c>
      <c r="G190" s="61">
        <v>10</v>
      </c>
      <c r="H190" s="61">
        <f t="shared" si="31"/>
        <v>0</v>
      </c>
      <c r="I190" s="93" t="s">
        <v>239</v>
      </c>
    </row>
    <row r="191" spans="1:252" s="79" customFormat="1" ht="27">
      <c r="A191" s="119"/>
      <c r="B191" s="75" t="s">
        <v>248</v>
      </c>
      <c r="C191" s="76"/>
      <c r="D191" s="85"/>
      <c r="E191" s="77"/>
      <c r="F191" s="77">
        <f>SUM(F171:F190)</f>
        <v>0</v>
      </c>
      <c r="G191" s="130"/>
      <c r="H191" s="77">
        <v>16000</v>
      </c>
      <c r="I191" s="131" t="s">
        <v>249</v>
      </c>
      <c r="IQ191" s="22"/>
      <c r="IR191" s="22"/>
    </row>
    <row r="192" spans="1:252" s="51" customFormat="1" ht="15">
      <c r="A192" s="42" t="s">
        <v>250</v>
      </c>
      <c r="B192" s="43" t="s">
        <v>251</v>
      </c>
      <c r="C192" s="44"/>
      <c r="D192" s="44"/>
      <c r="E192" s="45"/>
      <c r="F192" s="45"/>
      <c r="G192" s="45"/>
      <c r="H192" s="45"/>
      <c r="I192" s="46"/>
    </row>
    <row r="193" spans="1:252" s="80" customFormat="1" ht="15">
      <c r="A193" s="113">
        <f>SUBTOTAL(103,$B193:B$193)</f>
        <v>1</v>
      </c>
      <c r="B193" s="93" t="s">
        <v>252</v>
      </c>
      <c r="C193" s="50" t="s">
        <v>130</v>
      </c>
      <c r="D193" s="87">
        <v>0</v>
      </c>
      <c r="E193" s="61">
        <v>15</v>
      </c>
      <c r="F193" s="61">
        <f t="shared" ref="F193:F200" si="32">E193*D193</f>
        <v>0</v>
      </c>
      <c r="G193" s="61">
        <v>70</v>
      </c>
      <c r="H193" s="61">
        <f t="shared" ref="H193:H200" si="33">G193*D193</f>
        <v>0</v>
      </c>
      <c r="I193" s="93" t="s">
        <v>253</v>
      </c>
    </row>
    <row r="194" spans="1:252" s="80" customFormat="1" ht="15">
      <c r="A194" s="113">
        <v>2</v>
      </c>
      <c r="B194" s="93" t="s">
        <v>254</v>
      </c>
      <c r="C194" s="50" t="s">
        <v>130</v>
      </c>
      <c r="D194" s="87">
        <v>0</v>
      </c>
      <c r="E194" s="61">
        <v>60</v>
      </c>
      <c r="F194" s="61">
        <f t="shared" si="32"/>
        <v>0</v>
      </c>
      <c r="G194" s="61">
        <v>100</v>
      </c>
      <c r="H194" s="61">
        <f t="shared" si="33"/>
        <v>0</v>
      </c>
      <c r="I194" s="93" t="s">
        <v>253</v>
      </c>
    </row>
    <row r="195" spans="1:252" s="80" customFormat="1" ht="15">
      <c r="A195" s="113">
        <v>2</v>
      </c>
      <c r="B195" s="93" t="s">
        <v>255</v>
      </c>
      <c r="C195" s="50" t="s">
        <v>130</v>
      </c>
      <c r="D195" s="87">
        <v>0</v>
      </c>
      <c r="E195" s="61">
        <v>10</v>
      </c>
      <c r="F195" s="61">
        <f t="shared" si="32"/>
        <v>0</v>
      </c>
      <c r="G195" s="61">
        <v>100</v>
      </c>
      <c r="H195" s="61">
        <f t="shared" si="33"/>
        <v>0</v>
      </c>
      <c r="I195" s="93" t="s">
        <v>253</v>
      </c>
    </row>
    <row r="196" spans="1:252" s="80" customFormat="1" ht="15">
      <c r="A196" s="113">
        <f>SUBTOTAL(103,$B$193:B196)</f>
        <v>4</v>
      </c>
      <c r="B196" s="93" t="s">
        <v>256</v>
      </c>
      <c r="C196" s="50" t="s">
        <v>130</v>
      </c>
      <c r="D196" s="87">
        <v>0</v>
      </c>
      <c r="E196" s="61">
        <v>10</v>
      </c>
      <c r="F196" s="61">
        <f t="shared" si="32"/>
        <v>0</v>
      </c>
      <c r="G196" s="61">
        <v>80</v>
      </c>
      <c r="H196" s="61">
        <f t="shared" si="33"/>
        <v>0</v>
      </c>
      <c r="I196" s="94" t="s">
        <v>257</v>
      </c>
    </row>
    <row r="197" spans="1:252" s="80" customFormat="1" ht="15">
      <c r="A197" s="113">
        <f>SUBTOTAL(103,$B$193:B197)</f>
        <v>5</v>
      </c>
      <c r="B197" s="93" t="s">
        <v>258</v>
      </c>
      <c r="C197" s="50" t="s">
        <v>130</v>
      </c>
      <c r="D197" s="87">
        <v>0</v>
      </c>
      <c r="E197" s="61">
        <v>1</v>
      </c>
      <c r="F197" s="61">
        <f t="shared" si="32"/>
        <v>0</v>
      </c>
      <c r="G197" s="61">
        <v>5</v>
      </c>
      <c r="H197" s="61">
        <f t="shared" si="33"/>
        <v>0</v>
      </c>
      <c r="I197" s="94" t="s">
        <v>257</v>
      </c>
    </row>
    <row r="198" spans="1:252" s="80" customFormat="1" ht="15">
      <c r="A198" s="113">
        <v>5</v>
      </c>
      <c r="B198" s="93" t="s">
        <v>259</v>
      </c>
      <c r="C198" s="50" t="s">
        <v>78</v>
      </c>
      <c r="D198" s="87">
        <v>0</v>
      </c>
      <c r="E198" s="61">
        <v>20</v>
      </c>
      <c r="F198" s="61">
        <f t="shared" si="32"/>
        <v>0</v>
      </c>
      <c r="G198" s="61">
        <v>100</v>
      </c>
      <c r="H198" s="61">
        <f t="shared" si="33"/>
        <v>0</v>
      </c>
      <c r="I198" s="94" t="s">
        <v>260</v>
      </c>
    </row>
    <row r="199" spans="1:252" s="80" customFormat="1" ht="15">
      <c r="A199" s="113">
        <v>6</v>
      </c>
      <c r="B199" s="93" t="s">
        <v>261</v>
      </c>
      <c r="C199" s="50" t="s">
        <v>78</v>
      </c>
      <c r="D199" s="87">
        <v>0</v>
      </c>
      <c r="E199" s="61">
        <v>5</v>
      </c>
      <c r="F199" s="61">
        <f t="shared" si="32"/>
        <v>0</v>
      </c>
      <c r="G199" s="61">
        <v>30</v>
      </c>
      <c r="H199" s="61">
        <f t="shared" si="33"/>
        <v>0</v>
      </c>
      <c r="I199" s="94" t="s">
        <v>262</v>
      </c>
    </row>
    <row r="200" spans="1:252" s="80" customFormat="1" ht="15">
      <c r="A200" s="113">
        <f>SUBTOTAL(103,$B$193:B200)</f>
        <v>8</v>
      </c>
      <c r="B200" s="93" t="s">
        <v>263</v>
      </c>
      <c r="C200" s="50" t="s">
        <v>130</v>
      </c>
      <c r="D200" s="87">
        <v>0</v>
      </c>
      <c r="E200" s="61">
        <v>5</v>
      </c>
      <c r="F200" s="61">
        <f t="shared" si="32"/>
        <v>0</v>
      </c>
      <c r="G200" s="61">
        <v>30</v>
      </c>
      <c r="H200" s="61">
        <f t="shared" si="33"/>
        <v>0</v>
      </c>
      <c r="I200" s="94" t="s">
        <v>264</v>
      </c>
    </row>
    <row r="201" spans="1:252" s="79" customFormat="1" ht="15">
      <c r="A201" s="119"/>
      <c r="B201" s="75" t="s">
        <v>265</v>
      </c>
      <c r="C201" s="76"/>
      <c r="D201" s="85"/>
      <c r="E201" s="77"/>
      <c r="F201" s="77">
        <f>SUM(F193:F200)</f>
        <v>0</v>
      </c>
      <c r="G201" s="77"/>
      <c r="H201" s="77">
        <f>SUM(H193:H200)</f>
        <v>0</v>
      </c>
      <c r="I201" s="120"/>
      <c r="IQ201" s="22"/>
      <c r="IR201" s="22"/>
    </row>
    <row r="202" spans="1:252" s="51" customFormat="1" ht="15">
      <c r="A202" s="42" t="s">
        <v>266</v>
      </c>
      <c r="B202" s="43" t="s">
        <v>267</v>
      </c>
      <c r="C202" s="44"/>
      <c r="D202" s="44"/>
      <c r="E202" s="45"/>
      <c r="F202" s="45"/>
      <c r="G202" s="45"/>
      <c r="H202" s="45"/>
      <c r="I202" s="46"/>
    </row>
    <row r="203" spans="1:252" s="124" customFormat="1" ht="14.25">
      <c r="A203" s="113">
        <f>SUBTOTAL(103,$B$203:B203)</f>
        <v>1</v>
      </c>
      <c r="B203" s="93" t="s">
        <v>268</v>
      </c>
      <c r="C203" s="50" t="s">
        <v>130</v>
      </c>
      <c r="D203" s="50" t="s">
        <v>224</v>
      </c>
      <c r="E203" s="61">
        <v>0</v>
      </c>
      <c r="F203" s="61">
        <v>0</v>
      </c>
      <c r="G203" s="61">
        <v>5</v>
      </c>
      <c r="H203" s="61">
        <v>0</v>
      </c>
      <c r="I203" s="94" t="s">
        <v>262</v>
      </c>
    </row>
    <row r="204" spans="1:252" s="124" customFormat="1" ht="15">
      <c r="A204" s="113">
        <v>2</v>
      </c>
      <c r="B204" s="93" t="s">
        <v>269</v>
      </c>
      <c r="C204" s="50" t="s">
        <v>78</v>
      </c>
      <c r="D204" s="87">
        <v>0</v>
      </c>
      <c r="E204" s="61">
        <v>0</v>
      </c>
      <c r="F204" s="61">
        <v>0</v>
      </c>
      <c r="G204" s="61">
        <v>700</v>
      </c>
      <c r="H204" s="61">
        <f>D204*G204</f>
        <v>0</v>
      </c>
      <c r="I204" s="94" t="s">
        <v>270</v>
      </c>
    </row>
    <row r="205" spans="1:252" s="79" customFormat="1" ht="15">
      <c r="A205" s="132"/>
      <c r="B205" s="75" t="s">
        <v>271</v>
      </c>
      <c r="C205" s="76"/>
      <c r="D205" s="85"/>
      <c r="E205" s="77"/>
      <c r="F205" s="77">
        <f>SUM(F203:F204)</f>
        <v>0</v>
      </c>
      <c r="G205" s="130"/>
      <c r="H205" s="77">
        <f>SUM(H203:H204)</f>
        <v>0</v>
      </c>
      <c r="I205" s="133" t="s">
        <v>272</v>
      </c>
      <c r="IQ205" s="22"/>
      <c r="IR205" s="22"/>
    </row>
    <row r="206" spans="1:252" s="79" customFormat="1" ht="15">
      <c r="A206" s="132"/>
      <c r="B206" s="75" t="s">
        <v>273</v>
      </c>
      <c r="C206" s="76"/>
      <c r="D206" s="85"/>
      <c r="E206" s="77"/>
      <c r="F206" s="77">
        <f>+F15+F44+F54+F135+F159+F169+F191+F201+F205</f>
        <v>4764.585</v>
      </c>
      <c r="G206" s="130"/>
      <c r="H206" s="77">
        <f>+H15+H44+H54+H135+H159+H169+H191+H201+H205</f>
        <v>31918.116000000002</v>
      </c>
      <c r="I206" s="120"/>
      <c r="IQ206" s="22"/>
      <c r="IR206" s="22"/>
    </row>
    <row r="207" spans="1:252" s="51" customFormat="1" ht="15">
      <c r="A207" s="42" t="s">
        <v>274</v>
      </c>
      <c r="B207" s="43" t="s">
        <v>275</v>
      </c>
      <c r="C207" s="44"/>
      <c r="D207" s="44"/>
      <c r="E207" s="134">
        <f>F206+H206</f>
        <v>36682.701000000001</v>
      </c>
      <c r="F207" s="134"/>
      <c r="G207" s="134"/>
      <c r="H207" s="134"/>
      <c r="I207" s="46"/>
    </row>
    <row r="208" spans="1:252" s="122" customFormat="1" ht="15">
      <c r="A208" s="113">
        <f>SUBTOTAL(103,$B$208:B208)</f>
        <v>1</v>
      </c>
      <c r="B208" s="93" t="s">
        <v>276</v>
      </c>
      <c r="C208" s="90" t="s">
        <v>277</v>
      </c>
      <c r="D208" s="92"/>
      <c r="E208" s="134">
        <v>0</v>
      </c>
      <c r="F208" s="134"/>
      <c r="G208" s="134"/>
      <c r="H208" s="134"/>
      <c r="I208" s="94"/>
    </row>
    <row r="209" spans="1:252" s="122" customFormat="1" ht="15">
      <c r="A209" s="113">
        <f>SUBTOTAL(103,$B$208:B209)</f>
        <v>2</v>
      </c>
      <c r="B209" s="93" t="s">
        <v>278</v>
      </c>
      <c r="C209" s="135" t="s">
        <v>78</v>
      </c>
      <c r="D209" s="136"/>
      <c r="E209" s="137">
        <v>1500</v>
      </c>
      <c r="F209" s="137"/>
      <c r="G209" s="137"/>
      <c r="H209" s="137"/>
      <c r="I209" s="94" t="s">
        <v>279</v>
      </c>
    </row>
    <row r="210" spans="1:252" s="122" customFormat="1" ht="15">
      <c r="A210" s="113">
        <v>3</v>
      </c>
      <c r="B210" s="93" t="s">
        <v>280</v>
      </c>
      <c r="C210" s="138" t="s">
        <v>78</v>
      </c>
      <c r="D210" s="139"/>
      <c r="E210" s="137">
        <v>2000</v>
      </c>
      <c r="F210" s="137"/>
      <c r="G210" s="137"/>
      <c r="H210" s="137"/>
      <c r="I210" s="94" t="s">
        <v>281</v>
      </c>
    </row>
    <row r="211" spans="1:252" s="145" customFormat="1" ht="15.75" thickBot="1">
      <c r="A211" s="140" t="s">
        <v>282</v>
      </c>
      <c r="B211" s="141" t="s">
        <v>283</v>
      </c>
      <c r="C211" s="142" t="str">
        <f>+SUBSTITUTE(SUBSTITUTE(SUBSTITUTE(IF(-DOLLAR(G211,2),TEXT(G211,";负")&amp;TEXT(INT(ABS(G211)+0.5%),"[dbnum2]G/通用格式元;;")&amp;TEXT(RIGHT(DOLLAR(G211,2),2),"[dbnum2]0角0分;;整"),),"零角",IF(G211^2&lt;1,,"零")),"万",IF(AND(MOD(ABS(G211%),1000)&lt;100,MOD(ABS(G211%),1000)&gt;=10),"万零","万")),"零分","整")</f>
        <v>肆万零壹佰捌拾贰元柒角整</v>
      </c>
      <c r="D211" s="142"/>
      <c r="E211" s="142"/>
      <c r="F211" s="142"/>
      <c r="G211" s="143">
        <f>+E210+E209+E208+E207</f>
        <v>40182.701000000001</v>
      </c>
      <c r="H211" s="143"/>
      <c r="I211" s="144"/>
    </row>
    <row r="212" spans="1:252" s="150" customFormat="1" ht="24" customHeight="1" thickBot="1">
      <c r="A212" s="146" t="s">
        <v>284</v>
      </c>
      <c r="B212" s="147"/>
      <c r="C212" s="147"/>
      <c r="D212" s="147"/>
      <c r="E212" s="147"/>
      <c r="F212" s="147"/>
      <c r="G212" s="147"/>
      <c r="H212" s="147"/>
      <c r="I212" s="148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  <c r="BU212" s="80"/>
      <c r="BV212" s="80"/>
      <c r="BW212" s="80"/>
      <c r="BX212" s="80"/>
      <c r="BY212" s="80"/>
      <c r="BZ212" s="80"/>
      <c r="CA212" s="80"/>
      <c r="CB212" s="80"/>
      <c r="CC212" s="80"/>
      <c r="CD212" s="80"/>
      <c r="CE212" s="80"/>
      <c r="CF212" s="80"/>
      <c r="CG212" s="80"/>
      <c r="CH212" s="80"/>
      <c r="CI212" s="80"/>
      <c r="CJ212" s="80"/>
      <c r="CK212" s="80"/>
      <c r="CL212" s="80"/>
      <c r="CM212" s="80"/>
      <c r="CN212" s="80"/>
      <c r="CO212" s="80"/>
      <c r="CP212" s="80"/>
      <c r="CQ212" s="80"/>
      <c r="CR212" s="80"/>
      <c r="CS212" s="80"/>
      <c r="CT212" s="80"/>
      <c r="CU212" s="80"/>
      <c r="CV212" s="80"/>
      <c r="CW212" s="80"/>
      <c r="CX212" s="80"/>
      <c r="CY212" s="80"/>
      <c r="CZ212" s="80"/>
      <c r="DA212" s="80"/>
      <c r="DB212" s="80"/>
      <c r="DC212" s="80"/>
      <c r="DD212" s="80"/>
      <c r="DE212" s="80"/>
      <c r="DF212" s="80"/>
      <c r="DG212" s="80"/>
      <c r="DH212" s="80"/>
      <c r="DI212" s="80"/>
      <c r="DJ212" s="80"/>
      <c r="DK212" s="80"/>
      <c r="DL212" s="80"/>
      <c r="DM212" s="80"/>
      <c r="DN212" s="80"/>
      <c r="DO212" s="80"/>
      <c r="DP212" s="80"/>
      <c r="DQ212" s="80"/>
      <c r="DR212" s="80"/>
      <c r="DS212" s="80"/>
      <c r="DT212" s="80"/>
      <c r="DU212" s="80"/>
      <c r="DV212" s="80"/>
      <c r="DW212" s="80"/>
      <c r="DX212" s="80"/>
      <c r="DY212" s="80"/>
      <c r="DZ212" s="80"/>
      <c r="EA212" s="80"/>
      <c r="EB212" s="80"/>
      <c r="EC212" s="80"/>
      <c r="ED212" s="80"/>
      <c r="EE212" s="80"/>
      <c r="EF212" s="80"/>
      <c r="EG212" s="80"/>
      <c r="EH212" s="80"/>
      <c r="EI212" s="80"/>
      <c r="EJ212" s="80"/>
      <c r="EK212" s="80"/>
      <c r="EL212" s="80"/>
      <c r="EM212" s="80"/>
      <c r="EN212" s="80"/>
      <c r="EO212" s="80"/>
      <c r="EP212" s="80"/>
      <c r="EQ212" s="80"/>
      <c r="ER212" s="80"/>
      <c r="ES212" s="80"/>
      <c r="ET212" s="80"/>
      <c r="EU212" s="80"/>
      <c r="EV212" s="80"/>
      <c r="EW212" s="80"/>
      <c r="EX212" s="80"/>
      <c r="EY212" s="80"/>
      <c r="EZ212" s="80"/>
      <c r="FA212" s="80"/>
      <c r="FB212" s="80"/>
      <c r="FC212" s="80"/>
      <c r="FD212" s="80"/>
      <c r="FE212" s="80"/>
      <c r="FF212" s="80"/>
      <c r="FG212" s="80"/>
      <c r="FH212" s="80"/>
      <c r="FI212" s="80"/>
      <c r="FJ212" s="80"/>
      <c r="FK212" s="80"/>
      <c r="FL212" s="80"/>
      <c r="FM212" s="80"/>
      <c r="FN212" s="80"/>
      <c r="FO212" s="80"/>
      <c r="FP212" s="80"/>
      <c r="FQ212" s="80"/>
      <c r="FR212" s="80"/>
      <c r="FS212" s="80"/>
      <c r="FT212" s="80"/>
      <c r="FU212" s="80"/>
      <c r="FV212" s="80"/>
      <c r="FW212" s="80"/>
      <c r="FX212" s="80"/>
      <c r="FY212" s="80"/>
      <c r="FZ212" s="80"/>
      <c r="GA212" s="80"/>
      <c r="GB212" s="80"/>
      <c r="GC212" s="80"/>
      <c r="GD212" s="80"/>
      <c r="GE212" s="80"/>
      <c r="GF212" s="80"/>
      <c r="GG212" s="80"/>
      <c r="GH212" s="80"/>
      <c r="GI212" s="80"/>
      <c r="GJ212" s="80"/>
      <c r="GK212" s="80"/>
      <c r="GL212" s="80"/>
      <c r="GM212" s="80"/>
      <c r="GN212" s="80"/>
      <c r="GO212" s="80"/>
      <c r="GP212" s="80"/>
      <c r="GQ212" s="80"/>
      <c r="GR212" s="80"/>
      <c r="GS212" s="80"/>
      <c r="GT212" s="80"/>
      <c r="GU212" s="80"/>
      <c r="GV212" s="80"/>
      <c r="GW212" s="80"/>
      <c r="GX212" s="80"/>
      <c r="GY212" s="80"/>
      <c r="GZ212" s="80"/>
      <c r="HA212" s="80"/>
      <c r="HB212" s="80"/>
      <c r="HC212" s="80"/>
      <c r="HD212" s="80"/>
      <c r="HE212" s="80"/>
      <c r="HF212" s="80"/>
      <c r="HG212" s="80"/>
      <c r="HH212" s="80"/>
      <c r="HI212" s="80"/>
      <c r="HJ212" s="80"/>
      <c r="HK212" s="80"/>
      <c r="HL212" s="80"/>
      <c r="HM212" s="80"/>
      <c r="HN212" s="80"/>
      <c r="HO212" s="80"/>
      <c r="HP212" s="80"/>
      <c r="HQ212" s="80"/>
      <c r="HR212" s="80"/>
      <c r="HS212" s="80"/>
      <c r="HT212" s="80"/>
      <c r="HU212" s="80"/>
      <c r="HV212" s="80"/>
      <c r="HW212" s="80"/>
      <c r="HX212" s="80"/>
      <c r="HY212" s="80"/>
      <c r="HZ212" s="80"/>
      <c r="IA212" s="80"/>
      <c r="IB212" s="80"/>
      <c r="IC212" s="80"/>
      <c r="ID212" s="80"/>
      <c r="IE212" s="80"/>
      <c r="IF212" s="80"/>
      <c r="IG212" s="80"/>
      <c r="IH212" s="80"/>
      <c r="II212" s="80"/>
      <c r="IJ212" s="80"/>
      <c r="IK212" s="80"/>
      <c r="IL212" s="80"/>
      <c r="IM212" s="80"/>
      <c r="IN212" s="80"/>
      <c r="IO212" s="80"/>
      <c r="IP212" s="149"/>
      <c r="IQ212" s="149"/>
      <c r="IR212" s="149"/>
    </row>
    <row r="213" spans="1:252" s="122" customFormat="1" ht="24" customHeight="1" thickBot="1">
      <c r="A213" s="146" t="s">
        <v>285</v>
      </c>
      <c r="B213" s="147" t="s">
        <v>286</v>
      </c>
      <c r="C213" s="147"/>
      <c r="D213" s="147"/>
      <c r="E213" s="147"/>
      <c r="F213" s="147"/>
      <c r="G213" s="147"/>
      <c r="H213" s="147"/>
      <c r="I213" s="148"/>
    </row>
    <row r="214" spans="1:252" s="122" customFormat="1" ht="24" customHeight="1" thickBot="1">
      <c r="A214" s="146" t="s">
        <v>287</v>
      </c>
      <c r="B214" s="147"/>
      <c r="C214" s="147"/>
      <c r="D214" s="147"/>
      <c r="E214" s="147"/>
      <c r="F214" s="147"/>
      <c r="G214" s="147"/>
      <c r="H214" s="147"/>
      <c r="I214" s="148"/>
    </row>
    <row r="215" spans="1:252" s="122" customFormat="1" ht="24" customHeight="1" thickBot="1">
      <c r="A215" s="146" t="s">
        <v>288</v>
      </c>
      <c r="B215" s="147"/>
      <c r="C215" s="147"/>
      <c r="D215" s="147"/>
      <c r="E215" s="147"/>
      <c r="F215" s="147"/>
      <c r="G215" s="147"/>
      <c r="H215" s="147"/>
      <c r="I215" s="148"/>
    </row>
    <row r="216" spans="1:252" s="122" customFormat="1" ht="24" customHeight="1" thickBot="1">
      <c r="A216" s="146" t="s">
        <v>289</v>
      </c>
      <c r="B216" s="147"/>
      <c r="C216" s="147"/>
      <c r="D216" s="147"/>
      <c r="E216" s="147"/>
      <c r="F216" s="147"/>
      <c r="G216" s="147"/>
      <c r="H216" s="147"/>
      <c r="I216" s="148"/>
    </row>
    <row r="217" spans="1:252" s="122" customFormat="1" ht="24" customHeight="1" thickBot="1">
      <c r="A217" s="146" t="s">
        <v>290</v>
      </c>
      <c r="B217" s="147"/>
      <c r="C217" s="147"/>
      <c r="D217" s="147"/>
      <c r="E217" s="147"/>
      <c r="F217" s="147"/>
      <c r="G217" s="147"/>
      <c r="H217" s="147"/>
      <c r="I217" s="148"/>
    </row>
    <row r="218" spans="1:252" s="51" customFormat="1" ht="24" customHeight="1" thickBot="1">
      <c r="A218" s="146" t="s">
        <v>291</v>
      </c>
      <c r="B218" s="147"/>
      <c r="C218" s="147"/>
      <c r="D218" s="147"/>
      <c r="E218" s="147"/>
      <c r="F218" s="147"/>
      <c r="G218" s="147"/>
      <c r="H218" s="147"/>
      <c r="I218" s="148"/>
    </row>
    <row r="219" spans="1:252" s="51" customFormat="1" ht="24" customHeight="1">
      <c r="A219" s="151" t="s">
        <v>292</v>
      </c>
      <c r="B219" s="152"/>
      <c r="C219" s="152"/>
      <c r="D219" s="152"/>
      <c r="E219" s="153"/>
      <c r="F219" s="154" t="s">
        <v>293</v>
      </c>
      <c r="G219" s="155"/>
      <c r="H219" s="156"/>
      <c r="I219" s="156"/>
    </row>
    <row r="220" spans="1:252">
      <c r="B220" s="158"/>
      <c r="C220" s="159"/>
      <c r="F220" s="162"/>
      <c r="H220" s="162"/>
      <c r="I220" s="163"/>
    </row>
    <row r="221" spans="1:252">
      <c r="B221" s="158"/>
      <c r="C221" s="159"/>
      <c r="F221" s="162"/>
      <c r="H221" s="162"/>
      <c r="I221" s="163"/>
    </row>
    <row r="222" spans="1:252">
      <c r="B222" s="158"/>
      <c r="C222" s="159"/>
      <c r="F222" s="162"/>
      <c r="H222" s="162"/>
      <c r="I222" s="163"/>
    </row>
    <row r="223" spans="1:252">
      <c r="B223" s="158"/>
      <c r="C223" s="159"/>
      <c r="F223" s="162"/>
      <c r="H223" s="162"/>
      <c r="I223" s="163"/>
    </row>
    <row r="224" spans="1:252">
      <c r="B224" s="158"/>
      <c r="C224" s="159"/>
      <c r="F224" s="162"/>
      <c r="H224" s="162"/>
      <c r="I224" s="163"/>
    </row>
    <row r="225" spans="1:9">
      <c r="B225" s="158"/>
      <c r="C225" s="159"/>
      <c r="F225" s="162"/>
      <c r="H225" s="162"/>
      <c r="I225" s="163"/>
    </row>
    <row r="226" spans="1:9">
      <c r="B226" s="158"/>
      <c r="C226" s="159"/>
      <c r="F226" s="162"/>
      <c r="H226" s="162"/>
      <c r="I226" s="163"/>
    </row>
    <row r="227" spans="1:9">
      <c r="B227" s="158"/>
      <c r="C227" s="159"/>
      <c r="F227" s="162"/>
      <c r="H227" s="162"/>
      <c r="I227" s="163"/>
    </row>
    <row r="228" spans="1:9">
      <c r="B228" s="158"/>
      <c r="C228" s="159"/>
      <c r="F228" s="162"/>
      <c r="H228" s="162"/>
      <c r="I228" s="163"/>
    </row>
    <row r="229" spans="1:9">
      <c r="B229" s="158"/>
      <c r="C229" s="159"/>
      <c r="F229" s="162"/>
      <c r="H229" s="162"/>
      <c r="I229" s="163"/>
    </row>
    <row r="230" spans="1:9">
      <c r="B230" s="158"/>
      <c r="C230" s="159"/>
      <c r="F230" s="162"/>
      <c r="H230" s="162"/>
      <c r="I230" s="163"/>
    </row>
    <row r="231" spans="1:9">
      <c r="B231" s="158"/>
      <c r="C231" s="159"/>
      <c r="F231" s="162"/>
      <c r="H231" s="162"/>
      <c r="I231" s="163"/>
    </row>
    <row r="232" spans="1:9">
      <c r="B232" s="158"/>
      <c r="C232" s="159"/>
      <c r="F232" s="162"/>
      <c r="H232" s="162"/>
      <c r="I232" s="163"/>
    </row>
    <row r="233" spans="1:9">
      <c r="A233" s="164"/>
      <c r="B233" s="165"/>
      <c r="C233" s="165"/>
      <c r="D233" s="165"/>
      <c r="E233" s="166"/>
      <c r="F233" s="165"/>
      <c r="G233" s="166"/>
      <c r="H233" s="165"/>
      <c r="I233" s="165"/>
    </row>
    <row r="234" spans="1:9">
      <c r="A234" s="164"/>
      <c r="B234" s="165"/>
      <c r="C234" s="165"/>
      <c r="D234" s="165"/>
      <c r="E234" s="166"/>
      <c r="F234" s="165"/>
      <c r="G234" s="166"/>
      <c r="H234" s="165"/>
      <c r="I234" s="165"/>
    </row>
    <row r="235" spans="1:9">
      <c r="A235" s="164"/>
      <c r="I235" s="167"/>
    </row>
    <row r="236" spans="1:9">
      <c r="A236" s="164"/>
      <c r="B236" s="163"/>
      <c r="I236" s="167"/>
    </row>
    <row r="237" spans="1:9">
      <c r="A237" s="164"/>
      <c r="B237" s="163"/>
      <c r="I237" s="167"/>
    </row>
    <row r="238" spans="1:9">
      <c r="A238" s="164"/>
      <c r="B238" s="163"/>
      <c r="I238" s="167"/>
    </row>
    <row r="239" spans="1:9">
      <c r="A239" s="164"/>
      <c r="I239" s="167"/>
    </row>
    <row r="240" spans="1:9">
      <c r="A240" s="164"/>
      <c r="I240" s="167"/>
    </row>
    <row r="241" spans="1:9">
      <c r="A241" s="164"/>
      <c r="B241" s="163"/>
      <c r="I241" s="167"/>
    </row>
    <row r="242" spans="1:9">
      <c r="A242" s="164"/>
      <c r="B242" s="163"/>
      <c r="I242" s="167"/>
    </row>
    <row r="243" spans="1:9">
      <c r="A243" s="164"/>
      <c r="B243" s="163"/>
      <c r="I243" s="167"/>
    </row>
    <row r="244" spans="1:9">
      <c r="A244" s="164"/>
    </row>
    <row r="245" spans="1:9">
      <c r="A245" s="164"/>
      <c r="B245" s="163"/>
    </row>
    <row r="246" spans="1:9">
      <c r="A246" s="164"/>
      <c r="B246" s="163"/>
    </row>
    <row r="247" spans="1:9">
      <c r="A247" s="164"/>
    </row>
    <row r="248" spans="1:9">
      <c r="A248" s="164"/>
    </row>
    <row r="249" spans="1:9">
      <c r="A249" s="164"/>
    </row>
    <row r="250" spans="1:9">
      <c r="A250" s="164"/>
      <c r="B250" s="163"/>
      <c r="I250" s="163"/>
    </row>
    <row r="251" spans="1:9">
      <c r="A251" s="164"/>
      <c r="B251" s="163"/>
      <c r="I251" s="163"/>
    </row>
    <row r="252" spans="1:9">
      <c r="A252" s="164"/>
      <c r="I252" s="163"/>
    </row>
    <row r="253" spans="1:9">
      <c r="A253" s="164"/>
      <c r="I253" s="167"/>
    </row>
    <row r="254" spans="1:9">
      <c r="A254" s="164"/>
      <c r="I254" s="167"/>
    </row>
    <row r="255" spans="1:9">
      <c r="A255" s="164"/>
      <c r="B255" s="163"/>
      <c r="I255" s="168"/>
    </row>
    <row r="256" spans="1:9">
      <c r="A256" s="164"/>
      <c r="I256" s="169"/>
    </row>
    <row r="257" spans="1:9">
      <c r="A257" s="164"/>
      <c r="B257" s="163"/>
      <c r="C257" s="163"/>
      <c r="I257" s="169"/>
    </row>
    <row r="258" spans="1:9">
      <c r="A258" s="164"/>
      <c r="I258" s="167"/>
    </row>
    <row r="259" spans="1:9">
      <c r="A259" s="164"/>
      <c r="I259" s="167"/>
    </row>
    <row r="260" spans="1:9">
      <c r="A260" s="164"/>
      <c r="I260" s="167"/>
    </row>
    <row r="261" spans="1:9">
      <c r="A261" s="164"/>
      <c r="B261" s="158"/>
      <c r="I261" s="163"/>
    </row>
    <row r="262" spans="1:9">
      <c r="A262" s="164"/>
      <c r="B262" s="163"/>
      <c r="C262" s="170"/>
      <c r="D262" s="171"/>
      <c r="E262" s="172"/>
      <c r="F262" s="170"/>
      <c r="G262" s="172"/>
      <c r="H262" s="170"/>
      <c r="I262" s="173"/>
    </row>
    <row r="263" spans="1:9">
      <c r="A263" s="164"/>
      <c r="B263" s="168"/>
      <c r="I263" s="174"/>
    </row>
    <row r="264" spans="1:9">
      <c r="A264" s="164"/>
      <c r="B264" s="168"/>
      <c r="I264" s="174"/>
    </row>
    <row r="265" spans="1:9">
      <c r="A265" s="164"/>
      <c r="B265" s="168"/>
      <c r="I265" s="174"/>
    </row>
    <row r="266" spans="1:9">
      <c r="A266" s="164"/>
      <c r="B266" s="168"/>
      <c r="I266" s="174"/>
    </row>
    <row r="267" spans="1:9">
      <c r="A267" s="164"/>
      <c r="I267" s="167"/>
    </row>
    <row r="268" spans="1:9">
      <c r="A268" s="164"/>
      <c r="I268" s="167"/>
    </row>
    <row r="269" spans="1:9">
      <c r="A269" s="164"/>
      <c r="I269" s="167"/>
    </row>
    <row r="270" spans="1:9">
      <c r="A270" s="164"/>
      <c r="I270" s="167"/>
    </row>
    <row r="271" spans="1:9">
      <c r="A271" s="164"/>
      <c r="B271" s="163"/>
      <c r="C271" s="163"/>
      <c r="I271" s="163"/>
    </row>
    <row r="272" spans="1:9">
      <c r="A272" s="164"/>
      <c r="B272" s="163"/>
      <c r="I272" s="167"/>
    </row>
    <row r="273" spans="1:9">
      <c r="A273" s="164"/>
      <c r="B273" s="163"/>
      <c r="I273" s="167"/>
    </row>
    <row r="274" spans="1:9">
      <c r="A274" s="164"/>
      <c r="B274" s="163"/>
      <c r="I274" s="167"/>
    </row>
    <row r="275" spans="1:9">
      <c r="A275" s="164"/>
      <c r="I275" s="163"/>
    </row>
    <row r="276" spans="1:9">
      <c r="A276" s="164"/>
      <c r="B276" s="163"/>
      <c r="I276" s="163"/>
    </row>
    <row r="277" spans="1:9">
      <c r="A277" s="164"/>
      <c r="I277" s="163"/>
    </row>
    <row r="278" spans="1:9">
      <c r="A278" s="164"/>
      <c r="B278" s="163"/>
      <c r="I278" s="163"/>
    </row>
    <row r="279" spans="1:9">
      <c r="A279" s="164"/>
      <c r="I279" s="163"/>
    </row>
    <row r="280" spans="1:9">
      <c r="A280" s="164"/>
      <c r="B280" s="163"/>
      <c r="I280" s="163"/>
    </row>
    <row r="281" spans="1:9">
      <c r="A281" s="164"/>
      <c r="B281" s="175"/>
    </row>
    <row r="282" spans="1:9">
      <c r="A282" s="164"/>
      <c r="B282" s="175"/>
    </row>
    <row r="283" spans="1:9">
      <c r="A283" s="164"/>
      <c r="B283" s="163"/>
      <c r="I283" s="163"/>
    </row>
    <row r="284" spans="1:9">
      <c r="A284" s="164"/>
      <c r="B284" s="176"/>
      <c r="C284" s="176"/>
      <c r="D284" s="177"/>
      <c r="E284" s="178"/>
      <c r="F284" s="177"/>
      <c r="G284" s="178"/>
      <c r="H284" s="177"/>
      <c r="I284" s="167"/>
    </row>
    <row r="285" spans="1:9">
      <c r="A285" s="164"/>
      <c r="B285" s="176"/>
      <c r="C285" s="176"/>
      <c r="D285" s="177"/>
      <c r="E285" s="178"/>
      <c r="F285" s="177"/>
      <c r="G285" s="178"/>
      <c r="H285" s="177"/>
      <c r="I285" s="167"/>
    </row>
    <row r="286" spans="1:9">
      <c r="A286" s="164"/>
      <c r="B286" s="176"/>
      <c r="C286" s="176"/>
      <c r="D286" s="177"/>
      <c r="E286" s="178"/>
      <c r="F286" s="177"/>
      <c r="G286" s="178"/>
      <c r="H286" s="177"/>
      <c r="I286" s="167"/>
    </row>
    <row r="287" spans="1:9">
      <c r="A287" s="164"/>
      <c r="I287" s="167"/>
    </row>
    <row r="288" spans="1:9">
      <c r="A288" s="164"/>
      <c r="I288" s="167"/>
    </row>
    <row r="289" spans="1:9">
      <c r="A289" s="164"/>
      <c r="I289" s="167"/>
    </row>
    <row r="290" spans="1:9">
      <c r="A290" s="164"/>
      <c r="I290" s="167"/>
    </row>
    <row r="291" spans="1:9">
      <c r="A291" s="164"/>
      <c r="I291" s="167"/>
    </row>
    <row r="292" spans="1:9">
      <c r="A292" s="164"/>
      <c r="I292" s="163"/>
    </row>
    <row r="293" spans="1:9">
      <c r="A293" s="164"/>
      <c r="I293" s="163"/>
    </row>
    <row r="294" spans="1:9">
      <c r="A294" s="164"/>
      <c r="I294" s="167"/>
    </row>
    <row r="295" spans="1:9">
      <c r="A295" s="164"/>
      <c r="I295" s="167"/>
    </row>
    <row r="296" spans="1:9">
      <c r="A296" s="164"/>
      <c r="I296" s="167"/>
    </row>
    <row r="297" spans="1:9">
      <c r="A297" s="164"/>
      <c r="I297" s="167"/>
    </row>
    <row r="298" spans="1:9">
      <c r="A298" s="164"/>
      <c r="B298" s="158"/>
      <c r="F298" s="162"/>
      <c r="H298" s="162"/>
    </row>
    <row r="299" spans="1:9">
      <c r="A299" s="164"/>
      <c r="B299" s="165"/>
      <c r="C299" s="165"/>
      <c r="D299" s="165"/>
      <c r="E299" s="166"/>
      <c r="F299" s="165"/>
      <c r="G299" s="166"/>
      <c r="H299" s="165"/>
      <c r="I299" s="165"/>
    </row>
    <row r="300" spans="1:9">
      <c r="A300" s="164"/>
      <c r="B300" s="163"/>
      <c r="I300" s="167"/>
    </row>
    <row r="301" spans="1:9">
      <c r="A301" s="164"/>
      <c r="B301" s="163"/>
      <c r="I301" s="167"/>
    </row>
    <row r="302" spans="1:9">
      <c r="A302" s="164"/>
      <c r="B302" s="163"/>
      <c r="I302" s="167"/>
    </row>
    <row r="303" spans="1:9">
      <c r="A303" s="164"/>
      <c r="B303" s="163"/>
      <c r="I303" s="167"/>
    </row>
    <row r="304" spans="1:9">
      <c r="A304" s="164"/>
      <c r="B304" s="163"/>
      <c r="I304" s="167"/>
    </row>
    <row r="305" spans="1:9">
      <c r="A305" s="164"/>
      <c r="D305" s="22"/>
      <c r="I305" s="163"/>
    </row>
    <row r="306" spans="1:9">
      <c r="A306" s="164"/>
      <c r="B306" s="167"/>
      <c r="C306" s="167"/>
      <c r="D306" s="167"/>
      <c r="E306" s="179"/>
      <c r="F306" s="167"/>
      <c r="G306" s="179"/>
      <c r="H306" s="167"/>
      <c r="I306" s="167"/>
    </row>
    <row r="307" spans="1:9">
      <c r="A307" s="164"/>
      <c r="B307" s="167"/>
      <c r="C307" s="167"/>
      <c r="D307" s="167"/>
      <c r="E307" s="179"/>
      <c r="F307" s="167"/>
      <c r="G307" s="179"/>
      <c r="H307" s="167"/>
      <c r="I307" s="167"/>
    </row>
    <row r="308" spans="1:9">
      <c r="A308" s="164"/>
    </row>
    <row r="309" spans="1:9">
      <c r="A309" s="164"/>
    </row>
    <row r="310" spans="1:9">
      <c r="A310" s="164"/>
    </row>
    <row r="311" spans="1:9">
      <c r="A311" s="164"/>
    </row>
    <row r="312" spans="1:9">
      <c r="A312" s="164"/>
    </row>
    <row r="313" spans="1:9">
      <c r="A313" s="164"/>
    </row>
    <row r="314" spans="1:9">
      <c r="A314" s="164"/>
    </row>
    <row r="315" spans="1:9">
      <c r="A315" s="164"/>
    </row>
    <row r="316" spans="1:9">
      <c r="A316" s="164"/>
    </row>
    <row r="317" spans="1:9">
      <c r="A317" s="164"/>
    </row>
    <row r="318" spans="1:9">
      <c r="A318" s="164"/>
    </row>
    <row r="319" spans="1:9">
      <c r="A319" s="164"/>
    </row>
    <row r="320" spans="1:9">
      <c r="A320" s="164"/>
    </row>
    <row r="321" spans="1:1">
      <c r="A321" s="164"/>
    </row>
    <row r="322" spans="1:1">
      <c r="A322" s="164"/>
    </row>
    <row r="323" spans="1:1">
      <c r="A323" s="164"/>
    </row>
    <row r="324" spans="1:1">
      <c r="A324" s="164"/>
    </row>
    <row r="325" spans="1:1">
      <c r="A325" s="164"/>
    </row>
    <row r="326" spans="1:1">
      <c r="A326" s="164"/>
    </row>
    <row r="327" spans="1:1">
      <c r="A327" s="164"/>
    </row>
    <row r="328" spans="1:1">
      <c r="A328" s="164"/>
    </row>
    <row r="329" spans="1:1">
      <c r="A329" s="164"/>
    </row>
    <row r="330" spans="1:1">
      <c r="A330" s="164"/>
    </row>
    <row r="331" spans="1:1">
      <c r="A331" s="164"/>
    </row>
    <row r="332" spans="1:1">
      <c r="A332" s="164"/>
    </row>
    <row r="333" spans="1:1">
      <c r="A333" s="164"/>
    </row>
    <row r="334" spans="1:1">
      <c r="A334" s="164"/>
    </row>
    <row r="335" spans="1:1">
      <c r="A335" s="164"/>
    </row>
    <row r="336" spans="1:1">
      <c r="A336" s="164"/>
    </row>
    <row r="337" spans="1:1">
      <c r="A337" s="164"/>
    </row>
    <row r="338" spans="1:1">
      <c r="A338" s="164"/>
    </row>
  </sheetData>
  <autoFilter ref="A5:IV219"/>
  <mergeCells count="92">
    <mergeCell ref="I287:I291"/>
    <mergeCell ref="I294:I297"/>
    <mergeCell ref="B299:I299"/>
    <mergeCell ref="I300:I302"/>
    <mergeCell ref="I303:I304"/>
    <mergeCell ref="B306:I307"/>
    <mergeCell ref="I267:I270"/>
    <mergeCell ref="I272:I274"/>
    <mergeCell ref="B284:B286"/>
    <mergeCell ref="C284:C286"/>
    <mergeCell ref="D284:D286"/>
    <mergeCell ref="E284:E286"/>
    <mergeCell ref="F284:F286"/>
    <mergeCell ref="G284:G286"/>
    <mergeCell ref="H284:H286"/>
    <mergeCell ref="I284:I286"/>
    <mergeCell ref="I235:I243"/>
    <mergeCell ref="I253:I254"/>
    <mergeCell ref="I256:I257"/>
    <mergeCell ref="I258:I260"/>
    <mergeCell ref="I263:I264"/>
    <mergeCell ref="I265:I266"/>
    <mergeCell ref="A216:I216"/>
    <mergeCell ref="A217:I217"/>
    <mergeCell ref="A218:I218"/>
    <mergeCell ref="A219:D219"/>
    <mergeCell ref="B233:I233"/>
    <mergeCell ref="B234:I234"/>
    <mergeCell ref="C211:F211"/>
    <mergeCell ref="G211:H211"/>
    <mergeCell ref="A212:I212"/>
    <mergeCell ref="A213:I213"/>
    <mergeCell ref="A214:I214"/>
    <mergeCell ref="A215:I215"/>
    <mergeCell ref="C208:D208"/>
    <mergeCell ref="E208:H208"/>
    <mergeCell ref="C209:D209"/>
    <mergeCell ref="E209:H209"/>
    <mergeCell ref="C210:D210"/>
    <mergeCell ref="E210:H210"/>
    <mergeCell ref="A138:A139"/>
    <mergeCell ref="I138:I139"/>
    <mergeCell ref="A162:A167"/>
    <mergeCell ref="I162:I163"/>
    <mergeCell ref="I164:I167"/>
    <mergeCell ref="E207:H207"/>
    <mergeCell ref="A106:A108"/>
    <mergeCell ref="I112:I116"/>
    <mergeCell ref="I117:I121"/>
    <mergeCell ref="I124:I125"/>
    <mergeCell ref="I128:I129"/>
    <mergeCell ref="I132:I133"/>
    <mergeCell ref="A92:A94"/>
    <mergeCell ref="A99:A101"/>
    <mergeCell ref="C99:C101"/>
    <mergeCell ref="I99:I101"/>
    <mergeCell ref="A102:A104"/>
    <mergeCell ref="C102:C104"/>
    <mergeCell ref="I102:I104"/>
    <mergeCell ref="A78:A80"/>
    <mergeCell ref="A85:A87"/>
    <mergeCell ref="C85:C87"/>
    <mergeCell ref="I85:I87"/>
    <mergeCell ref="A88:A90"/>
    <mergeCell ref="C88:C90"/>
    <mergeCell ref="I88:I90"/>
    <mergeCell ref="A62:A64"/>
    <mergeCell ref="C62:C64"/>
    <mergeCell ref="I62:I64"/>
    <mergeCell ref="A66:A68"/>
    <mergeCell ref="I66:I68"/>
    <mergeCell ref="A71:A73"/>
    <mergeCell ref="C71:C73"/>
    <mergeCell ref="I71:I74"/>
    <mergeCell ref="I4:I5"/>
    <mergeCell ref="I17:I20"/>
    <mergeCell ref="I46:I47"/>
    <mergeCell ref="A58:A60"/>
    <mergeCell ref="C58:C60"/>
    <mergeCell ref="I58:I60"/>
    <mergeCell ref="A4:A5"/>
    <mergeCell ref="B4:B5"/>
    <mergeCell ref="C4:C5"/>
    <mergeCell ref="D4:D5"/>
    <mergeCell ref="E4:F4"/>
    <mergeCell ref="G4:H4"/>
    <mergeCell ref="A1:I1"/>
    <mergeCell ref="A2:C2"/>
    <mergeCell ref="D2:F2"/>
    <mergeCell ref="G2:H2"/>
    <mergeCell ref="A3:C3"/>
    <mergeCell ref="D3:H3"/>
  </mergeCells>
  <phoneticPr fontId="8" type="noConversion"/>
  <printOptions horizontalCentered="1"/>
  <pageMargins left="0.35" right="0.35" top="0.39" bottom="0.43" header="0" footer="0"/>
  <pageSetup paperSize="9" scale="43" orientation="landscape" r:id="rId1"/>
  <headerFooter alignWithMargins="0">
    <oddFooter>&amp;L&amp;8编制人：                 审核人:                     业主确认: &amp;12   
&amp;C                                                                        &amp;R&amp;8 第&amp;P页 共&amp;N页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业主老齐报价</vt:lpstr>
      <vt:lpstr>豆妈推荐老徐报价</vt:lpstr>
      <vt:lpstr>豆妈推荐老徐报价!Print_Area</vt:lpstr>
      <vt:lpstr>豆妈推荐老徐报价!Print_Titles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fiona.wang</cp:lastModifiedBy>
  <dcterms:created xsi:type="dcterms:W3CDTF">2018-11-15T06:38:00Z</dcterms:created>
  <dcterms:modified xsi:type="dcterms:W3CDTF">2018-12-17T03:29:30Z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