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995A031F-236C-4F7F-9802-DFEDECAF6D08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资产负债表收益分析" sheetId="1" r:id="rId1"/>
    <sheet name="营运资金分析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2" l="1"/>
  <c r="D13" i="2"/>
  <c r="H12" i="2"/>
  <c r="I12" i="2"/>
  <c r="F12" i="2"/>
  <c r="G12" i="2"/>
  <c r="C12" i="2"/>
  <c r="D12" i="2"/>
  <c r="E12" i="2"/>
  <c r="B12" i="2"/>
  <c r="I18" i="1" l="1"/>
  <c r="I17" i="1"/>
  <c r="K20" i="1"/>
  <c r="K19" i="1"/>
  <c r="K18" i="1"/>
  <c r="K17" i="1"/>
  <c r="D26" i="1"/>
  <c r="D25" i="1"/>
  <c r="C26" i="1"/>
  <c r="D24" i="1"/>
  <c r="D23" i="1"/>
  <c r="D22" i="1"/>
  <c r="D21" i="1"/>
  <c r="D20" i="1"/>
  <c r="D19" i="1"/>
  <c r="D18" i="1"/>
  <c r="D17" i="1"/>
  <c r="C31" i="1"/>
  <c r="C33" i="1" s="1"/>
  <c r="C30" i="1"/>
  <c r="C29" i="1"/>
  <c r="C25" i="1"/>
  <c r="D11" i="1" l="1"/>
  <c r="D10" i="1"/>
  <c r="D7" i="1"/>
  <c r="D6" i="1"/>
  <c r="D9" i="1"/>
  <c r="D8" i="1"/>
  <c r="D5" i="1"/>
  <c r="D4" i="1"/>
  <c r="D3" i="1"/>
  <c r="D2" i="1"/>
</calcChain>
</file>

<file path=xl/sharedStrings.xml><?xml version="1.0" encoding="utf-8"?>
<sst xmlns="http://schemas.openxmlformats.org/spreadsheetml/2006/main" count="41" uniqueCount="33">
  <si>
    <t xml:space="preserve">年份 </t>
    <phoneticPr fontId="1" type="noConversion"/>
  </si>
  <si>
    <t>营业收入</t>
    <phoneticPr fontId="1" type="noConversion"/>
  </si>
  <si>
    <t>利润</t>
    <phoneticPr fontId="1" type="noConversion"/>
  </si>
  <si>
    <t>每股收益</t>
    <phoneticPr fontId="1" type="noConversion"/>
  </si>
  <si>
    <t>每股收益检测</t>
    <phoneticPr fontId="1" type="noConversion"/>
  </si>
  <si>
    <t>报告期净收益</t>
    <phoneticPr fontId="1" type="noConversion"/>
  </si>
  <si>
    <t>净利润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</si>
  <si>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</si>
  <si>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</si>
  <si>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</si>
  <si>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</si>
  <si>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盈余公积（2010-12-31）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</si>
  <si>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</si>
  <si>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</si>
  <si>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12年总计</t>
    <phoneticPr fontId="1" type="noConversion"/>
  </si>
  <si>
    <t>对上表中差额的解释</t>
    <phoneticPr fontId="1" type="noConversion"/>
  </si>
  <si>
    <t>平均值</t>
    <phoneticPr fontId="1" type="noConversion"/>
  </si>
  <si>
    <t>营运资金比较</t>
    <phoneticPr fontId="1" type="noConversion"/>
  </si>
  <si>
    <t>营运资金净值(2010-12-31)</t>
    <phoneticPr fontId="1" type="noConversion"/>
  </si>
  <si>
    <t>营运资金净值(2017-12-31)</t>
    <phoneticPr fontId="1" type="noConversion"/>
  </si>
  <si>
    <t>8年增加</t>
    <phoneticPr fontId="1" type="noConversion"/>
  </si>
  <si>
    <t>加股本收入</t>
    <phoneticPr fontId="1" type="noConversion"/>
  </si>
  <si>
    <t>实际增加</t>
    <phoneticPr fontId="1" type="noConversion"/>
  </si>
  <si>
    <t>2010-2017年报告的净收益总额</t>
    <phoneticPr fontId="1" type="noConversion"/>
  </si>
  <si>
    <t>股息</t>
    <phoneticPr fontId="1" type="noConversion"/>
  </si>
  <si>
    <t>年份</t>
    <phoneticPr fontId="1" type="noConversion"/>
  </si>
  <si>
    <t>时间</t>
    <phoneticPr fontId="1" type="noConversion"/>
  </si>
  <si>
    <t>营运资金比率</t>
    <phoneticPr fontId="1" type="noConversion"/>
  </si>
  <si>
    <t>孚日股份</t>
  </si>
  <si>
    <t>酸性测试</t>
    <phoneticPr fontId="1" type="noConversion"/>
  </si>
  <si>
    <t>华孚时尚</t>
    <phoneticPr fontId="1" type="noConversion"/>
  </si>
  <si>
    <t>鲁泰A</t>
    <phoneticPr fontId="1" type="noConversion"/>
  </si>
  <si>
    <t>新野纺织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</si>
</sst>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76" fontId="4" fillId="0" borderId="0" xfId="0" applyNumberFormat="1" applyFont="1"/>
    <xf numFmtId="0" fontId="0" fillId="0" borderId="0" xfId="0" applyAlignment="1">
      <alignment horizontal="center"/>
    </xf>
    <xf numFmtId="176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opLeftCell="A24" workbookViewId="0">
      <selection activeCell="L16" sqref="L16"/>
    </sheetView>
  </sheetViews>
  <sheetFormatPr defaultRowHeight="14.25" x14ac:dyDescent="0.2"/>
  <cols>
    <col min="8" max="8" width="30.25" customWidth="1"/>
    <col min="9" max="9" width="27.87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</row>
    <row r="2" spans="1:12" x14ac:dyDescent="0.2">
      <c r="A2">
        <v>2017</v>
      </c>
      <c r="B2">
        <v>48.21</v>
      </c>
      <c r="C2">
        <v>3.28</v>
      </c>
      <c r="D2" s="2">
        <f>3.28/9.08</f>
        <v>0.36123348017621143</v>
      </c>
    </row>
    <row r="3" spans="1:12" x14ac:dyDescent="0.2">
      <c r="A3">
        <v>2016</v>
      </c>
      <c r="B3">
        <v>43.74</v>
      </c>
      <c r="C3">
        <v>3.32</v>
      </c>
      <c r="D3" s="2">
        <f>3.32/9.08</f>
        <v>0.36563876651982374</v>
      </c>
    </row>
    <row r="4" spans="1:12" x14ac:dyDescent="0.2">
      <c r="A4">
        <v>2015</v>
      </c>
      <c r="B4">
        <v>42.05</v>
      </c>
      <c r="C4">
        <v>2.98</v>
      </c>
      <c r="D4" s="2">
        <f>2.98/9.08</f>
        <v>0.32819383259911894</v>
      </c>
    </row>
    <row r="5" spans="1:12" x14ac:dyDescent="0.2">
      <c r="A5">
        <v>2014</v>
      </c>
      <c r="B5">
        <v>45.23</v>
      </c>
      <c r="C5">
        <v>2.2400000000000002</v>
      </c>
      <c r="D5" s="2">
        <f>2.24/9.08</f>
        <v>0.24669603524229078</v>
      </c>
    </row>
    <row r="6" spans="1:12" x14ac:dyDescent="0.2">
      <c r="A6">
        <v>2013</v>
      </c>
      <c r="B6">
        <v>44.42</v>
      </c>
      <c r="C6">
        <v>0.73</v>
      </c>
      <c r="D6" s="2">
        <f>0.73/9.38</f>
        <v>7.7825159914712144E-2</v>
      </c>
    </row>
    <row r="7" spans="1:12" x14ac:dyDescent="0.2">
      <c r="A7">
        <v>2012</v>
      </c>
      <c r="B7">
        <v>44.7</v>
      </c>
      <c r="C7">
        <v>-0.88</v>
      </c>
      <c r="D7" s="2">
        <f>0.88/9.38*-1</f>
        <v>-9.3816631130063957E-2</v>
      </c>
    </row>
    <row r="8" spans="1:12" x14ac:dyDescent="0.2">
      <c r="A8">
        <v>2011</v>
      </c>
      <c r="B8">
        <v>46.11</v>
      </c>
      <c r="C8">
        <v>0.97</v>
      </c>
      <c r="D8" s="2">
        <f>0.97/9.38</f>
        <v>0.10341151385927504</v>
      </c>
    </row>
    <row r="9" spans="1:12" x14ac:dyDescent="0.2">
      <c r="A9">
        <v>2010</v>
      </c>
      <c r="B9">
        <v>42.5</v>
      </c>
      <c r="C9">
        <v>1.65</v>
      </c>
      <c r="D9" s="2">
        <f>1.65/9.38</f>
        <v>0.1759061833688699</v>
      </c>
    </row>
    <row r="10" spans="1:12" x14ac:dyDescent="0.2">
      <c r="D10" s="2">
        <f>SUM(D2:D9)</f>
        <v>1.5650883405502383</v>
      </c>
    </row>
    <row r="11" spans="1:12" x14ac:dyDescent="0.2">
      <c r="D11" s="1">
        <f>D10/8</f>
        <v>0.19563604256877978</v>
      </c>
    </row>
    <row r="13" spans="1:12" x14ac:dyDescent="0.2">
      <c r="A13" s="3" t="s">
        <v>4</v>
      </c>
    </row>
    <row r="14" spans="1:12" x14ac:dyDescent="0.2">
      <c r="A14" s="4">
        <v>1</v>
      </c>
      <c r="B14" s="4"/>
      <c r="G14" s="4">
        <v>2</v>
      </c>
      <c r="H14" s="4"/>
    </row>
    <row r="15" spans="1:12" x14ac:dyDescent="0.2">
      <c r="A15" s="4"/>
      <c r="B15" s="4" t="s">
        <v>5</v>
      </c>
      <c r="C15" t="s">
        <v>6</v>
      </c>
      <c r="D15" t="s">
        <v>3</v>
      </c>
      <c r="E15" t="s">
        <v>7</v>
      </c>
      <c r="F15" t="s">
        <v>7</v>
      </c>
      <c r="G15" s="4"/>
      <c r="H15" s="4" t="s">
        <v>8</v>
      </c>
    </row>
    <row r="16" spans="1:12" x14ac:dyDescent="0.2">
      <c r="B16">
        <v>2009</v>
      </c>
      <c r="H16" t="s">
        <v>23</v>
      </c>
      <c r="I16">
        <v>14.29</v>
      </c>
      <c r="K16" t="s">
        <v>24</v>
      </c>
      <c r="L16" t="s">
        <v>25</v>
      </c>
    </row>
    <row r="17" spans="1:12" x14ac:dyDescent="0.2">
      <c r="B17">
        <v>2010</v>
      </c>
      <c r="C17">
        <v>1.65</v>
      </c>
      <c r="D17" s="2">
        <f>1.65/9.38</f>
        <v>0.1759061833688699</v>
      </c>
      <c r="H17" t="s">
        <v>9</v>
      </c>
      <c r="I17">
        <f>SUM(K17:K21)</f>
        <v>8.1720000000000006</v>
      </c>
      <c r="K17">
        <f>9.08/10*3</f>
        <v>2.7240000000000002</v>
      </c>
      <c r="L17">
        <v>2017</v>
      </c>
    </row>
    <row r="18" spans="1:12" x14ac:dyDescent="0.2">
      <c r="B18">
        <v>2011</v>
      </c>
      <c r="C18">
        <v>0.97</v>
      </c>
      <c r="D18" s="2">
        <f>0.97/9.38</f>
        <v>0.10341151385927504</v>
      </c>
      <c r="H18" t="s">
        <v>10</v>
      </c>
      <c r="I18">
        <f>I16-I17</f>
        <v>6.1179999999999986</v>
      </c>
      <c r="K18">
        <f>9.08/10*2</f>
        <v>1.8160000000000001</v>
      </c>
    </row>
    <row r="19" spans="1:12" x14ac:dyDescent="0.2">
      <c r="B19">
        <v>2012</v>
      </c>
      <c r="C19">
        <v>-0.88</v>
      </c>
      <c r="D19" s="2">
        <f>0.88/9.38*-1</f>
        <v>-9.3816631130063957E-2</v>
      </c>
      <c r="I19" t="s">
        <v>11</v>
      </c>
      <c r="K19">
        <f>9.08/10*2</f>
        <v>1.8160000000000001</v>
      </c>
    </row>
    <row r="20" spans="1:12" x14ac:dyDescent="0.2">
      <c r="B20">
        <v>2013</v>
      </c>
      <c r="C20">
        <v>0.73</v>
      </c>
      <c r="D20" s="2">
        <f>0.73/9.38</f>
        <v>7.7825159914712144E-2</v>
      </c>
      <c r="I20" t="s">
        <v>12</v>
      </c>
      <c r="K20">
        <f>K19/2</f>
        <v>0.90800000000000003</v>
      </c>
    </row>
    <row r="21" spans="1:12" x14ac:dyDescent="0.2">
      <c r="B21">
        <v>2014</v>
      </c>
      <c r="C21">
        <v>2.2400000000000002</v>
      </c>
      <c r="D21" s="2">
        <f>2.24/9.08</f>
        <v>0.24669603524229078</v>
      </c>
      <c r="E21" s="5"/>
      <c r="F21" s="5"/>
      <c r="H21" t="s">
        <v>13</v>
      </c>
      <c r="K21">
        <v>0.90800000000000003</v>
      </c>
    </row>
    <row r="22" spans="1:12" x14ac:dyDescent="0.2">
      <c r="B22">
        <v>2015</v>
      </c>
      <c r="C22">
        <v>2.98</v>
      </c>
      <c r="D22" s="2">
        <f>2.98/9.08</f>
        <v>0.32819383259911894</v>
      </c>
    </row>
    <row r="23" spans="1:12" x14ac:dyDescent="0.2">
      <c r="B23">
        <v>2016</v>
      </c>
      <c r="C23">
        <v>3.32</v>
      </c>
      <c r="D23" s="2">
        <f>3.32/9.08</f>
        <v>0.36563876651982374</v>
      </c>
    </row>
    <row r="24" spans="1:12" x14ac:dyDescent="0.2">
      <c r="B24">
        <v>2017</v>
      </c>
      <c r="C24">
        <v>3.28</v>
      </c>
      <c r="D24" s="2">
        <f>3.28/9.08</f>
        <v>0.36123348017621143</v>
      </c>
      <c r="E24" s="5"/>
      <c r="F24" s="6"/>
      <c r="H24" s="4">
        <v>3</v>
      </c>
      <c r="I24" s="4"/>
    </row>
    <row r="25" spans="1:12" x14ac:dyDescent="0.2">
      <c r="B25" t="s">
        <v>14</v>
      </c>
      <c r="C25" s="2">
        <f>SUM(C16:C24)</f>
        <v>14.290000000000001</v>
      </c>
      <c r="D25" s="2">
        <f>SUM(D17:D24)</f>
        <v>1.5650883405502378</v>
      </c>
      <c r="F25" s="1"/>
      <c r="H25" s="4"/>
      <c r="I25" s="4" t="s">
        <v>15</v>
      </c>
    </row>
    <row r="26" spans="1:12" x14ac:dyDescent="0.2">
      <c r="B26" t="s">
        <v>16</v>
      </c>
      <c r="C26" s="2">
        <f>C25/8</f>
        <v>1.7862500000000001</v>
      </c>
      <c r="D26" s="2">
        <f>D25/8</f>
        <v>0.19563604256877973</v>
      </c>
      <c r="E26" s="1"/>
      <c r="F26" s="1"/>
    </row>
    <row r="27" spans="1:12" x14ac:dyDescent="0.2">
      <c r="B27" s="4"/>
      <c r="C27" s="4"/>
      <c r="D27" s="4"/>
    </row>
    <row r="28" spans="1:12" x14ac:dyDescent="0.2">
      <c r="A28">
        <v>5</v>
      </c>
      <c r="B28" s="4" t="s">
        <v>17</v>
      </c>
      <c r="C28" s="4"/>
      <c r="D28" s="4"/>
    </row>
    <row r="29" spans="1:12" x14ac:dyDescent="0.2">
      <c r="A29" s="4"/>
      <c r="B29" t="s">
        <v>18</v>
      </c>
      <c r="C29">
        <f>21462-13928</f>
        <v>7534</v>
      </c>
    </row>
    <row r="30" spans="1:12" x14ac:dyDescent="0.2">
      <c r="A30" s="4"/>
      <c r="B30" t="s">
        <v>19</v>
      </c>
      <c r="C30">
        <f>43407-22432</f>
        <v>20975</v>
      </c>
    </row>
    <row r="31" spans="1:12" x14ac:dyDescent="0.2">
      <c r="A31" s="4"/>
      <c r="B31" t="s">
        <v>20</v>
      </c>
      <c r="C31">
        <f>C30-C29</f>
        <v>13441</v>
      </c>
    </row>
    <row r="32" spans="1:12" x14ac:dyDescent="0.2">
      <c r="B32" t="s">
        <v>21</v>
      </c>
      <c r="C32">
        <v>17305</v>
      </c>
    </row>
    <row r="33" spans="2:3" x14ac:dyDescent="0.2">
      <c r="B33" t="s">
        <v>22</v>
      </c>
      <c r="C33">
        <f>C31-C32</f>
        <v>-3864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9458-D1D2-435D-9B86-22A04204130C}">
  <dimension ref="A1:I13"/>
  <sheetViews>
    <sheetView tabSelected="1" workbookViewId="0">
      <selection activeCell="D13" sqref="D13:I13"/>
    </sheetView>
  </sheetViews>
  <sheetFormatPr defaultRowHeight="14.25" x14ac:dyDescent="0.2"/>
  <cols>
    <col min="1" max="1" width="11.375" customWidth="1"/>
    <col min="2" max="2" width="16.875" customWidth="1"/>
    <col min="3" max="3" width="9.625" customWidth="1"/>
    <col min="4" max="4" width="15.125" customWidth="1"/>
    <col min="5" max="5" width="10.75" customWidth="1"/>
    <col min="6" max="6" width="11.875" customWidth="1"/>
    <col min="8" max="8" width="12.75" customWidth="1"/>
  </cols>
  <sheetData>
    <row r="1" spans="1:9" x14ac:dyDescent="0.2">
      <c r="A1" s="7" t="s">
        <v>28</v>
      </c>
      <c r="B1" s="7"/>
      <c r="C1" s="7"/>
      <c r="D1" s="7" t="s">
        <v>30</v>
      </c>
      <c r="E1" s="7"/>
      <c r="F1" s="7" t="s">
        <v>31</v>
      </c>
      <c r="G1" s="7"/>
      <c r="H1" s="7" t="s">
        <v>32</v>
      </c>
      <c r="I1" s="7"/>
    </row>
    <row r="2" spans="1:9" x14ac:dyDescent="0.2">
      <c r="A2" t="s">
        <v>26</v>
      </c>
      <c r="B2" t="s">
        <v>27</v>
      </c>
      <c r="C2" t="s">
        <v>29</v>
      </c>
      <c r="D2" t="s">
        <v>27</v>
      </c>
      <c r="E2" t="s">
        <v>29</v>
      </c>
      <c r="F2" t="s">
        <v>27</v>
      </c>
      <c r="G2" t="s">
        <v>29</v>
      </c>
      <c r="H2" t="s">
        <v>27</v>
      </c>
      <c r="I2" t="s">
        <v>29</v>
      </c>
    </row>
    <row r="3" spans="1:9" x14ac:dyDescent="0.2">
      <c r="A3">
        <v>2018</v>
      </c>
      <c r="B3">
        <v>1.0469999999999999</v>
      </c>
      <c r="C3">
        <v>0.47</v>
      </c>
      <c r="D3">
        <v>1.163</v>
      </c>
      <c r="E3">
        <v>0.68899999999999995</v>
      </c>
      <c r="F3">
        <v>1.4119999999999999</v>
      </c>
      <c r="G3">
        <v>0.64</v>
      </c>
      <c r="H3">
        <v>1.284</v>
      </c>
      <c r="I3">
        <v>0.751</v>
      </c>
    </row>
    <row r="4" spans="1:9" x14ac:dyDescent="0.2">
      <c r="A4">
        <v>2017</v>
      </c>
      <c r="B4">
        <v>0.98599999999999999</v>
      </c>
      <c r="C4">
        <v>0.38900000000000001</v>
      </c>
      <c r="D4">
        <v>1.1559999999999999</v>
      </c>
      <c r="E4">
        <v>0.58699999999999997</v>
      </c>
      <c r="F4">
        <v>1.6539999999999999</v>
      </c>
      <c r="G4">
        <v>0.68600000000000005</v>
      </c>
      <c r="H4">
        <v>1.9079999999999999</v>
      </c>
      <c r="I4">
        <v>1.0960000000000001</v>
      </c>
    </row>
    <row r="5" spans="1:9" x14ac:dyDescent="0.2">
      <c r="A5">
        <v>2016</v>
      </c>
      <c r="B5">
        <v>1.079</v>
      </c>
      <c r="C5">
        <v>0.41899999999999998</v>
      </c>
      <c r="D5">
        <v>0.99</v>
      </c>
      <c r="E5">
        <v>0.56599999999999995</v>
      </c>
      <c r="F5">
        <v>1.92</v>
      </c>
      <c r="G5">
        <v>0.83799999999999997</v>
      </c>
      <c r="H5">
        <v>1.4570000000000001</v>
      </c>
      <c r="I5">
        <v>1.0580000000000001</v>
      </c>
    </row>
    <row r="6" spans="1:9" x14ac:dyDescent="0.2">
      <c r="A6">
        <v>2015</v>
      </c>
      <c r="B6">
        <v>0.97</v>
      </c>
      <c r="C6">
        <v>0.48799999999999999</v>
      </c>
      <c r="D6">
        <v>1.0489999999999999</v>
      </c>
      <c r="E6">
        <v>0.54100000000000004</v>
      </c>
      <c r="F6">
        <v>2.04</v>
      </c>
      <c r="G6">
        <v>0.97299999999999998</v>
      </c>
      <c r="H6">
        <v>1.4670000000000001</v>
      </c>
      <c r="I6">
        <v>0.92100000000000004</v>
      </c>
    </row>
    <row r="7" spans="1:9" x14ac:dyDescent="0.2">
      <c r="A7">
        <v>2014</v>
      </c>
      <c r="B7">
        <v>0.86</v>
      </c>
      <c r="C7">
        <v>0.42299999999999999</v>
      </c>
      <c r="D7">
        <v>1.1679999999999999</v>
      </c>
      <c r="E7">
        <v>0.58899999999999997</v>
      </c>
      <c r="F7">
        <v>2.06</v>
      </c>
      <c r="G7">
        <v>0.85199999999999998</v>
      </c>
      <c r="H7">
        <v>1.575</v>
      </c>
      <c r="I7">
        <v>1.0089999999999999</v>
      </c>
    </row>
    <row r="8" spans="1:9" x14ac:dyDescent="0.2">
      <c r="A8">
        <v>2013</v>
      </c>
      <c r="B8">
        <v>0.95</v>
      </c>
      <c r="C8">
        <v>0.28699999999999998</v>
      </c>
      <c r="D8">
        <v>1.196</v>
      </c>
      <c r="E8">
        <v>0.61599999999999999</v>
      </c>
      <c r="F8">
        <v>1.756</v>
      </c>
      <c r="G8">
        <v>0.85099999999999998</v>
      </c>
      <c r="H8">
        <v>1.361</v>
      </c>
      <c r="I8">
        <v>0.93799999999999994</v>
      </c>
    </row>
    <row r="9" spans="1:9" x14ac:dyDescent="0.2">
      <c r="A9">
        <v>2012</v>
      </c>
      <c r="B9">
        <v>0.87</v>
      </c>
      <c r="C9">
        <v>0.31</v>
      </c>
      <c r="D9">
        <v>1.1819999999999999</v>
      </c>
      <c r="E9">
        <v>0.65900000000000003</v>
      </c>
      <c r="F9">
        <v>1.339</v>
      </c>
      <c r="G9">
        <v>0.64200000000000002</v>
      </c>
      <c r="H9">
        <v>1.3260000000000001</v>
      </c>
      <c r="I9">
        <v>0.875</v>
      </c>
    </row>
    <row r="10" spans="1:9" x14ac:dyDescent="0.2">
      <c r="A10">
        <v>2011</v>
      </c>
      <c r="B10">
        <v>0.7</v>
      </c>
      <c r="C10">
        <v>0.23100000000000001</v>
      </c>
      <c r="D10">
        <v>1.381</v>
      </c>
      <c r="E10">
        <v>0.73399999999999999</v>
      </c>
      <c r="F10">
        <v>1.4810000000000001</v>
      </c>
      <c r="G10">
        <v>0.71899999999999997</v>
      </c>
      <c r="H10">
        <v>1.032</v>
      </c>
      <c r="I10">
        <v>0.69299999999999995</v>
      </c>
    </row>
    <row r="11" spans="1:9" x14ac:dyDescent="0.2">
      <c r="A11">
        <v>2010</v>
      </c>
      <c r="B11">
        <v>0.66500000000000004</v>
      </c>
      <c r="C11">
        <v>0.27200000000000002</v>
      </c>
      <c r="D11">
        <v>1.321</v>
      </c>
      <c r="E11">
        <v>0.78500000000000003</v>
      </c>
      <c r="F11">
        <v>1.365</v>
      </c>
      <c r="G11">
        <v>0.66700000000000004</v>
      </c>
      <c r="H11">
        <v>1.2310000000000001</v>
      </c>
      <c r="I11">
        <v>0.96599999999999997</v>
      </c>
    </row>
    <row r="12" spans="1:9" x14ac:dyDescent="0.2">
      <c r="B12" s="1">
        <f>SUM(B3:B11)/9</f>
        <v>0.90300000000000002</v>
      </c>
      <c r="C12" s="1">
        <f t="shared" ref="C12:E12" si="0">SUM(C3:C11)/9</f>
        <v>0.36544444444444441</v>
      </c>
      <c r="D12" s="1">
        <f t="shared" si="0"/>
        <v>1.1784444444444444</v>
      </c>
      <c r="E12" s="1">
        <f t="shared" si="0"/>
        <v>0.64066666666666672</v>
      </c>
      <c r="F12" s="1">
        <f t="shared" ref="F12" si="1">SUM(F3:F11)/9</f>
        <v>1.6696666666666669</v>
      </c>
      <c r="G12" s="1">
        <f t="shared" ref="G12" si="2">SUM(G3:G11)/9</f>
        <v>0.76311111111111118</v>
      </c>
      <c r="H12" s="1">
        <f t="shared" ref="H12" si="3">SUM(H3:H11)/9</f>
        <v>1.4045555555555556</v>
      </c>
      <c r="I12" s="1">
        <f t="shared" ref="I12" si="4">SUM(I3:I11)/9</f>
        <v>0.92300000000000004</v>
      </c>
    </row>
    <row r="13" spans="1:9" x14ac:dyDescent="0.2">
      <c r="D13" s="8">
        <f>(D12+F12+H12)/3</f>
        <v>1.4175555555555555</v>
      </c>
      <c r="E13" s="8"/>
      <c r="F13" s="8"/>
      <c r="G13" s="8">
        <f>(E12+G12+I12)/3</f>
        <v>0.77559259259259272</v>
      </c>
      <c r="H13" s="8"/>
      <c r="I13" s="8"/>
    </row>
  </sheetData>
  <mergeCells count="6">
    <mergeCell ref="A1:C1"/>
    <mergeCell ref="D1:E1"/>
    <mergeCell ref="F1:G1"/>
    <mergeCell ref="H1:I1"/>
    <mergeCell ref="D13:F13"/>
    <mergeCell ref="G13:I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资产负债表收益分析</vt:lpstr>
      <vt:lpstr>营运资金分析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2018-11-20T05:36:28Z</dcterms:modified>
</cp:coreProperties>
</file>