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6C5B3AC1-7CD2-405E-9611-35A6B91BF23F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3" i="1" l="1"/>
  <c r="C53" i="1" l="1"/>
  <c r="C40" i="1"/>
  <c r="O12" i="1"/>
  <c r="C25" i="1"/>
  <c r="C24" i="1"/>
  <c r="J12" i="1"/>
  <c r="J13" i="1" s="1"/>
  <c r="D20" i="1"/>
  <c r="D21" i="1" s="1"/>
  <c r="E13" i="1"/>
  <c r="E14" i="1"/>
  <c r="D56" i="1"/>
  <c r="C56" i="1"/>
  <c r="D54" i="1"/>
  <c r="C54" i="1"/>
  <c r="D55" i="1"/>
  <c r="C55" i="1"/>
  <c r="C38" i="1"/>
  <c r="C35" i="1"/>
  <c r="L24" i="1"/>
  <c r="C20" i="1"/>
  <c r="C21" i="1" s="1"/>
  <c r="J16" i="1"/>
  <c r="C49" i="1" l="1"/>
  <c r="D49" i="1"/>
  <c r="E20" i="1"/>
  <c r="E21" i="1" s="1"/>
  <c r="F20" i="1"/>
  <c r="F21" i="1" s="1"/>
  <c r="C26" i="1"/>
  <c r="C28" i="1" s="1"/>
  <c r="B7" i="1" l="1"/>
</calcChain>
</file>

<file path=xl/sharedStrings.xml><?xml version="1.0" encoding="utf-8"?>
<sst xmlns="http://schemas.openxmlformats.org/spreadsheetml/2006/main" count="50" uniqueCount="46">
  <si>
    <t>时间</t>
    <phoneticPr fontId="1" type="noConversion"/>
  </si>
  <si>
    <t>每股收益</t>
    <phoneticPr fontId="1" type="noConversion"/>
  </si>
  <si>
    <t>报告期净收益</t>
    <phoneticPr fontId="1" type="noConversion"/>
  </si>
  <si>
    <t>净利润</t>
    <phoneticPr fontId="1" type="noConversion"/>
  </si>
  <si>
    <t>调整后</t>
    <phoneticPr fontId="1" type="noConversion"/>
  </si>
  <si>
    <t>上述利润与盈余账户变化值的对比</t>
    <phoneticPr fontId="1" type="noConversion"/>
  </si>
  <si>
    <t>减去：已付股息总额</t>
    <phoneticPr fontId="1" type="noConversion"/>
  </si>
  <si>
    <t>(A)应计入盈余的金额</t>
    <phoneticPr fontId="1" type="noConversion"/>
  </si>
  <si>
    <t>盈余公积和应急储备(2017-12-31)</t>
    <phoneticPr fontId="1" type="noConversion"/>
  </si>
  <si>
    <t>(B)资产负债表盈余增加</t>
    <phoneticPr fontId="1" type="noConversion"/>
  </si>
  <si>
    <t>对上表中差额的解释</t>
    <phoneticPr fontId="1" type="noConversion"/>
  </si>
  <si>
    <t>真实收益</t>
    <phoneticPr fontId="1" type="noConversion"/>
  </si>
  <si>
    <t>损益表所示收益</t>
    <phoneticPr fontId="1" type="noConversion"/>
  </si>
  <si>
    <t>12年总计</t>
    <phoneticPr fontId="1" type="noConversion"/>
  </si>
  <si>
    <t>盈余调整总额</t>
    <phoneticPr fontId="1" type="noConversion"/>
  </si>
  <si>
    <t>平均值</t>
    <phoneticPr fontId="1" type="noConversion"/>
  </si>
  <si>
    <t>更正后总收益</t>
    <phoneticPr fontId="1" type="noConversion"/>
  </si>
  <si>
    <t>营运资金比较</t>
    <phoneticPr fontId="1" type="noConversion"/>
  </si>
  <si>
    <t>营运资金净值(2017-12-31)</t>
    <phoneticPr fontId="1" type="noConversion"/>
  </si>
  <si>
    <t>加股本收入</t>
    <phoneticPr fontId="1" type="noConversion"/>
  </si>
  <si>
    <t>实际增加</t>
    <phoneticPr fontId="1" type="noConversion"/>
  </si>
  <si>
    <t>每股收益检测</t>
    <phoneticPr fontId="1" type="noConversion"/>
  </si>
  <si>
    <t>检查亏损或盈利对公司财务状况的影响</t>
    <phoneticPr fontId="1" type="noConversion"/>
  </si>
  <si>
    <t>项目</t>
    <phoneticPr fontId="1" type="noConversion"/>
  </si>
  <si>
    <t>报告期利润:</t>
    <phoneticPr fontId="1" type="noConversion"/>
  </si>
  <si>
    <t>3年总利润</t>
    <phoneticPr fontId="1" type="noConversion"/>
  </si>
  <si>
    <t>股息</t>
    <phoneticPr fontId="1" type="noConversion"/>
  </si>
  <si>
    <t>对盈余和储备的冲减</t>
    <phoneticPr fontId="1" type="noConversion"/>
  </si>
  <si>
    <t>3年盈余和储备减值减少额</t>
    <phoneticPr fontId="1" type="noConversion"/>
  </si>
  <si>
    <t>固定及杂项净资产</t>
    <phoneticPr fontId="1" type="noConversion"/>
  </si>
  <si>
    <t>现金资产</t>
    <phoneticPr fontId="1" type="noConversion"/>
  </si>
  <si>
    <t>应收项目和其他</t>
    <phoneticPr fontId="1" type="noConversion"/>
  </si>
  <si>
    <t>存货</t>
    <phoneticPr fontId="1" type="noConversion"/>
  </si>
  <si>
    <t>总资产</t>
    <phoneticPr fontId="1" type="noConversion"/>
  </si>
  <si>
    <t>流动负债</t>
    <phoneticPr fontId="1" type="noConversion"/>
  </si>
  <si>
    <t>优先股</t>
    <phoneticPr fontId="1" type="noConversion"/>
  </si>
  <si>
    <t>普通股</t>
    <phoneticPr fontId="1" type="noConversion"/>
  </si>
  <si>
    <t>盈余和杂项储备</t>
    <phoneticPr fontId="1" type="noConversion"/>
  </si>
  <si>
    <t>总负债</t>
    <phoneticPr fontId="1" type="noConversion"/>
  </si>
  <si>
    <t>净流动资产</t>
    <phoneticPr fontId="1" type="noConversion"/>
  </si>
  <si>
    <t>不包括存货的流动资产净值</t>
    <phoneticPr fontId="1" type="noConversion"/>
  </si>
  <si>
    <t>2011-2017年报告的净收益总额</t>
    <phoneticPr fontId="1" type="noConversion"/>
  </si>
  <si>
    <t>盈余公积（2010-12-31）</t>
    <phoneticPr fontId="1" type="noConversion"/>
  </si>
  <si>
    <t>营运资金净值(2010-12-31)</t>
    <phoneticPr fontId="1" type="noConversion"/>
  </si>
  <si>
    <t>宁波精达</t>
    <phoneticPr fontId="1" type="noConversion"/>
  </si>
  <si>
    <t>8年增加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</si>
</sst>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76" fontId="0" fillId="0" borderId="0" xfId="0" applyNumberFormat="1"/>
    <xf numFmtId="0" fontId="3" fillId="0" borderId="0" xfId="0" applyFont="1"/>
    <xf numFmtId="176" fontId="3" fillId="0" borderId="0" xfId="0" applyNumberFormat="1" applyFont="1"/>
    <xf numFmtId="0" fontId="4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abSelected="1" topLeftCell="A34" workbookViewId="0">
      <selection activeCell="D44" sqref="D44"/>
    </sheetView>
  </sheetViews>
  <sheetFormatPr defaultRowHeight="14.25" x14ac:dyDescent="0.2"/>
  <cols>
    <col min="1" max="1" width="37.25" customWidth="1"/>
    <col min="2" max="2" width="26.75" customWidth="1"/>
    <col min="3" max="3" width="11" customWidth="1"/>
    <col min="4" max="4" width="12.75" customWidth="1"/>
    <col min="8" max="8" width="28.375" customWidth="1"/>
    <col min="9" max="9" width="30.5" customWidth="1"/>
    <col min="11" max="11" width="17.625" customWidth="1"/>
  </cols>
  <sheetData>
    <row r="1" spans="1:15" x14ac:dyDescent="0.2">
      <c r="A1" s="2" t="s">
        <v>0</v>
      </c>
      <c r="B1" s="2" t="s">
        <v>1</v>
      </c>
    </row>
    <row r="2" spans="1:15" x14ac:dyDescent="0.2">
      <c r="A2">
        <v>2017</v>
      </c>
      <c r="B2">
        <v>0.33</v>
      </c>
    </row>
    <row r="3" spans="1:15" x14ac:dyDescent="0.2">
      <c r="A3">
        <v>2016</v>
      </c>
      <c r="B3">
        <v>0.21</v>
      </c>
    </row>
    <row r="4" spans="1:15" x14ac:dyDescent="0.2">
      <c r="A4">
        <v>2015</v>
      </c>
      <c r="B4">
        <v>0.18</v>
      </c>
    </row>
    <row r="5" spans="1:15" x14ac:dyDescent="0.2">
      <c r="A5">
        <v>2014</v>
      </c>
      <c r="B5">
        <v>0.47</v>
      </c>
    </row>
    <row r="6" spans="1:15" x14ac:dyDescent="0.2">
      <c r="A6">
        <v>2013</v>
      </c>
      <c r="B6">
        <v>0.5</v>
      </c>
    </row>
    <row r="7" spans="1:15" x14ac:dyDescent="0.2">
      <c r="B7" s="3">
        <f>SUM(B2:B6)/5</f>
        <v>0.33799999999999997</v>
      </c>
    </row>
    <row r="8" spans="1:15" x14ac:dyDescent="0.2">
      <c r="A8" s="6" t="s">
        <v>21</v>
      </c>
    </row>
    <row r="9" spans="1:15" x14ac:dyDescent="0.2">
      <c r="A9" s="1">
        <v>1</v>
      </c>
      <c r="B9" s="1"/>
      <c r="G9" s="1">
        <v>2</v>
      </c>
      <c r="H9" s="1"/>
      <c r="K9" s="1"/>
      <c r="L9" s="1"/>
    </row>
    <row r="10" spans="1:15" x14ac:dyDescent="0.2">
      <c r="A10" s="1"/>
      <c r="B10" s="1" t="s">
        <v>2</v>
      </c>
      <c r="C10" t="s">
        <v>3</v>
      </c>
      <c r="D10" t="s">
        <v>1</v>
      </c>
      <c r="E10" t="s">
        <v>4</v>
      </c>
      <c r="F10" t="s">
        <v>4</v>
      </c>
      <c r="G10" s="1"/>
      <c r="H10" s="1" t="s">
        <v>5</v>
      </c>
      <c r="K10" s="1"/>
      <c r="L10" s="1"/>
    </row>
    <row r="11" spans="1:15" x14ac:dyDescent="0.2">
      <c r="B11">
        <v>2009</v>
      </c>
      <c r="C11">
        <v>3531</v>
      </c>
      <c r="D11">
        <v>0</v>
      </c>
      <c r="H11" t="s">
        <v>41</v>
      </c>
      <c r="J11">
        <v>24182</v>
      </c>
    </row>
    <row r="12" spans="1:15" x14ac:dyDescent="0.2">
      <c r="B12">
        <v>2010</v>
      </c>
      <c r="C12">
        <v>4891</v>
      </c>
      <c r="D12">
        <v>0</v>
      </c>
      <c r="H12" t="s">
        <v>6</v>
      </c>
      <c r="J12">
        <f>SUM(K12:N12)</f>
        <v>4560</v>
      </c>
      <c r="K12">
        <v>880</v>
      </c>
      <c r="L12">
        <v>1600</v>
      </c>
      <c r="M12">
        <v>880</v>
      </c>
      <c r="N12">
        <v>1200</v>
      </c>
      <c r="O12">
        <f>SUM(K12:N12)</f>
        <v>4560</v>
      </c>
    </row>
    <row r="13" spans="1:15" x14ac:dyDescent="0.2">
      <c r="B13">
        <v>2011</v>
      </c>
      <c r="C13">
        <v>6075</v>
      </c>
      <c r="D13">
        <v>1.01</v>
      </c>
      <c r="E13">
        <f t="shared" ref="E13:E14" si="0">C13</f>
        <v>6075</v>
      </c>
      <c r="H13" t="s">
        <v>7</v>
      </c>
      <c r="J13">
        <f>J11-J12</f>
        <v>19622</v>
      </c>
    </row>
    <row r="14" spans="1:15" x14ac:dyDescent="0.2">
      <c r="B14">
        <v>2012</v>
      </c>
      <c r="C14">
        <v>6434</v>
      </c>
      <c r="D14">
        <v>1.07</v>
      </c>
      <c r="E14">
        <f t="shared" si="0"/>
        <v>6434</v>
      </c>
      <c r="I14" t="s">
        <v>42</v>
      </c>
      <c r="J14">
        <v>5628</v>
      </c>
    </row>
    <row r="15" spans="1:15" x14ac:dyDescent="0.2">
      <c r="B15">
        <v>2013</v>
      </c>
      <c r="C15">
        <v>3495</v>
      </c>
      <c r="D15">
        <v>0.57999999999999996</v>
      </c>
      <c r="E15">
        <v>2988</v>
      </c>
      <c r="F15">
        <v>0.5</v>
      </c>
      <c r="I15" t="s">
        <v>8</v>
      </c>
      <c r="J15">
        <v>17625</v>
      </c>
    </row>
    <row r="16" spans="1:15" x14ac:dyDescent="0.2">
      <c r="B16">
        <v>2014</v>
      </c>
      <c r="C16">
        <v>3743</v>
      </c>
      <c r="D16">
        <v>0.59</v>
      </c>
      <c r="E16" s="4">
        <v>2965</v>
      </c>
      <c r="F16" s="4">
        <v>0.47</v>
      </c>
      <c r="H16" t="s">
        <v>9</v>
      </c>
      <c r="J16">
        <f>J15-J14</f>
        <v>11997</v>
      </c>
    </row>
    <row r="17" spans="1:12" x14ac:dyDescent="0.2">
      <c r="B17">
        <v>2015</v>
      </c>
      <c r="C17">
        <v>2087</v>
      </c>
      <c r="D17">
        <v>0.27</v>
      </c>
      <c r="E17">
        <v>1437</v>
      </c>
      <c r="F17">
        <v>0.18</v>
      </c>
    </row>
    <row r="18" spans="1:12" x14ac:dyDescent="0.2">
      <c r="B18">
        <v>2016</v>
      </c>
      <c r="C18">
        <v>1898</v>
      </c>
      <c r="D18">
        <v>0.27</v>
      </c>
      <c r="E18">
        <v>1665</v>
      </c>
      <c r="F18">
        <v>0.21</v>
      </c>
    </row>
    <row r="19" spans="1:12" x14ac:dyDescent="0.2">
      <c r="B19">
        <v>2017</v>
      </c>
      <c r="C19">
        <v>3105</v>
      </c>
      <c r="D19">
        <v>0.39</v>
      </c>
      <c r="E19" s="4">
        <v>2618</v>
      </c>
      <c r="F19" s="5">
        <v>0.33</v>
      </c>
      <c r="H19" s="1">
        <v>3</v>
      </c>
      <c r="I19" s="1"/>
      <c r="J19" s="1">
        <v>4</v>
      </c>
    </row>
    <row r="20" spans="1:12" x14ac:dyDescent="0.2">
      <c r="B20" t="s">
        <v>13</v>
      </c>
      <c r="C20">
        <f>SUM(C11:C19)</f>
        <v>35259</v>
      </c>
      <c r="D20">
        <f>SUM(D13:D19)</f>
        <v>4.18</v>
      </c>
      <c r="E20">
        <f>SUM(E11:E19)</f>
        <v>24182</v>
      </c>
      <c r="F20" s="3">
        <f>SUM(F11:F19)</f>
        <v>1.69</v>
      </c>
      <c r="H20" s="1"/>
      <c r="I20" s="1" t="s">
        <v>10</v>
      </c>
      <c r="J20" s="1"/>
      <c r="K20" s="1"/>
      <c r="L20" s="1"/>
    </row>
    <row r="21" spans="1:12" x14ac:dyDescent="0.2">
      <c r="B21" t="s">
        <v>15</v>
      </c>
      <c r="C21">
        <f>C20/9</f>
        <v>3917.6666666666665</v>
      </c>
      <c r="D21" s="3">
        <f>D20/7</f>
        <v>0.59714285714285709</v>
      </c>
      <c r="E21" s="3">
        <f>E20/9</f>
        <v>2686.8888888888887</v>
      </c>
      <c r="F21" s="3">
        <f>F20/5</f>
        <v>0.33799999999999997</v>
      </c>
      <c r="K21" s="1" t="s">
        <v>11</v>
      </c>
      <c r="L21" s="1"/>
    </row>
    <row r="22" spans="1:12" x14ac:dyDescent="0.2">
      <c r="B22" s="1"/>
      <c r="C22" s="1"/>
      <c r="D22" s="1"/>
      <c r="K22" t="s">
        <v>12</v>
      </c>
      <c r="L22">
        <v>19622</v>
      </c>
    </row>
    <row r="23" spans="1:12" x14ac:dyDescent="0.2">
      <c r="A23">
        <v>5</v>
      </c>
      <c r="B23" s="1" t="s">
        <v>17</v>
      </c>
      <c r="C23" s="1"/>
      <c r="D23" s="1"/>
      <c r="K23" t="s">
        <v>14</v>
      </c>
      <c r="L23">
        <f>J12+J16</f>
        <v>16557</v>
      </c>
    </row>
    <row r="24" spans="1:12" x14ac:dyDescent="0.2">
      <c r="A24" s="1"/>
      <c r="B24" t="s">
        <v>43</v>
      </c>
      <c r="C24">
        <f>21462-13928</f>
        <v>7534</v>
      </c>
      <c r="K24" t="s">
        <v>16</v>
      </c>
      <c r="L24">
        <f>L23-L22</f>
        <v>-3065</v>
      </c>
    </row>
    <row r="25" spans="1:12" x14ac:dyDescent="0.2">
      <c r="A25" s="1"/>
      <c r="B25" t="s">
        <v>18</v>
      </c>
      <c r="C25">
        <f>43407-22432</f>
        <v>20975</v>
      </c>
    </row>
    <row r="26" spans="1:12" x14ac:dyDescent="0.2">
      <c r="A26" s="1"/>
      <c r="B26" t="s">
        <v>45</v>
      </c>
      <c r="C26">
        <f>C25-C24</f>
        <v>13441</v>
      </c>
    </row>
    <row r="27" spans="1:12" x14ac:dyDescent="0.2">
      <c r="B27" t="s">
        <v>19</v>
      </c>
      <c r="C27">
        <v>17305</v>
      </c>
    </row>
    <row r="28" spans="1:12" x14ac:dyDescent="0.2">
      <c r="B28" t="s">
        <v>20</v>
      </c>
      <c r="C28">
        <f>C26-C27</f>
        <v>-3864</v>
      </c>
    </row>
    <row r="30" spans="1:12" x14ac:dyDescent="0.2">
      <c r="A30" s="6" t="s">
        <v>22</v>
      </c>
      <c r="B30" s="1" t="s">
        <v>23</v>
      </c>
      <c r="C30" s="1" t="s">
        <v>44</v>
      </c>
    </row>
    <row r="31" spans="1:12" x14ac:dyDescent="0.2">
      <c r="B31" t="s">
        <v>24</v>
      </c>
    </row>
    <row r="32" spans="1:12" x14ac:dyDescent="0.2">
      <c r="A32" s="6"/>
      <c r="B32">
        <v>2017</v>
      </c>
      <c r="C32">
        <v>3105</v>
      </c>
    </row>
    <row r="33" spans="2:4" x14ac:dyDescent="0.2">
      <c r="B33">
        <v>2016</v>
      </c>
      <c r="C33">
        <v>1898</v>
      </c>
    </row>
    <row r="34" spans="2:4" x14ac:dyDescent="0.2">
      <c r="B34">
        <v>2015</v>
      </c>
      <c r="C34">
        <v>2087</v>
      </c>
    </row>
    <row r="35" spans="2:4" x14ac:dyDescent="0.2">
      <c r="B35" t="s">
        <v>25</v>
      </c>
      <c r="C35">
        <f>SUM(C32:C34)</f>
        <v>7090</v>
      </c>
    </row>
    <row r="37" spans="2:4" x14ac:dyDescent="0.2">
      <c r="B37" t="s">
        <v>26</v>
      </c>
      <c r="C37">
        <v>3360</v>
      </c>
    </row>
    <row r="38" spans="2:4" x14ac:dyDescent="0.2">
      <c r="B38" t="s">
        <v>27</v>
      </c>
      <c r="C38">
        <f>D38-F38</f>
        <v>0</v>
      </c>
    </row>
    <row r="40" spans="2:4" x14ac:dyDescent="0.2">
      <c r="B40" t="s">
        <v>28</v>
      </c>
      <c r="C40">
        <f>17624-14090</f>
        <v>3534</v>
      </c>
    </row>
    <row r="43" spans="2:4" x14ac:dyDescent="0.2">
      <c r="B43" s="8" t="s">
        <v>23</v>
      </c>
      <c r="C43" s="8" t="s">
        <v>44</v>
      </c>
      <c r="D43" s="8"/>
    </row>
    <row r="44" spans="2:4" x14ac:dyDescent="0.2">
      <c r="B44" s="8"/>
      <c r="C44" s="7">
        <v>42004</v>
      </c>
      <c r="D44" s="7">
        <v>43100</v>
      </c>
    </row>
    <row r="45" spans="2:4" x14ac:dyDescent="0.2">
      <c r="B45" t="s">
        <v>29</v>
      </c>
      <c r="C45">
        <v>17616</v>
      </c>
      <c r="D45">
        <v>21955</v>
      </c>
    </row>
    <row r="46" spans="2:4" x14ac:dyDescent="0.2">
      <c r="B46" t="s">
        <v>30</v>
      </c>
      <c r="C46">
        <v>14673</v>
      </c>
      <c r="D46">
        <v>12960</v>
      </c>
    </row>
    <row r="47" spans="2:4" x14ac:dyDescent="0.2">
      <c r="B47" t="s">
        <v>31</v>
      </c>
      <c r="C47">
        <v>6918</v>
      </c>
      <c r="D47">
        <v>8192</v>
      </c>
    </row>
    <row r="48" spans="2:4" x14ac:dyDescent="0.2">
      <c r="B48" t="s">
        <v>32</v>
      </c>
      <c r="C48">
        <v>13845</v>
      </c>
      <c r="D48">
        <v>22255</v>
      </c>
    </row>
    <row r="49" spans="2:4" x14ac:dyDescent="0.2">
      <c r="B49" t="s">
        <v>33</v>
      </c>
      <c r="C49">
        <f>SUM(C45:C48)</f>
        <v>53052</v>
      </c>
      <c r="D49">
        <f>SUM(D45:D48)</f>
        <v>65362</v>
      </c>
    </row>
    <row r="50" spans="2:4" x14ac:dyDescent="0.2">
      <c r="B50" t="s">
        <v>34</v>
      </c>
      <c r="C50">
        <v>12493</v>
      </c>
      <c r="D50">
        <v>22432</v>
      </c>
    </row>
    <row r="51" spans="2:4" x14ac:dyDescent="0.2">
      <c r="B51" t="s">
        <v>35</v>
      </c>
    </row>
    <row r="52" spans="2:4" x14ac:dyDescent="0.2">
      <c r="B52" t="s">
        <v>36</v>
      </c>
      <c r="C52">
        <v>8000</v>
      </c>
      <c r="D52">
        <v>8000</v>
      </c>
    </row>
    <row r="53" spans="2:4" x14ac:dyDescent="0.2">
      <c r="B53" t="s">
        <v>37</v>
      </c>
      <c r="C53">
        <f>45085-8000</f>
        <v>37085</v>
      </c>
      <c r="D53">
        <v>41209</v>
      </c>
    </row>
    <row r="54" spans="2:4" x14ac:dyDescent="0.2">
      <c r="B54" t="s">
        <v>38</v>
      </c>
      <c r="C54">
        <f>SUM(C50:C53)</f>
        <v>57578</v>
      </c>
      <c r="D54">
        <f>SUM(D50:D53)</f>
        <v>71641</v>
      </c>
    </row>
    <row r="55" spans="2:4" x14ac:dyDescent="0.2">
      <c r="B55" t="s">
        <v>39</v>
      </c>
      <c r="C55">
        <f>SUM(C46:C48)</f>
        <v>35436</v>
      </c>
      <c r="D55">
        <f>SUM(D46:D48)</f>
        <v>43407</v>
      </c>
    </row>
    <row r="56" spans="2:4" x14ac:dyDescent="0.2">
      <c r="B56" t="s">
        <v>40</v>
      </c>
      <c r="C56">
        <f>SUM(C46:C47)</f>
        <v>21591</v>
      </c>
      <c r="D56">
        <f>SUM(D46:D47)</f>
        <v>21152</v>
      </c>
    </row>
  </sheetData>
  <mergeCells count="2">
    <mergeCell ref="B43:B44"/>
    <mergeCell ref="C43:D4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2018-11-15T09:33:58Z</dcterms:modified>
</cp:coreProperties>
</file>