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2"/>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 i="23" l="1"/>
  <c r="W6" i="23" l="1"/>
  <c r="S6" i="23"/>
  <c r="R6" i="23"/>
  <c r="R5" i="23" l="1"/>
  <c r="S5" i="23" l="1"/>
  <c r="W5" i="23" s="1"/>
  <c r="G9" i="14" l="1"/>
  <c r="G13" i="14" l="1"/>
  <c r="F9" i="14"/>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<sst xmlns="http://schemas.openxmlformats.org/spreadsheetml/2006/main" count="467" uniqueCount="425">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</sst>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9">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96652152"/>
        <c:axId val="295727104"/>
      </c:lineChart>
      <c:catAx>
        <c:axId val="2966521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95727104"/>
        <c:crosses val="autoZero"/>
        <c:auto val="1"/>
        <c:lblAlgn val="ctr"/>
        <c:lblOffset val="100"/>
        <c:noMultiLvlLbl val="0"/>
      </c:catAx>
      <c:valAx>
        <c:axId val="29572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966521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95727888"/>
        <c:axId val="295728280"/>
      </c:lineChart>
      <c:catAx>
        <c:axId val="2957278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95728280"/>
        <c:crosses val="autoZero"/>
        <c:auto val="1"/>
        <c:lblAlgn val="ctr"/>
        <c:lblOffset val="100"/>
        <c:noMultiLvlLbl val="0"/>
      </c:catAx>
      <c:valAx>
        <c:axId val="295728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95727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opLeftCell="H1" zoomScaleNormal="100" workbookViewId="0">
      <selection activeCell="A13" sqref="A13:XFD13"/>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72" t="s">
        <v>199</v>
      </c>
      <c r="C1" s="72"/>
      <c r="D1" s="72"/>
      <c r="E1" s="73" t="s">
        <v>83</v>
      </c>
      <c r="F1" s="73"/>
      <c r="G1" s="73"/>
      <c r="H1" s="73"/>
      <c r="I1" s="73"/>
      <c r="J1" s="73" t="s">
        <v>82</v>
      </c>
      <c r="K1" s="73"/>
      <c r="L1" s="73"/>
      <c r="M1" s="73"/>
      <c r="N1" s="73"/>
      <c r="O1" s="73"/>
      <c r="P1" s="73" t="s">
        <v>209</v>
      </c>
      <c r="Q1" s="73"/>
      <c r="R1" s="73"/>
      <c r="S1" s="73" t="s">
        <v>210</v>
      </c>
      <c r="T1" s="73"/>
      <c r="U1" s="73"/>
      <c r="V1" s="73" t="s">
        <v>193</v>
      </c>
      <c r="W1" s="73"/>
    </row>
    <row r="2" spans="1:25" ht="120" customHeight="1" x14ac:dyDescent="0.15">
      <c r="A2" s="1" t="s">
        <v>79</v>
      </c>
      <c r="B2" s="30" t="s">
        <v>201</v>
      </c>
      <c r="C2" s="42" t="s">
        <v>200</v>
      </c>
      <c r="D2" s="42" t="s">
        <v>194</v>
      </c>
      <c r="E2" s="1" t="s">
        <v>80</v>
      </c>
      <c r="F2" s="73" t="s">
        <v>345</v>
      </c>
      <c r="G2" s="73"/>
      <c r="H2" s="73"/>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72" t="s">
        <v>202</v>
      </c>
      <c r="D3" s="72"/>
      <c r="F3" s="42" t="s">
        <v>401</v>
      </c>
      <c r="G3" s="42" t="s">
        <v>413</v>
      </c>
      <c r="H3" s="42"/>
      <c r="K3" s="72" t="s">
        <v>204</v>
      </c>
      <c r="L3" s="72"/>
      <c r="M3" s="72"/>
      <c r="N3" s="72"/>
      <c r="O3" s="72"/>
      <c r="P3" s="72" t="s">
        <v>212</v>
      </c>
      <c r="Q3" s="73"/>
      <c r="R3" s="73"/>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221</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224</v>
      </c>
    </row>
    <row r="11" spans="1:25" s="17" customFormat="1" x14ac:dyDescent="0.15">
      <c r="A11" s="17" t="s">
        <v>273</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274</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286</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20">
        <f>7.37/2.66</f>
        <v>2.7706766917293231</v>
      </c>
      <c r="Q13" s="20">
        <f>(7.37-0.85)/2.66</f>
        <v>2.4511278195488724</v>
      </c>
    </row>
    <row r="14" spans="1:25" x14ac:dyDescent="0.15">
      <c r="A14" t="s">
        <v>292</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344</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E16" s="61"/>
      <c r="F16" s="61"/>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tabSelected="1" topLeftCell="I1" workbookViewId="0">
      <selection activeCell="R6" sqref="R6"/>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5" t="s">
        <v>375</v>
      </c>
      <c r="C1" s="75"/>
      <c r="D1" s="75"/>
      <c r="E1" s="75"/>
      <c r="F1" s="75"/>
      <c r="G1" s="75"/>
      <c r="H1" s="75"/>
      <c r="I1" s="75"/>
      <c r="J1" s="75"/>
      <c r="K1" s="75"/>
      <c r="L1" s="75"/>
      <c r="M1" s="75"/>
      <c r="N1" s="75"/>
      <c r="O1" s="75"/>
      <c r="P1" s="75" t="s">
        <v>396</v>
      </c>
      <c r="Q1" s="75"/>
      <c r="R1" s="75"/>
      <c r="S1" s="75"/>
      <c r="T1" s="75"/>
      <c r="U1" s="75"/>
      <c r="V1" s="75"/>
      <c r="W1" s="75"/>
      <c r="X1" s="70" t="s">
        <v>400</v>
      </c>
      <c r="Y1" s="74" t="s">
        <v>401</v>
      </c>
      <c r="Z1" s="74"/>
      <c r="AA1" s="74"/>
      <c r="AB1" s="74"/>
      <c r="AC1" s="74"/>
      <c r="AD1" s="74"/>
      <c r="AE1" s="74"/>
    </row>
    <row r="2" spans="1:31" ht="12.75" customHeight="1" x14ac:dyDescent="0.15">
      <c r="B2" s="75" t="s">
        <v>380</v>
      </c>
      <c r="C2" s="75"/>
      <c r="D2" s="75"/>
      <c r="E2" s="75"/>
      <c r="F2" t="s">
        <v>384</v>
      </c>
      <c r="G2" t="s">
        <v>383</v>
      </c>
      <c r="H2" s="76" t="s">
        <v>385</v>
      </c>
      <c r="I2" s="76"/>
      <c r="J2" s="76"/>
      <c r="K2" s="76"/>
      <c r="L2" s="76"/>
      <c r="M2" s="76"/>
      <c r="N2" s="76"/>
      <c r="O2" t="s">
        <v>389</v>
      </c>
      <c r="Q2" t="s">
        <v>416</v>
      </c>
      <c r="R2" s="47" t="s">
        <v>417</v>
      </c>
      <c r="S2" s="47"/>
      <c r="T2" t="s">
        <v>416</v>
      </c>
      <c r="U2" t="s">
        <v>418</v>
      </c>
      <c r="Y2" s="76" t="s">
        <v>402</v>
      </c>
      <c r="Z2" s="76"/>
      <c r="AA2" s="68"/>
      <c r="AB2" s="76" t="s">
        <v>407</v>
      </c>
      <c r="AC2" s="76"/>
      <c r="AD2" s="76"/>
      <c r="AE2" s="69" t="s">
        <v>419</v>
      </c>
    </row>
    <row r="3" spans="1:31" ht="12.75" customHeight="1" x14ac:dyDescent="0.15">
      <c r="B3" s="71"/>
      <c r="C3" s="71"/>
      <c r="D3" s="71"/>
      <c r="E3" s="71"/>
      <c r="H3" s="64" t="s">
        <v>394</v>
      </c>
      <c r="I3" s="64" t="s">
        <v>395</v>
      </c>
      <c r="J3" s="68"/>
      <c r="K3" s="68"/>
      <c r="L3" s="68"/>
      <c r="M3" s="68"/>
      <c r="N3" s="68"/>
      <c r="Q3" s="76" t="s">
        <v>414</v>
      </c>
      <c r="R3" s="76"/>
      <c r="S3" s="69"/>
      <c r="T3" s="76" t="s">
        <v>415</v>
      </c>
      <c r="U3" s="76"/>
      <c r="V3" s="69"/>
      <c r="Y3" t="s">
        <v>405</v>
      </c>
      <c r="Z3" t="s">
        <v>406</v>
      </c>
      <c r="AA3" s="47" t="s">
        <v>412</v>
      </c>
      <c r="AE3" t="s">
        <v>420</v>
      </c>
    </row>
    <row r="4" spans="1:31" x14ac:dyDescent="0.15">
      <c r="B4" t="s">
        <v>376</v>
      </c>
      <c r="C4" t="s">
        <v>377</v>
      </c>
      <c r="D4" t="s">
        <v>378</v>
      </c>
      <c r="E4" t="s">
        <v>379</v>
      </c>
      <c r="F4" t="s">
        <v>381</v>
      </c>
      <c r="G4" t="s">
        <v>382</v>
      </c>
      <c r="H4" t="s">
        <v>386</v>
      </c>
      <c r="I4" t="s">
        <v>387</v>
      </c>
      <c r="J4" t="s">
        <v>296</v>
      </c>
      <c r="K4" t="s">
        <v>390</v>
      </c>
      <c r="L4" t="s">
        <v>391</v>
      </c>
      <c r="M4" t="s">
        <v>393</v>
      </c>
      <c r="N4" t="s">
        <v>392</v>
      </c>
      <c r="O4" t="s">
        <v>388</v>
      </c>
      <c r="P4" t="s">
        <v>397</v>
      </c>
      <c r="Q4" t="s">
        <v>398</v>
      </c>
      <c r="R4" t="s">
        <v>399</v>
      </c>
      <c r="S4" s="47" t="s">
        <v>421</v>
      </c>
      <c r="T4" t="s">
        <v>398</v>
      </c>
      <c r="U4" t="s">
        <v>399</v>
      </c>
      <c r="V4" t="s">
        <v>421</v>
      </c>
      <c r="W4" t="s">
        <v>423</v>
      </c>
      <c r="Y4" t="s">
        <v>403</v>
      </c>
      <c r="Z4" t="s">
        <v>404</v>
      </c>
      <c r="AA4" t="s">
        <v>411</v>
      </c>
      <c r="AB4" t="s">
        <v>408</v>
      </c>
      <c r="AC4" t="s">
        <v>409</v>
      </c>
      <c r="AD4" t="s">
        <v>410</v>
      </c>
    </row>
    <row r="5" spans="1:31" x14ac:dyDescent="0.15">
      <c r="A5" t="s">
        <v>422</v>
      </c>
      <c r="P5">
        <v>0.39</v>
      </c>
      <c r="Q5" s="5">
        <v>3.7249999999999998E-2</v>
      </c>
      <c r="R5" s="21">
        <f>0.1+0.02</f>
        <v>0.12000000000000001</v>
      </c>
      <c r="S5" s="5">
        <f>Q5*0.37+R5*0.63</f>
        <v>8.9382500000000004E-2</v>
      </c>
      <c r="W5" s="7">
        <f>P5/S5</f>
        <v>4.3632702150868461</v>
      </c>
    </row>
    <row r="6" spans="1:31" x14ac:dyDescent="0.15">
      <c r="A6" t="s">
        <v>424</v>
      </c>
      <c r="P6" s="7">
        <f>1.96+0.653-0.1239+0.0779+0.045</f>
        <v>2.6120000000000001</v>
      </c>
      <c r="Q6" s="5">
        <v>3.7249999999999998E-2</v>
      </c>
      <c r="R6" s="21">
        <f>(5%+8%)/2</f>
        <v>6.5000000000000002E-2</v>
      </c>
      <c r="S6" s="5">
        <f>Q6*0.15+R6*0.85</f>
        <v>6.0837500000000003E-2</v>
      </c>
      <c r="W6" s="7">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3" t="s">
        <v>89</v>
      </c>
      <c r="C1" s="73"/>
      <c r="D1" s="73"/>
      <c r="E1" s="73"/>
      <c r="F1" s="73" t="s">
        <v>92</v>
      </c>
      <c r="G1" s="73"/>
      <c r="H1" s="73"/>
      <c r="I1" s="73" t="s">
        <v>95</v>
      </c>
      <c r="J1" s="73"/>
      <c r="K1" s="73"/>
    </row>
    <row r="2" spans="1:12" ht="13.5" customHeight="1" x14ac:dyDescent="0.15">
      <c r="A2" s="1" t="s">
        <v>79</v>
      </c>
      <c r="B2" s="42" t="s">
        <v>90</v>
      </c>
      <c r="C2" s="42" t="s">
        <v>192</v>
      </c>
      <c r="D2" s="42" t="s">
        <v>293</v>
      </c>
      <c r="E2" s="42" t="s">
        <v>281</v>
      </c>
      <c r="F2" s="42" t="s">
        <v>335</v>
      </c>
      <c r="G2" s="42" t="s">
        <v>93</v>
      </c>
      <c r="H2" s="42" t="s">
        <v>94</v>
      </c>
      <c r="I2" s="42" t="s">
        <v>114</v>
      </c>
      <c r="J2" s="72" t="s">
        <v>115</v>
      </c>
      <c r="K2" s="72"/>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72" t="s">
        <v>227</v>
      </c>
      <c r="E1" s="72"/>
      <c r="F1" s="72"/>
      <c r="G1" s="72"/>
      <c r="H1" s="72"/>
      <c r="I1" s="72"/>
      <c r="J1" s="72" t="s">
        <v>234</v>
      </c>
      <c r="K1" s="72"/>
      <c r="L1" s="72"/>
      <c r="M1" s="72" t="s">
        <v>236</v>
      </c>
      <c r="N1" s="72"/>
      <c r="O1" s="49" t="s">
        <v>239</v>
      </c>
      <c r="P1" s="72" t="s">
        <v>241</v>
      </c>
      <c r="Q1" s="72"/>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346</v>
      </c>
      <c r="B1" s="66"/>
      <c r="C1" s="66"/>
    </row>
    <row r="2" spans="1:22" ht="14.25" x14ac:dyDescent="0.15">
      <c r="A2" s="77" t="s">
        <v>347</v>
      </c>
      <c r="B2" s="77"/>
      <c r="C2" s="77"/>
    </row>
    <row r="3" spans="1:22" s="1" customFormat="1" x14ac:dyDescent="0.15">
      <c r="A3" s="73" t="s">
        <v>348</v>
      </c>
      <c r="B3" s="73"/>
      <c r="C3" s="73"/>
      <c r="D3" s="73"/>
      <c r="E3" s="73"/>
      <c r="F3" s="73"/>
      <c r="G3" s="73" t="s">
        <v>349</v>
      </c>
      <c r="H3" s="73"/>
      <c r="I3" s="73"/>
      <c r="J3" s="73" t="s">
        <v>350</v>
      </c>
      <c r="K3" s="73"/>
      <c r="L3" s="73"/>
      <c r="M3" s="73"/>
      <c r="N3" s="73"/>
      <c r="O3" s="73"/>
      <c r="P3" s="73"/>
      <c r="Q3" s="73" t="s">
        <v>367</v>
      </c>
      <c r="R3" s="73"/>
      <c r="S3" s="73"/>
      <c r="T3" s="73"/>
      <c r="U3" s="73"/>
      <c r="V3" s="73"/>
    </row>
    <row r="4" spans="1:22" s="65" customFormat="1" ht="36" x14ac:dyDescent="0.15">
      <c r="A4" s="65" t="s">
        <v>351</v>
      </c>
      <c r="B4" s="65" t="s">
        <v>352</v>
      </c>
      <c r="C4" s="65" t="s">
        <v>353</v>
      </c>
      <c r="D4" s="65" t="s">
        <v>354</v>
      </c>
      <c r="E4" s="67" t="s">
        <v>356</v>
      </c>
      <c r="F4" s="67" t="s">
        <v>355</v>
      </c>
      <c r="G4" s="65" t="s">
        <v>357</v>
      </c>
      <c r="H4" s="65" t="s">
        <v>358</v>
      </c>
      <c r="I4" s="65" t="s">
        <v>359</v>
      </c>
      <c r="J4" s="65" t="s">
        <v>361</v>
      </c>
      <c r="K4" s="65" t="s">
        <v>362</v>
      </c>
      <c r="L4" s="67" t="s">
        <v>374</v>
      </c>
      <c r="M4" s="65" t="s">
        <v>363</v>
      </c>
      <c r="N4" s="65" t="s">
        <v>364</v>
      </c>
      <c r="O4" s="65" t="s">
        <v>365</v>
      </c>
      <c r="P4" s="65" t="s">
        <v>366</v>
      </c>
      <c r="Q4" s="65" t="s">
        <v>368</v>
      </c>
      <c r="R4" s="65" t="s">
        <v>369</v>
      </c>
      <c r="S4" s="65" t="s">
        <v>370</v>
      </c>
      <c r="T4" s="65" t="s">
        <v>371</v>
      </c>
      <c r="U4" s="65" t="s">
        <v>372</v>
      </c>
      <c r="V4" s="65" t="s">
        <v>373</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3" t="s">
        <v>315</v>
      </c>
      <c r="C1" s="73"/>
      <c r="D1" s="73"/>
      <c r="E1" s="73"/>
      <c r="F1" s="73"/>
      <c r="G1" s="73"/>
      <c r="H1" s="73"/>
      <c r="I1" s="73"/>
      <c r="J1" s="73"/>
      <c r="K1" s="73"/>
      <c r="L1" s="73"/>
      <c r="M1" s="73" t="s">
        <v>330</v>
      </c>
      <c r="N1" s="73"/>
      <c r="O1" s="73"/>
      <c r="P1" s="72" t="s">
        <v>303</v>
      </c>
      <c r="Q1" s="72"/>
      <c r="R1" s="72"/>
      <c r="S1" s="72"/>
      <c r="T1" s="72"/>
      <c r="U1" s="72" t="s">
        <v>305</v>
      </c>
      <c r="V1" s="72"/>
      <c r="W1" s="72"/>
      <c r="X1" s="72"/>
      <c r="Y1" s="72"/>
      <c r="Z1" s="72"/>
    </row>
    <row r="2" spans="1:27" x14ac:dyDescent="0.15">
      <c r="B2" s="76" t="s">
        <v>314</v>
      </c>
      <c r="C2" s="76"/>
      <c r="D2" s="76"/>
      <c r="E2" s="76" t="s">
        <v>317</v>
      </c>
      <c r="F2" s="76"/>
      <c r="G2" s="76"/>
      <c r="H2" s="76" t="s">
        <v>323</v>
      </c>
      <c r="I2" s="76"/>
      <c r="J2" s="76" t="s">
        <v>326</v>
      </c>
      <c r="K2" s="76"/>
      <c r="L2" s="76"/>
      <c r="M2" s="63"/>
      <c r="N2" s="64"/>
      <c r="O2" s="63"/>
      <c r="P2" s="76" t="s">
        <v>294</v>
      </c>
      <c r="Q2" s="76"/>
      <c r="R2" s="62" t="s">
        <v>298</v>
      </c>
      <c r="S2" s="76" t="s">
        <v>299</v>
      </c>
      <c r="T2" s="76"/>
      <c r="U2" s="76" t="s">
        <v>312</v>
      </c>
      <c r="V2" s="76"/>
      <c r="W2" s="76" t="s">
        <v>306</v>
      </c>
      <c r="X2" s="76"/>
      <c r="Y2" s="76"/>
      <c r="Z2" s="76" t="s">
        <v>307</v>
      </c>
      <c r="AA2" s="76"/>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360</v>
      </c>
      <c r="X3" s="47" t="s">
        <v>310</v>
      </c>
      <c r="Y3" s="47" t="s">
        <v>311</v>
      </c>
      <c r="Z3" s="47" t="s">
        <v>308</v>
      </c>
      <c r="AA3" s="47" t="s">
        <v>309</v>
      </c>
    </row>
    <row r="4" spans="1:27" x14ac:dyDescent="0.15">
      <c r="A4" t="s">
        <v>337</v>
      </c>
      <c r="B4" t="s">
        <v>340</v>
      </c>
      <c r="C4" t="s">
        <v>341</v>
      </c>
      <c r="H4">
        <v>2</v>
      </c>
      <c r="J4" t="s">
        <v>340</v>
      </c>
      <c r="P4" s="78" t="s">
        <v>302</v>
      </c>
      <c r="Q4" s="78"/>
      <c r="R4" s="78"/>
      <c r="S4" s="78"/>
      <c r="T4" s="78"/>
    </row>
    <row r="5" spans="1:27" x14ac:dyDescent="0.15">
      <c r="P5" s="5">
        <f>3.4/(3.4+1.5+0.8+0.4)</f>
        <v>0.55737704918032782</v>
      </c>
      <c r="R5" t="s">
        <v>339</v>
      </c>
      <c r="S5">
        <v>234</v>
      </c>
      <c r="T5" s="21" t="s">
        <v>342</v>
      </c>
      <c r="V5" t="s">
        <v>343</v>
      </c>
    </row>
  </sheetData>
  <mergeCells count="14">
    <mergeCell ref="B1:L1"/>
    <mergeCell ref="P4:T4"/>
    <mergeCell ref="U2:V2"/>
    <mergeCell ref="B2:D2"/>
    <mergeCell ref="E2:G2"/>
    <mergeCell ref="H2:I2"/>
    <mergeCell ref="J2:L2"/>
    <mergeCell ref="M1:O1"/>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2019-01-22T09:22:41Z</dcterms:modified>
</cp:coreProperties>
</file>