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560" activeTab="2"/>
  </bookViews>
  <sheets>
    <sheet name="选股逻辑" sheetId="1" r:id="rId1"/>
    <sheet name="资产负债表-低价股F" sheetId="14" r:id="rId2"/>
    <sheet name="损益表分析-收益股G" sheetId="15" r:id="rId3"/>
    <sheet name="成长股十五原则" sheetId="17" r:id="rId4"/>
    <sheet name="成长股财务指标" sheetId="19" r:id="rId5"/>
    <sheet name="成长股买卖原则" sheetId="18" r:id="rId6"/>
    <sheet name="债券选择原则-H" sheetId="16" r:id="rId7"/>
  </sheets>
  <externalReferences>
    <externalReference r:id="rId8"/>
    <externalReference r:id="rId9"/>
  </externalReferenc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3" i="14" l="1"/>
  <c r="N13" i="14"/>
  <c r="M13" i="14"/>
  <c r="E20" i="14"/>
  <c r="E16" i="14"/>
  <c r="E15" i="14"/>
  <c r="E14" i="14"/>
  <c r="E17" i="14"/>
  <c r="E18" i="14"/>
  <c r="E19"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<sst xmlns="http://schemas.openxmlformats.org/spreadsheetml/2006/main" count="368" uniqueCount="333">
  <si>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</si>
  <si>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</si>
  <si>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</si>
  <si>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</si>
  <si>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</si>
  <si>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</si>
  <si>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</si>
  <si>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</si>
  <si>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</si>
  <si>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</si>
  <si>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</si>
  <si>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</si>
  <si>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</si>
  <si>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</si>
  <si>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</si>
  <si>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</si>
  <si>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</si>
  <si>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</si>
  <si>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</si>
  <si>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</si>
  <si>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</si>
  <si>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</si>
  <si>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</si>
  <si>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</si>
  <si>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</si>
  <si>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</si>
  <si>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</si>
  <si>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</si>
  <si>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</si>
  <si>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</si>
  <si>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</si>
  <si>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</si>
  <si>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</si>
  <si>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</si>
  <si>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</si>
  <si>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</si>
  <si>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</si>
  <si>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</si>
  <si>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</si>
  <si>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</si>
  <si>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</si>
  <si>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</si>
  <si>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</si>
  <si>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</si>
  <si>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</si>
  <si>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</si>
  <si>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</si>
  <si>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</si>
  <si>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</si>
  <si>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</si>
  <si>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</si>
  <si>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</si>
  <si>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</si>
  <si>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</si>
  <si>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</si>
  <si>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</si>
  <si>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</si>
  <si>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</si>
  <si>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</si>
  <si>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</si>
  <si>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</si>
  <si>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</si>
  <si>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</si>
  <si>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</si>
  <si>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</si>
  <si>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</si>
  <si>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</si>
  <si>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</si>
  <si>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</si>
  <si>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</si>
  <si>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</si>
  <si>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</si>
  <si>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</si>
  <si>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</si>
  <si>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</si>
  <si>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</si>
  <si>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</si>
  <si>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</si>
  <si>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</si>
  <si>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</si>
  <si>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</si>
  <si>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</si>
  <si>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</si>
  <si>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</si>
  <si>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</si>
  <si>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</si>
  <si>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</si>
  <si>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</si>
  <si>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</si>
  <si>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</si>
  <si>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</si>
  <si>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</si>
  <si>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</si>
  <si>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</si>
  <si>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</si>
  <si>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</si>
  <si>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</si>
  <si>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</si>
  <si>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</si>
  <si>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</si>
  <si>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</si>
  <si>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</si>
  <si>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</si>
  <si>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</si>
  <si>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</si>
  <si>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</si>
  <si>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</si>
  <si>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</si>
  <si>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</si>
  <si>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</si>
  <si>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</si>
  <si>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</si>
  <si>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</si>
  <si>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</si>
  <si>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</si>
  <si>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</si>
  <si>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</si>
  <si>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</si>
  <si>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</si>
  <si>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</si>
  <si>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</si>
  <si>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</si>
  <si>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</si>
  <si>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</si>
  <si>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</si>
  <si>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</si>
  <si>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</si>
  <si>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</si>
  <si>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</si>
  <si>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</si>
  <si>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</si>
  <si>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</si>
  <si>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</si>
  <si>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</si>
  <si>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</si>
  <si>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</si>
  <si>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</si>
  <si>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</si>
  <si>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</si>
  <si>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</si>
  <si>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</si>
  <si>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</si>
  <si>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</si>
  <si>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</si>
  <si>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</si>
  <si>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</si>
  <si>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</si>
  <si>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</si>
  <si>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</si>
  <si>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</si>
  <si>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</si>
  <si>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</si>
  <si>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</si>
  <si>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</si>
  <si>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</si>
  <si>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</si>
  <si>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</si>
  <si>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</si>
  <si>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</si>
  <si>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</si>
  <si>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</si>
  <si>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</si>
  <si>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</si>
  <si>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</si>
  <si>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</si>
  <si>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</si>
  <si>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</si>
  <si>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</si>
  <si>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</si>
  <si>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</si>
  <si>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</si>
  <si>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</si>
  <si>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</si>
  <si>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</si>
  <si>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</si>
  <si>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</si>
  <si>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</si>
  <si>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</si>
  <si>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</si>
  <si>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</si>
  <si>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</si>
  <si>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</si>
  <si>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</si>
  <si>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</si>
  <si>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</si>
  <si>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</si>
  <si>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</si>
  <si>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</si>
  <si>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</si>
  <si>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</si>
  <si>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</si>
  <si>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</si>
  <si>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</si>
  <si>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</si>
  <si>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</si>
  <si>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</si>
  <si>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</si>
  <si>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</si>
  <si>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</si>
  <si>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</si>
  <si>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</si>
  <si>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</si>
  <si>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</si>
  <si>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</si>
  <si>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</si>
  <si>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</si>
  <si>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</si>
  <si>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</si>
  <si>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</si>
  <si>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</si>
  <si>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</si>
  <si>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</si>
  <si>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</si>
  <si>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</si>
  <si>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</si>
  <si>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</si>
  <si>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</si>
  <si>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</si>
  <si>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</si>
  <si>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</si>
  <si>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</si>
  <si>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</si>
  <si>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</si>
  <si>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</si>
  <si>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</si>
  <si>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</si>
  <si>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</si>
  <si>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</si>
  <si>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</si>
  <si>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</si>
  <si>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</si>
  <si>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</si>
  <si>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</si>
  <si>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</si>
  <si>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</si>
  <si>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</si>
  <si>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</si>
  <si>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</si>
  <si>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</si>
  <si>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</si>
  <si>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</si>
  <si>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</si>
  <si>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</si>
  <si>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</si>
  <si>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</si>
  <si>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</si>
  <si>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</si>
  <si>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</si>
  <si>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</si>
  <si>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</si>
  <si>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</si>
  <si>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</si>
  <si>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</si>
  <si>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</si>
  <si>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</si>
  <si>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</si>
  <si>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</si>
  <si>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</si>
  <si>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</si>
  <si>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</si>
  <si>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</si>
  <si>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</si>
  <si>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</si>
  <si>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</si>
  <si>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</si>
  <si>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</si>
  <si>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</si>
  <si>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</si>
  <si>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</si>
  <si>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</si>
  <si>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</si>
  <si>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</si>
  <si>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</si>
  <si>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</si>
  <si>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</si>
  <si>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</si>
  <si>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</si>
  <si>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</si>
  <si>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</si>
  <si>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</si>
  <si>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</si>
  <si>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</si>
  <si>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</si>
  <si>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</si>
  <si>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</si>
  <si>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</si>
  <si>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</si>
  <si>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</si>
  <si>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</si>
  <si>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</si>
  <si>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</si>
  <si>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</si>
  <si>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</si>
  <si>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</si>
  <si>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</si>
  <si>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</si>
  <si>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</si>
  <si>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</si>
  <si>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</si>
  <si>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</si>
  <si>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</si>
  <si>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</si>
  <si>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</si>
  <si>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</si>
  <si>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</si>
  <si>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</si>
  <si>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</si>
  <si>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</si>
  <si>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</si>
  <si>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</si>
  <si>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</si>
  <si>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</si>
  <si>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</si>
  <si>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</si>
  <si>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</si>
  <si>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</si>
  <si>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</si>
  <si>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</si>
  <si>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</si>
  <si>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</si>
  <si>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</si>
  <si>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</si>
  <si>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</si>
  <si>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</si>
  <si>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准备金
折旧和摊销</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</si>
  <si>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</si>
  <si>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</si>
  <si>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</si>
  <si>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</si>
  <si>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</si>
  <si>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</si>
  <si>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</si>
  <si>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永安药业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</si>
</sst>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_ "/>
    <numFmt numFmtId="177" formatCode="0.00_);[Red]\(0.00\)"/>
    <numFmt numFmtId="179"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179" fontId="0" fillId="0" borderId="0" xfId="0" applyNumberForma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9267880"/>
        <c:axId val="159284264"/>
      </c:lineChart>
      <c:catAx>
        <c:axId val="1592678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84264"/>
        <c:crosses val="autoZero"/>
        <c:auto val="1"/>
        <c:lblAlgn val="ctr"/>
        <c:lblOffset val="100"/>
        <c:noMultiLvlLbl val="0"/>
      </c:catAx>
      <c:valAx>
        <c:axId val="159284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92678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547169912"/>
        <c:axId val="547168632"/>
      </c:lineChart>
      <c:catAx>
        <c:axId val="547169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8632"/>
        <c:crosses val="autoZero"/>
        <c:auto val="1"/>
        <c:lblAlgn val="ctr"/>
        <c:lblOffset val="100"/>
        <c:noMultiLvlLbl val="0"/>
      </c:catAx>
      <c:valAx>
        <c:axId val="547168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547169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158612872"/>
        <c:axId val="158613256"/>
      </c:lineChart>
      <c:catAx>
        <c:axId val="1586128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3256"/>
        <c:crosses val="autoZero"/>
        <c:auto val="1"/>
        <c:lblAlgn val="ctr"/>
        <c:lblOffset val="100"/>
        <c:noMultiLvlLbl val="0"/>
      </c:catAx>
      <c:valAx>
        <c:axId val="158613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8612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3541472"/>
        <c:axId val="242558368"/>
      </c:lineChart>
      <c:catAx>
        <c:axId val="24354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2558368"/>
        <c:crosses val="autoZero"/>
        <c:auto val="1"/>
        <c:lblAlgn val="ctr"/>
        <c:lblOffset val="100"/>
        <c:noMultiLvlLbl val="0"/>
      </c:catAx>
      <c:valAx>
        <c:axId val="242558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3541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623552"/>
        <c:axId val="242709912"/>
      </c:lineChart>
      <c:catAx>
        <c:axId val="24262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09912"/>
        <c:crosses val="autoZero"/>
        <c:auto val="1"/>
        <c:lblAlgn val="ctr"/>
        <c:lblOffset val="100"/>
        <c:noMultiLvlLbl val="0"/>
      </c:catAx>
      <c:valAx>
        <c:axId val="242709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6235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2745032"/>
        <c:axId val="242738504"/>
      </c:lineChart>
      <c:catAx>
        <c:axId val="242745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38504"/>
        <c:crosses val="autoZero"/>
        <c:auto val="1"/>
        <c:lblAlgn val="ctr"/>
        <c:lblOffset val="100"/>
        <c:noMultiLvlLbl val="0"/>
      </c:catAx>
      <c:valAx>
        <c:axId val="242738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27450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60&#23433;&#20840;&#27983;&#35272;&#22120;&#19979;&#36733;\&#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O1" zoomScaleNormal="100" workbookViewId="0">
      <selection activeCell="Q9" sqref="Q9"/>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3" t="s">
        <v>200</v>
      </c>
      <c r="C1" s="63"/>
      <c r="D1" s="63"/>
      <c r="E1" s="64" t="s">
        <v>84</v>
      </c>
      <c r="F1" s="64"/>
      <c r="G1" s="64"/>
      <c r="H1" s="64" t="s">
        <v>83</v>
      </c>
      <c r="I1" s="64"/>
      <c r="J1" s="64"/>
      <c r="K1" s="64"/>
      <c r="L1" s="64"/>
      <c r="M1" s="64"/>
      <c r="N1" s="64" t="s">
        <v>210</v>
      </c>
      <c r="O1" s="64"/>
      <c r="P1" s="64"/>
      <c r="Q1" s="64" t="s">
        <v>211</v>
      </c>
      <c r="R1" s="64"/>
      <c r="S1" s="64"/>
      <c r="T1" s="64" t="s">
        <v>194</v>
      </c>
      <c r="U1" s="64"/>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3" t="s">
        <v>203</v>
      </c>
      <c r="D3" s="63"/>
      <c r="I3" s="63" t="s">
        <v>205</v>
      </c>
      <c r="J3" s="63"/>
      <c r="K3" s="63"/>
      <c r="L3" s="63"/>
      <c r="M3" s="63"/>
      <c r="N3" s="63" t="s">
        <v>213</v>
      </c>
      <c r="O3" s="64"/>
      <c r="P3" s="64"/>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331</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D14">
        <v>2017</v>
      </c>
      <c r="E14" s="7">
        <f>0.71*(12568.76/13315.07)</f>
        <v>0.67020448259002763</v>
      </c>
    </row>
    <row r="15" spans="1:23" x14ac:dyDescent="0.15">
      <c r="D15">
        <v>2016</v>
      </c>
      <c r="E15" s="7">
        <f>0.33*(4069.73/6229.7)</f>
        <v>0.21558195418720003</v>
      </c>
    </row>
    <row r="16" spans="1:23" x14ac:dyDescent="0.15">
      <c r="D16">
        <v>2015</v>
      </c>
      <c r="E16" s="65">
        <f>0.09*(29.05/1761.26)*(-1)</f>
        <v>-1.4844486333647502E-3</v>
      </c>
    </row>
    <row r="17" spans="4:6" x14ac:dyDescent="0.15">
      <c r="D17">
        <v>2014</v>
      </c>
      <c r="E17" s="7">
        <f>0.17*(1789.31/3172.23)</f>
        <v>9.5889232495752208E-2</v>
      </c>
    </row>
    <row r="18" spans="4:6" x14ac:dyDescent="0.15">
      <c r="D18">
        <v>2013</v>
      </c>
      <c r="E18" s="7">
        <f>0.12*(1166.36/2300.66)</f>
        <v>6.0836107899472316E-2</v>
      </c>
    </row>
    <row r="19" spans="4:6" x14ac:dyDescent="0.15">
      <c r="D19">
        <v>2012</v>
      </c>
      <c r="E19" s="7">
        <f>0.4*(6835.64/7535.6)</f>
        <v>0.36284516163278308</v>
      </c>
    </row>
    <row r="20" spans="4:6" x14ac:dyDescent="0.15">
      <c r="E20" s="7">
        <f>SUM(E14:E19)/6</f>
        <v>0.23397874836197841</v>
      </c>
    </row>
    <row r="22" spans="4: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workbookViewId="0">
      <selection activeCell="E8" sqref="E8"/>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4" t="s">
        <v>90</v>
      </c>
      <c r="C1" s="64"/>
      <c r="D1" s="64"/>
      <c r="E1" s="64"/>
      <c r="F1" s="64" t="s">
        <v>93</v>
      </c>
      <c r="G1" s="64"/>
      <c r="H1" s="64"/>
      <c r="I1" s="64" t="s">
        <v>96</v>
      </c>
      <c r="J1" s="64"/>
      <c r="K1" s="64"/>
    </row>
    <row r="2" spans="1:12" ht="13.5" customHeight="1" x14ac:dyDescent="0.15">
      <c r="A2" s="1" t="s">
        <v>79</v>
      </c>
      <c r="B2" s="42" t="s">
        <v>91</v>
      </c>
      <c r="C2" s="42" t="s">
        <v>193</v>
      </c>
      <c r="D2" s="42" t="s">
        <v>324</v>
      </c>
      <c r="E2" s="42" t="s">
        <v>325</v>
      </c>
      <c r="F2" s="42" t="s">
        <v>326</v>
      </c>
      <c r="G2" s="42" t="s">
        <v>94</v>
      </c>
      <c r="H2" s="42" t="s">
        <v>95</v>
      </c>
      <c r="I2" s="42" t="s">
        <v>115</v>
      </c>
      <c r="J2" s="63" t="s">
        <v>116</v>
      </c>
      <c r="K2" s="63"/>
      <c r="L2" s="42" t="s">
        <v>117</v>
      </c>
    </row>
    <row r="3" spans="1:12" ht="13.5" customHeight="1" x14ac:dyDescent="0.15">
      <c r="A3" s="1"/>
      <c r="B3" s="42"/>
      <c r="C3" s="42"/>
      <c r="D3" s="42"/>
      <c r="E3" s="42"/>
      <c r="F3" s="42"/>
      <c r="G3" s="42"/>
      <c r="H3" s="42"/>
      <c r="I3" s="42"/>
      <c r="J3" s="57" t="s">
        <v>329</v>
      </c>
      <c r="K3" s="62" t="s">
        <v>330</v>
      </c>
    </row>
    <row r="4" spans="1:12" ht="107.25" customHeight="1" x14ac:dyDescent="0.15">
      <c r="A4" t="s">
        <v>323</v>
      </c>
      <c r="B4">
        <v>237</v>
      </c>
      <c r="C4">
        <v>0</v>
      </c>
      <c r="D4">
        <v>132</v>
      </c>
      <c r="E4">
        <v>0</v>
      </c>
      <c r="F4">
        <v>2912</v>
      </c>
      <c r="H4" s="47" t="s">
        <v>327</v>
      </c>
      <c r="I4" s="47" t="s">
        <v>328</v>
      </c>
      <c r="J4" s="5">
        <v>0.36759999999999998</v>
      </c>
    </row>
    <row r="5" spans="1:12" x14ac:dyDescent="0.15">
      <c r="A5" t="s">
        <v>332</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N5" sqref="N5"/>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3" t="s">
        <v>228</v>
      </c>
      <c r="E1" s="63"/>
      <c r="F1" s="63"/>
      <c r="G1" s="63"/>
      <c r="H1" s="63"/>
      <c r="I1" s="63"/>
      <c r="J1" s="63" t="s">
        <v>235</v>
      </c>
      <c r="K1" s="63"/>
      <c r="L1" s="63"/>
      <c r="M1" s="63" t="s">
        <v>237</v>
      </c>
      <c r="N1" s="63"/>
      <c r="O1" s="49" t="s">
        <v>240</v>
      </c>
      <c r="P1" s="63" t="s">
        <v>242</v>
      </c>
      <c r="Q1" s="63"/>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E4">
        <v>3.14</v>
      </c>
      <c r="G4">
        <v>2928</v>
      </c>
      <c r="H4">
        <v>127</v>
      </c>
      <c r="I4" s="47" t="s">
        <v>307</v>
      </c>
      <c r="K4" s="5">
        <f>5484/93277</f>
        <v>5.879262840786046E-2</v>
      </c>
      <c r="L4" s="33">
        <f>59347/(5471+3458)/2</f>
        <v>3.32327248292082</v>
      </c>
      <c r="M4" s="7">
        <f>1.33/9.33</f>
        <v>0.14255091103965703</v>
      </c>
      <c r="Q4">
        <v>0</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A2" sqref="A2"/>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4" t="s">
        <v>286</v>
      </c>
      <c r="C1" s="64"/>
      <c r="D1" s="64"/>
      <c r="E1" s="64"/>
      <c r="F1" s="64" t="s">
        <v>291</v>
      </c>
      <c r="G1" s="64"/>
      <c r="H1" s="2" t="s">
        <v>294</v>
      </c>
      <c r="I1" s="64" t="s">
        <v>295</v>
      </c>
      <c r="J1" s="64"/>
      <c r="K1" s="64"/>
      <c r="L1" s="64" t="s">
        <v>299</v>
      </c>
      <c r="M1" s="64"/>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4" t="s">
        <v>309</v>
      </c>
      <c r="H1" s="64"/>
      <c r="I1" s="64"/>
      <c r="J1" s="64" t="s">
        <v>316</v>
      </c>
      <c r="K1" s="64"/>
      <c r="L1" s="64"/>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成长股财务指标</vt:lpstr>
      <vt:lpstr>成长股买卖原则</vt:lpstr>
      <vt:lpstr>债券选择原则-H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2018-12-13T10:07:49Z</dcterms:modified>
</cp:coreProperties>
</file>