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0" windowHeight="10840" tabRatio="644"/>
  </bookViews>
  <sheets>
    <sheet name="613-35106-02" sheetId="10" r:id="rId1"/>
    <sheet name="Drawing" sheetId="2" r:id="rId2"/>
    <sheet name="Setup" sheetId="3" state="hidden" r:id="rId3"/>
    <sheet name="Revision" sheetId="4" state="hidden" r:id="rId4"/>
  </sheets>
  <definedNames>
    <definedName name="CMMVersion" localSheetId="0">'613-35106-02'!$R$6</definedName>
    <definedName name="CMMVersion">#REF!</definedName>
    <definedName name="dim_type">Setup!$J$2:$J$5</definedName>
    <definedName name="dim_types">Setup!$J$2:$J$5</definedName>
    <definedName name="gauging">Setup!$L$2:$L$3</definedName>
    <definedName name="insp_meth">Setup!$H$2:$H$14</definedName>
    <definedName name="_xlnm.Print_Area" localSheetId="0">'613-35106-02'!$A$1:$BP$19</definedName>
  </definedNames>
  <calcPr calcId="144525"/>
</workbook>
</file>

<file path=xl/comments1.xml><?xml version="1.0" encoding="utf-8"?>
<comments xmlns="http://schemas.openxmlformats.org/spreadsheetml/2006/main">
  <authors>
    <author>Paul Lucier</author>
    <author>Adam Xu</author>
  </authors>
  <commentList>
    <comment ref="V2" authorId="0">
      <text>
        <r>
          <rPr>
            <sz val="9"/>
            <rFont val="Calibri"/>
            <charset val="134"/>
          </rPr>
          <t>- Fill in all light purple fields.
- Enter comments for incomplete data or any dimensions with "Reject" status
- One sided spec should only have USL or LSL values (leave nominal blank)</t>
        </r>
      </text>
    </comment>
    <comment ref="J10" authorId="0">
      <text>
        <r>
          <rPr>
            <b/>
            <sz val="9"/>
            <color rgb="FF000000"/>
            <rFont val="Calibri"/>
            <charset val="134"/>
          </rPr>
          <t>HG = Height Gauge
MIC = Micrometer
CMM = Coordinate Measuring Machine
OMM = Optical CMM
TG = Thickness Gauge
HT = Hardness Tester
PG = Plug Gauge
FT = Force Tester
DC = Dial/Digital Caliper
P = Protractor
OC = Optical Comparotor</t>
        </r>
      </text>
    </comment>
    <comment ref="U10" authorId="1">
      <text>
        <r>
          <rPr>
            <b/>
            <sz val="9"/>
            <color rgb="FF000000"/>
            <rFont val="Calibri"/>
            <charset val="134"/>
          </rPr>
          <t>Adam Xu:</t>
        </r>
        <r>
          <rPr>
            <sz val="9"/>
            <color rgb="FF000000"/>
            <rFont val="Calibri"/>
            <charset val="134"/>
          </rPr>
          <t xml:space="preserve">
General Process accuracy Index Level setting as below:
Level A: |Ca|&lt;=12.5%
Level B: 12.5%&lt;|Ca|&lt;=25%
Level C: 25%&lt;|Ca|&lt;=50%
Level D: |Ca|&gt;50%</t>
        </r>
      </text>
    </comment>
  </commentList>
</comments>
</file>

<file path=xl/sharedStrings.xml><?xml version="1.0" encoding="utf-8"?>
<sst xmlns="http://schemas.openxmlformats.org/spreadsheetml/2006/main" count="368" uniqueCount="146">
  <si>
    <t>Enhanced Cpk Data Sheet - Enclosures MD</t>
  </si>
  <si>
    <t>Rev 4.3</t>
  </si>
  <si>
    <t>Instructions</t>
  </si>
  <si>
    <t>Part Number :</t>
  </si>
  <si>
    <t>613-35106</t>
  </si>
  <si>
    <t>Supplier :</t>
  </si>
  <si>
    <t>Magsound</t>
  </si>
  <si>
    <t>Tool # / Build / DOE Name :</t>
  </si>
  <si>
    <t>EVT</t>
  </si>
  <si>
    <t>Part Description :</t>
  </si>
  <si>
    <t>SUB-ASSY,MAGNETS,BUD RET,EVT2,L,B747</t>
  </si>
  <si>
    <t>Inspector :</t>
  </si>
  <si>
    <t>Liu Xuelei</t>
  </si>
  <si>
    <t>Notes/Comments :</t>
  </si>
  <si>
    <t>Revision :</t>
  </si>
  <si>
    <t>02</t>
  </si>
  <si>
    <t>Date :</t>
  </si>
  <si>
    <t>CMM/OMM Program version :</t>
  </si>
  <si>
    <t>251UM</t>
  </si>
  <si>
    <t>DRAWING SPECIFICATIONS</t>
  </si>
  <si>
    <t>CALCULATED RESULTS</t>
  </si>
  <si>
    <t>DO NOT DELETE COLUMNS</t>
  </si>
  <si>
    <t xml:space="preserve">     MEASURED DATA</t>
  </si>
  <si>
    <t>(USL for one sided spec)</t>
  </si>
  <si>
    <t>(LSL for one sided spec)</t>
  </si>
  <si>
    <t>Tolerance needed to hit target Cpk</t>
  </si>
  <si>
    <t>Cp* =</t>
  </si>
  <si>
    <t>SPC</t>
  </si>
  <si>
    <t>FAI#</t>
  </si>
  <si>
    <t>Description</t>
  </si>
  <si>
    <t>Target Cpk</t>
  </si>
  <si>
    <t>Dimension Type</t>
  </si>
  <si>
    <t>Nominal</t>
  </si>
  <si>
    <t>TOL+</t>
  </si>
  <si>
    <t>TOL-</t>
  </si>
  <si>
    <t>Inspection Method</t>
  </si>
  <si>
    <t>100% Gauged</t>
  </si>
  <si>
    <t>USL</t>
  </si>
  <si>
    <t>LSL</t>
  </si>
  <si>
    <t>Maximum</t>
  </si>
  <si>
    <t>Minimum</t>
  </si>
  <si>
    <t>Mean</t>
  </si>
  <si>
    <t>Std Dev</t>
  </si>
  <si>
    <t>Cp</t>
  </si>
  <si>
    <t>Ca</t>
  </si>
  <si>
    <t>Ca Level</t>
  </si>
  <si>
    <t>UCPK</t>
  </si>
  <si>
    <t>LCPK</t>
  </si>
  <si>
    <t>Cpk</t>
  </si>
  <si>
    <t>Yield</t>
  </si>
  <si>
    <t>+Tol =&gt; Cpk*</t>
  </si>
  <si>
    <t>-Tol =&gt; Cpk*</t>
  </si>
  <si>
    <t>Mean Shift</t>
  </si>
  <si>
    <t>Tol Range
=&gt; Cp*</t>
  </si>
  <si>
    <t>Normality Test</t>
  </si>
  <si>
    <t>Normality Result</t>
  </si>
  <si>
    <t>Notes</t>
  </si>
  <si>
    <t>A</t>
  </si>
  <si>
    <t>FAI1</t>
  </si>
  <si>
    <t>Distance</t>
  </si>
  <si>
    <t>Tolerance</t>
  </si>
  <si>
    <t>HG</t>
  </si>
  <si>
    <t>No</t>
  </si>
  <si>
    <t>B</t>
  </si>
  <si>
    <t>FAI2</t>
  </si>
  <si>
    <t>C</t>
  </si>
  <si>
    <t>FAI3</t>
  </si>
  <si>
    <t>D</t>
  </si>
  <si>
    <t>FAI 4</t>
  </si>
  <si>
    <t>Profile</t>
  </si>
  <si>
    <t>GD&amp;T</t>
  </si>
  <si>
    <t>CMM</t>
  </si>
  <si>
    <t>Profile P1</t>
  </si>
  <si>
    <t>Profile P2</t>
  </si>
  <si>
    <t>Profile P3</t>
  </si>
  <si>
    <t>Profile P4</t>
  </si>
  <si>
    <t>Profile P5</t>
  </si>
  <si>
    <t>E</t>
  </si>
  <si>
    <t>FAI 5</t>
  </si>
  <si>
    <t>F</t>
  </si>
  <si>
    <t>FAI 6</t>
  </si>
  <si>
    <t>G</t>
  </si>
  <si>
    <t>FAI 7</t>
  </si>
  <si>
    <t>H-1</t>
  </si>
  <si>
    <t>FAI 8-1</t>
  </si>
  <si>
    <t>H-2</t>
  </si>
  <si>
    <t>FAI 8-2</t>
  </si>
  <si>
    <t>H-3</t>
  </si>
  <si>
    <t>FAI 8-3</t>
  </si>
  <si>
    <t>H-4</t>
  </si>
  <si>
    <t>FAI 8-4</t>
  </si>
  <si>
    <t>/</t>
  </si>
  <si>
    <t>M1 MM decay After 72H HS</t>
  </si>
  <si>
    <t>MAX</t>
  </si>
  <si>
    <t>Other</t>
  </si>
  <si>
    <t>M2 MM decay After 72H HS</t>
  </si>
  <si>
    <t>M3 MM decay After 72H HS</t>
  </si>
  <si>
    <t>M4 MM decay After 72H HS</t>
  </si>
  <si>
    <t>Magnet 1 Shear Force</t>
  </si>
  <si>
    <t>TBD</t>
  </si>
  <si>
    <t>Magnet 2 Shear Force</t>
  </si>
  <si>
    <t>Magnet 3 Shear Force</t>
  </si>
  <si>
    <t>Magnet 4 Shear Force</t>
  </si>
  <si>
    <t>AF</t>
  </si>
  <si>
    <t>record of positions of data blocks</t>
  </si>
  <si>
    <t>list of inspection methods</t>
  </si>
  <si>
    <t>list of dimension types</t>
  </si>
  <si>
    <t>list for 100% gauging</t>
  </si>
  <si>
    <t>left</t>
  </si>
  <si>
    <t>top</t>
  </si>
  <si>
    <t>Yes</t>
  </si>
  <si>
    <t>MIC</t>
  </si>
  <si>
    <t>MIN</t>
  </si>
  <si>
    <t>OMM</t>
  </si>
  <si>
    <t>TG</t>
  </si>
  <si>
    <t>HT</t>
  </si>
  <si>
    <t>PG</t>
  </si>
  <si>
    <t>FT</t>
  </si>
  <si>
    <t>DC</t>
  </si>
  <si>
    <t>P</t>
  </si>
  <si>
    <t>OC</t>
  </si>
  <si>
    <t>Revision Control</t>
  </si>
  <si>
    <t>Revision</t>
  </si>
  <si>
    <t>Date</t>
  </si>
  <si>
    <t>Revised by</t>
  </si>
  <si>
    <t>Description of Changes</t>
  </si>
  <si>
    <t>Paul Lucier</t>
  </si>
  <si>
    <t>Initial release</t>
  </si>
  <si>
    <r>
      <rPr>
        <sz val="12"/>
        <color theme="1"/>
        <rFont val="宋体"/>
        <charset val="134"/>
      </rPr>
      <t xml:space="preserve">- Added support for multiple sheets of data. All sheets must be set up identically to be supported
- Normality test no longer live formulas. Normality test values will be updated when any button is pushed. Also added a new button on the data sheet to run this separately.
- Export for JMP and sortable/filterable versions of data has been added.
- Macros can now handle empty data and non-numeric data.
- Changed formatting on several fields
- Added mean shift and Cp target range calculations
- Added notes field in header, and a field to record CMM/OMM program revision or number </t>
    </r>
    <r>
      <rPr>
        <sz val="12"/>
        <rFont val="Calibri"/>
        <charset val="134"/>
      </rPr>
      <t>(</t>
    </r>
    <r>
      <rPr>
        <sz val="12"/>
        <color theme="1"/>
        <rFont val="宋体"/>
        <charset val="134"/>
      </rPr>
      <t>helpful for automated reporting from Hexagon systems</t>
    </r>
    <r>
      <rPr>
        <sz val="12"/>
        <rFont val="Calibri"/>
        <charset val="134"/>
      </rPr>
      <t>)</t>
    </r>
    <r>
      <rPr>
        <sz val="12"/>
        <color theme="1"/>
        <rFont val="宋体"/>
        <charset val="134"/>
      </rPr>
      <t xml:space="preserve">
- Fixed problem with histogram plots related to one-sided dimensions </t>
    </r>
    <r>
      <rPr>
        <sz val="12"/>
        <rFont val="Calibri"/>
        <charset val="134"/>
      </rPr>
      <t>(</t>
    </r>
    <r>
      <rPr>
        <sz val="12"/>
        <color theme="1"/>
        <rFont val="宋体"/>
        <charset val="134"/>
      </rPr>
      <t>clustering near 0</t>
    </r>
    <r>
      <rPr>
        <sz val="12"/>
        <rFont val="Calibri"/>
        <charset val="134"/>
      </rPr>
      <t>)</t>
    </r>
  </si>
  <si>
    <t>- More bug fixes
- Adjusted JMP Export (save as .xls automatically + other fixes)</t>
  </si>
  <si>
    <t>- More bug fixes
- Rearranged code to organize it better</t>
  </si>
  <si>
    <t>- Fixed problem where Normality Update would delete the "Normal/Not Normal" data</t>
  </si>
  <si>
    <t xml:space="preserve">- First ~15 rows of data had lost conditional formatting in nominal/tolerance fields. Fixed this </t>
  </si>
  <si>
    <t>- Changed Location column to Cpk Target column. Now each dimension can have a unique Cpk Target
- Rebuilt add tabs function - now much more flexible. Can add several tabs at once using different naming formats (numeric or alphabetic)
- Added a function to refresh the drawing setup section from the first tab to all other tabs. Rolled the last 2 functions into a new button called "Manage Data Tabs"
- Added a multi-cavity summary report in the Export button
- Rebuilt the micro-distributions to reduce overhead (removed shadows and borders). Cleaner look and faster.
- Circles will no longer drop one on top of another. They will now appear in a grid that is perfectly spaced for optimal organization. 
- Added a "100% Gauged" column to the dimension setup area</t>
  </si>
  <si>
    <t>- Added conditional formatting to Cp/Cpk/Yield related to 100% Gauged dimensions
- Added mean shift and target -tol &amp; +tol columns to the multi-cavity summary report
- Repaired formatting of summary values on multi cavity summary
- Added "Detect Outliers" button &amp; funciton. Will bold and italicize any potential outliers in the data sets, and addes to the Notes field to identify that they were detected.</t>
  </si>
  <si>
    <t>- Fixed several bugs related to import
- Renamed multi-cavity report to multi-tab report (more generic)
- Added nominal, +Tol, -Tol to multi-tab summary report</t>
  </si>
  <si>
    <t>- Fixed some additional bugs
- Improved speed of several functions on Excel 2016</t>
  </si>
  <si>
    <t>Adam Xu</t>
  </si>
  <si>
    <t>- Add data export for Bubble Navigator Apps</t>
  </si>
  <si>
    <t>- Add multi-sheet selection for Bubble Navigator
- Add Non-Capable CpK for Bubble Navigator</t>
  </si>
  <si>
    <t>9/22/2017</t>
  </si>
  <si>
    <r>
      <rPr>
        <sz val="12"/>
        <color theme="1"/>
        <rFont val="宋体"/>
        <charset val="134"/>
      </rPr>
      <t xml:space="preserve">- Update distribution </t>
    </r>
    <r>
      <rPr>
        <sz val="12"/>
        <rFont val="Calibri"/>
        <charset val="134"/>
      </rPr>
      <t>c</t>
    </r>
    <r>
      <rPr>
        <sz val="12"/>
        <color theme="1"/>
        <rFont val="宋体"/>
        <charset val="134"/>
      </rPr>
      <t>harts w/ Fit curve
-Address previous position issue</t>
    </r>
  </si>
  <si>
    <t>4/17/2019</t>
  </si>
  <si>
    <t>- Add Ca calculation along with Ca Level for each FAI/SPC Dimension
-Update the format conditions</t>
  </si>
  <si>
    <t>7/8/2019</t>
  </si>
  <si>
    <t>- Update Ca formula
-Unlimited data qty each SPC dimension rather than 100 data max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</si>
</sst>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%"/>
    <numFmt numFmtId="177" formatCode="#,##0.0000"/>
    <numFmt numFmtId="178" formatCode="m/d/yyyy;@"/>
    <numFmt numFmtId="179" formatCode="m/d"/>
    <numFmt numFmtId="180" formatCode="0.00_ "/>
    <numFmt numFmtId="181" formatCode="0.000"/>
    <numFmt numFmtId="182" formatCode="0.000_ "/>
  </numFmts>
  <fonts count="57">
    <font>
      <sz val="12"/>
      <color theme="1"/>
      <name val="宋体"/>
      <charset val="134"/>
      <scheme val="minor"/>
    </font>
    <font>
      <b/>
      <u/>
      <sz val="16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0"/>
      <name val="Arial"/>
      <charset val="134"/>
    </font>
    <font>
      <sz val="12"/>
      <color theme="1"/>
      <name val="Arial"/>
      <charset val="134"/>
    </font>
    <font>
      <b/>
      <sz val="16"/>
      <name val="Arial"/>
      <charset val="134"/>
    </font>
    <font>
      <sz val="10"/>
      <color theme="4"/>
      <name val="Arial"/>
      <charset val="134"/>
    </font>
    <font>
      <b/>
      <sz val="10"/>
      <name val="Arial"/>
      <charset val="134"/>
    </font>
    <font>
      <b/>
      <sz val="11"/>
      <name val="Arial"/>
      <charset val="134"/>
    </font>
    <font>
      <sz val="9"/>
      <name val="Arial"/>
      <charset val="134"/>
    </font>
    <font>
      <sz val="9"/>
      <color theme="1"/>
      <name val="Arial"/>
      <charset val="134"/>
    </font>
    <font>
      <sz val="10"/>
      <color rgb="FF000000"/>
      <name val="Arial"/>
      <charset val="134"/>
    </font>
    <font>
      <sz val="10"/>
      <color theme="1"/>
      <name val="Arial Regular"/>
      <charset val="134"/>
    </font>
    <font>
      <sz val="10"/>
      <color rgb="FF000000"/>
      <name val="Arial Regular"/>
      <charset val="134"/>
    </font>
    <font>
      <sz val="10"/>
      <color rgb="FF000000"/>
      <name val="宋体"/>
      <charset val="134"/>
      <scheme val="minor"/>
    </font>
    <font>
      <sz val="10"/>
      <color theme="1"/>
      <name val="宋体"/>
      <charset val="134"/>
      <scheme val="minor"/>
    </font>
    <font>
      <sz val="8"/>
      <name val="Arial"/>
      <charset val="134"/>
    </font>
    <font>
      <sz val="10"/>
      <name val="Arial Regular"/>
      <charset val="134"/>
    </font>
    <font>
      <b/>
      <sz val="10"/>
      <name val="Arial Regular"/>
      <charset val="134"/>
    </font>
    <font>
      <sz val="9"/>
      <color theme="1"/>
      <name val="宋体"/>
      <charset val="134"/>
      <scheme val="minor"/>
    </font>
    <font>
      <b/>
      <sz val="9"/>
      <color theme="1"/>
      <name val="宋体"/>
      <charset val="134"/>
      <scheme val="minor"/>
    </font>
    <font>
      <sz val="10"/>
      <name val="宋体-简"/>
      <charset val="134"/>
    </font>
    <font>
      <sz val="9"/>
      <color rgb="FFFF0000"/>
      <name val="Arial"/>
      <charset val="134"/>
    </font>
    <font>
      <sz val="10"/>
      <color theme="1"/>
      <name val="Arial"/>
      <charset val="134"/>
    </font>
    <font>
      <b/>
      <i/>
      <sz val="10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____"/>
      <charset val="134"/>
    </font>
    <font>
      <b/>
      <sz val="12"/>
      <name val="Arial"/>
      <charset val="134"/>
    </font>
    <font>
      <sz val="12"/>
      <name val="Arial"/>
      <charset val="134"/>
    </font>
    <font>
      <sz val="12"/>
      <name val="Times New Roman"/>
      <charset val="134"/>
    </font>
    <font>
      <sz val="12"/>
      <name val="宋体"/>
      <charset val="134"/>
    </font>
    <font>
      <sz val="10"/>
      <color indexed="8"/>
      <name val="Arial"/>
      <charset val="134"/>
    </font>
    <font>
      <sz val="12"/>
      <color theme="1"/>
      <name val="宋体"/>
      <charset val="134"/>
    </font>
    <font>
      <sz val="12"/>
      <name val="Calibri"/>
      <charset val="134"/>
    </font>
    <font>
      <b/>
      <sz val="9"/>
      <color rgb="FF000000"/>
      <name val="Calibri"/>
      <charset val="134"/>
    </font>
    <font>
      <sz val="9"/>
      <color rgb="FF000000"/>
      <name val="Calibri"/>
      <charset val="134"/>
    </font>
    <font>
      <sz val="9"/>
      <name val="Calibri"/>
      <charset val="134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89013336588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theme="7" tint="0.799859614856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65">
    <xf numFmtId="0" fontId="0" fillId="0" borderId="0"/>
    <xf numFmtId="43" fontId="26" fillId="0" borderId="0" applyFont="0" applyFill="0" applyBorder="0" applyAlignment="0" applyProtection="0">
      <alignment vertical="center"/>
    </xf>
    <xf numFmtId="44" fontId="26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41" fontId="26" fillId="0" borderId="0" applyFont="0" applyFill="0" applyBorder="0" applyAlignment="0" applyProtection="0">
      <alignment vertical="center"/>
    </xf>
    <xf numFmtId="42" fontId="26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6" fillId="9" borderId="17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8" applyNumberFormat="0" applyFill="0" applyAlignment="0" applyProtection="0">
      <alignment vertical="center"/>
    </xf>
    <xf numFmtId="0" fontId="33" fillId="0" borderId="18" applyNumberFormat="0" applyFill="0" applyAlignment="0" applyProtection="0">
      <alignment vertical="center"/>
    </xf>
    <xf numFmtId="0" fontId="34" fillId="0" borderId="19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10" borderId="20" applyNumberFormat="0" applyAlignment="0" applyProtection="0">
      <alignment vertical="center"/>
    </xf>
    <xf numFmtId="0" fontId="36" fillId="11" borderId="21" applyNumberFormat="0" applyAlignment="0" applyProtection="0">
      <alignment vertical="center"/>
    </xf>
    <xf numFmtId="0" fontId="37" fillId="11" borderId="20" applyNumberFormat="0" applyAlignment="0" applyProtection="0">
      <alignment vertical="center"/>
    </xf>
    <xf numFmtId="0" fontId="38" fillId="12" borderId="22" applyNumberFormat="0" applyAlignment="0" applyProtection="0">
      <alignment vertical="center"/>
    </xf>
    <xf numFmtId="0" fontId="39" fillId="0" borderId="23" applyNumberFormat="0" applyFill="0" applyAlignment="0" applyProtection="0">
      <alignment vertical="center"/>
    </xf>
    <xf numFmtId="0" fontId="40" fillId="0" borderId="24" applyNumberFormat="0" applyFill="0" applyAlignment="0" applyProtection="0">
      <alignment vertical="center"/>
    </xf>
    <xf numFmtId="0" fontId="41" fillId="13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43" fillId="15" borderId="0" applyNumberFormat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4" fillId="19" borderId="0" applyNumberFormat="0" applyBorder="0" applyAlignment="0" applyProtection="0">
      <alignment vertical="center"/>
    </xf>
    <xf numFmtId="0" fontId="44" fillId="20" borderId="0" applyNumberFormat="0" applyBorder="0" applyAlignment="0" applyProtection="0">
      <alignment vertical="center"/>
    </xf>
    <xf numFmtId="0" fontId="45" fillId="21" borderId="0" applyNumberFormat="0" applyBorder="0" applyAlignment="0" applyProtection="0">
      <alignment vertical="center"/>
    </xf>
    <xf numFmtId="0" fontId="45" fillId="22" borderId="0" applyNumberFormat="0" applyBorder="0" applyAlignment="0" applyProtection="0">
      <alignment vertical="center"/>
    </xf>
    <xf numFmtId="0" fontId="44" fillId="23" borderId="0" applyNumberFormat="0" applyBorder="0" applyAlignment="0" applyProtection="0">
      <alignment vertical="center"/>
    </xf>
    <xf numFmtId="0" fontId="44" fillId="24" borderId="0" applyNumberFormat="0" applyBorder="0" applyAlignment="0" applyProtection="0">
      <alignment vertical="center"/>
    </xf>
    <xf numFmtId="0" fontId="45" fillId="25" borderId="0" applyNumberFormat="0" applyBorder="0" applyAlignment="0" applyProtection="0">
      <alignment vertical="center"/>
    </xf>
    <xf numFmtId="0" fontId="45" fillId="26" borderId="0" applyNumberFormat="0" applyBorder="0" applyAlignment="0" applyProtection="0">
      <alignment vertical="center"/>
    </xf>
    <xf numFmtId="0" fontId="44" fillId="27" borderId="0" applyNumberFormat="0" applyBorder="0" applyAlignment="0" applyProtection="0">
      <alignment vertical="center"/>
    </xf>
    <xf numFmtId="0" fontId="44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4" fillId="31" borderId="0" applyNumberFormat="0" applyBorder="0" applyAlignment="0" applyProtection="0">
      <alignment vertical="center"/>
    </xf>
    <xf numFmtId="0" fontId="44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8" borderId="0" applyNumberFormat="0" applyBorder="0" applyAlignment="0" applyProtection="0">
      <alignment vertical="center"/>
    </xf>
    <xf numFmtId="0" fontId="44" fillId="39" borderId="0" applyNumberFormat="0" applyBorder="0" applyAlignment="0" applyProtection="0">
      <alignment vertical="center"/>
    </xf>
    <xf numFmtId="0" fontId="46" fillId="0" borderId="0"/>
    <xf numFmtId="176" fontId="4" fillId="0" borderId="0" applyFill="0" applyBorder="0" applyAlignment="0"/>
    <xf numFmtId="177" fontId="4" fillId="0" borderId="0" applyFill="0" applyBorder="0" applyAlignment="0"/>
    <xf numFmtId="0" fontId="47" fillId="0" borderId="25" applyNumberFormat="0" applyAlignment="0" applyProtection="0">
      <alignment horizontal="left" vertical="center"/>
    </xf>
    <xf numFmtId="0" fontId="47" fillId="0" borderId="5">
      <alignment horizontal="left" vertical="center"/>
    </xf>
    <xf numFmtId="177" fontId="4" fillId="0" borderId="0" applyFill="0" applyBorder="0" applyAlignment="0"/>
    <xf numFmtId="0" fontId="48" fillId="0" borderId="0"/>
    <xf numFmtId="0" fontId="48" fillId="0" borderId="0"/>
    <xf numFmtId="0" fontId="49" fillId="0" borderId="0"/>
    <xf numFmtId="9" fontId="50" fillId="0" borderId="0" applyFont="0" applyFill="0" applyBorder="0" applyAlignment="0" applyProtection="0"/>
    <xf numFmtId="177" fontId="4" fillId="0" borderId="0" applyFill="0" applyBorder="0" applyAlignment="0"/>
    <xf numFmtId="49" fontId="51" fillId="0" borderId="0" applyFill="0" applyBorder="0" applyAlignment="0"/>
    <xf numFmtId="177" fontId="4" fillId="0" borderId="0" applyFill="0" applyBorder="0" applyAlignment="0"/>
    <xf numFmtId="0" fontId="0" fillId="0" borderId="0"/>
    <xf numFmtId="0" fontId="50" fillId="0" borderId="0">
      <alignment vertical="center"/>
    </xf>
    <xf numFmtId="0" fontId="48" fillId="0" borderId="0"/>
  </cellStyleXfs>
  <cellXfs count="148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3" fillId="2" borderId="0" xfId="0" applyFont="1" applyFill="1"/>
    <xf numFmtId="0" fontId="0" fillId="2" borderId="0" xfId="0" applyFill="1"/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3" borderId="0" xfId="0" applyFont="1" applyFill="1" applyProtection="1">
      <protection locked="0"/>
    </xf>
    <xf numFmtId="0" fontId="4" fillId="3" borderId="0" xfId="0" applyFont="1" applyFill="1" applyAlignment="1" applyProtection="1">
      <alignment horizontal="center"/>
      <protection locked="0"/>
    </xf>
    <xf numFmtId="0" fontId="5" fillId="0" borderId="0" xfId="0" applyFont="1"/>
    <xf numFmtId="0" fontId="6" fillId="3" borderId="0" xfId="0" applyFont="1" applyFill="1" applyAlignment="1">
      <alignment horizontal="center"/>
    </xf>
    <xf numFmtId="0" fontId="7" fillId="3" borderId="0" xfId="0" applyFont="1" applyFill="1"/>
    <xf numFmtId="0" fontId="4" fillId="3" borderId="0" xfId="0" applyFont="1" applyFill="1"/>
    <xf numFmtId="0" fontId="4" fillId="3" borderId="2" xfId="0" applyFont="1" applyFill="1" applyBorder="1" applyAlignment="1">
      <alignment horizontal="right"/>
    </xf>
    <xf numFmtId="0" fontId="4" fillId="3" borderId="3" xfId="0" applyFont="1" applyFill="1" applyBorder="1" applyAlignment="1">
      <alignment horizontal="right"/>
    </xf>
    <xf numFmtId="14" fontId="8" fillId="4" borderId="1" xfId="0" applyNumberFormat="1" applyFont="1" applyFill="1" applyBorder="1" applyProtection="1">
      <protection locked="0"/>
    </xf>
    <xf numFmtId="14" fontId="8" fillId="4" borderId="1" xfId="0" applyNumberFormat="1" applyFont="1" applyFill="1" applyBorder="1" applyAlignment="1" applyProtection="1">
      <alignment vertical="center" wrapText="1"/>
      <protection locked="0"/>
    </xf>
    <xf numFmtId="49" fontId="8" fillId="4" borderId="1" xfId="0" applyNumberFormat="1" applyFont="1" applyFill="1" applyBorder="1" applyAlignment="1" applyProtection="1">
      <alignment horizontal="left"/>
      <protection locked="0"/>
    </xf>
    <xf numFmtId="0" fontId="4" fillId="3" borderId="0" xfId="0" applyFont="1" applyFill="1" applyAlignment="1">
      <alignment horizontal="center"/>
    </xf>
    <xf numFmtId="0" fontId="9" fillId="5" borderId="4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/>
    <xf numFmtId="179" fontId="10" fillId="2" borderId="4" xfId="64" applyNumberFormat="1" applyFont="1" applyFill="1" applyBorder="1" applyAlignment="1" applyProtection="1">
      <alignment wrapText="1"/>
      <protection locked="0"/>
    </xf>
    <xf numFmtId="0" fontId="11" fillId="6" borderId="6" xfId="0" applyFont="1" applyFill="1" applyBorder="1"/>
    <xf numFmtId="179" fontId="10" fillId="2" borderId="7" xfId="64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12" fillId="7" borderId="7" xfId="0" applyFont="1" applyFill="1" applyBorder="1" applyAlignment="1" applyProtection="1">
      <alignment horizontal="center"/>
      <protection locked="0"/>
    </xf>
    <xf numFmtId="180" fontId="4" fillId="8" borderId="7" xfId="0" applyNumberFormat="1" applyFont="1" applyFill="1" applyBorder="1" applyAlignment="1" applyProtection="1">
      <alignment horizontal="center"/>
      <protection locked="0"/>
    </xf>
    <xf numFmtId="49" fontId="4" fillId="8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7" xfId="0" applyFont="1" applyFill="1" applyBorder="1" applyAlignment="1" applyProtection="1">
      <alignment horizontal="center"/>
      <protection locked="0"/>
    </xf>
    <xf numFmtId="0" fontId="12" fillId="7" borderId="8" xfId="0" applyFont="1" applyFill="1" applyBorder="1" applyAlignment="1" applyProtection="1">
      <alignment horizontal="center" vertical="center"/>
      <protection locked="0"/>
    </xf>
    <xf numFmtId="0" fontId="2" fillId="6" borderId="0" xfId="0" applyFont="1" applyFill="1"/>
    <xf numFmtId="0" fontId="12" fillId="7" borderId="1" xfId="0" applyFont="1" applyFill="1" applyBorder="1" applyAlignment="1" applyProtection="1">
      <alignment horizontal="center" vertical="center"/>
      <protection locked="0"/>
    </xf>
    <xf numFmtId="0" fontId="12" fillId="7" borderId="8" xfId="0" applyFont="1" applyFill="1" applyBorder="1" applyAlignment="1" applyProtection="1">
      <alignment horizontal="center"/>
      <protection locked="0"/>
    </xf>
    <xf numFmtId="0" fontId="12" fillId="7" borderId="1" xfId="0" applyFont="1" applyFill="1" applyBorder="1" applyAlignment="1" applyProtection="1">
      <alignment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14" fillId="7" borderId="8" xfId="0" applyFont="1" applyFill="1" applyBorder="1" applyAlignment="1" applyProtection="1">
      <alignment horizontal="center"/>
      <protection locked="0"/>
    </xf>
    <xf numFmtId="0" fontId="14" fillId="7" borderId="7" xfId="0" applyFont="1" applyFill="1" applyBorder="1" applyAlignment="1" applyProtection="1">
      <alignment horizontal="center"/>
      <protection locked="0"/>
    </xf>
    <xf numFmtId="49" fontId="14" fillId="7" borderId="8" xfId="0" applyNumberFormat="1" applyFont="1" applyFill="1" applyBorder="1" applyAlignment="1" applyProtection="1">
      <alignment horizontal="center"/>
      <protection locked="0"/>
    </xf>
    <xf numFmtId="49" fontId="14" fillId="7" borderId="1" xfId="0" applyNumberFormat="1" applyFont="1" applyFill="1" applyBorder="1" applyAlignment="1" applyProtection="1">
      <alignment horizontal="center"/>
      <protection locked="0"/>
    </xf>
    <xf numFmtId="0" fontId="14" fillId="7" borderId="1" xfId="0" applyFont="1" applyFill="1" applyBorder="1" applyAlignment="1" applyProtection="1">
      <alignment horizontal="center"/>
      <protection locked="0"/>
    </xf>
    <xf numFmtId="0" fontId="15" fillId="7" borderId="7" xfId="0" applyFont="1" applyFill="1" applyBorder="1" applyAlignment="1" applyProtection="1">
      <alignment horizontal="center"/>
      <protection locked="0"/>
    </xf>
    <xf numFmtId="49" fontId="15" fillId="7" borderId="8" xfId="0" applyNumberFormat="1" applyFont="1" applyFill="1" applyBorder="1" applyAlignment="1" applyProtection="1">
      <alignment horizontal="center"/>
      <protection locked="0"/>
    </xf>
    <xf numFmtId="0" fontId="16" fillId="4" borderId="7" xfId="0" applyFont="1" applyFill="1" applyBorder="1" applyAlignment="1" applyProtection="1">
      <alignment horizontal="center"/>
      <protection locked="0"/>
    </xf>
    <xf numFmtId="14" fontId="8" fillId="2" borderId="6" xfId="0" applyNumberFormat="1" applyFont="1" applyFill="1" applyBorder="1" applyProtection="1">
      <protection locked="0"/>
    </xf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14" fontId="8" fillId="4" borderId="2" xfId="0" applyNumberFormat="1" applyFont="1" applyFill="1" applyBorder="1" applyAlignment="1" applyProtection="1">
      <alignment horizontal="left"/>
      <protection locked="0"/>
    </xf>
    <xf numFmtId="14" fontId="8" fillId="4" borderId="2" xfId="0" applyNumberFormat="1" applyFont="1" applyFill="1" applyBorder="1" applyAlignment="1" applyProtection="1">
      <alignment horizontal="left" vertical="center"/>
      <protection locked="0"/>
    </xf>
    <xf numFmtId="2" fontId="10" fillId="2" borderId="4" xfId="64" applyNumberFormat="1" applyFont="1" applyFill="1" applyBorder="1" applyAlignment="1" applyProtection="1">
      <alignment wrapText="1"/>
      <protection locked="0"/>
    </xf>
    <xf numFmtId="0" fontId="17" fillId="2" borderId="4" xfId="0" applyFont="1" applyFill="1" applyBorder="1" applyAlignment="1">
      <alignment horizontal="center" vertical="center" wrapText="1"/>
    </xf>
    <xf numFmtId="2" fontId="10" fillId="2" borderId="7" xfId="64" applyNumberFormat="1" applyFont="1" applyFill="1" applyBorder="1" applyAlignment="1" applyProtection="1">
      <alignment horizontal="center" vertical="center" wrapText="1"/>
      <protection locked="0"/>
    </xf>
    <xf numFmtId="49" fontId="10" fillId="2" borderId="7" xfId="0" applyNumberFormat="1" applyFont="1" applyFill="1" applyBorder="1" applyAlignment="1">
      <alignment horizontal="center" vertical="center" wrapText="1"/>
    </xf>
    <xf numFmtId="0" fontId="4" fillId="7" borderId="8" xfId="0" applyFont="1" applyFill="1" applyBorder="1" applyAlignment="1" applyProtection="1">
      <alignment horizontal="center" wrapText="1"/>
      <protection locked="0"/>
    </xf>
    <xf numFmtId="49" fontId="4" fillId="4" borderId="1" xfId="64" applyNumberFormat="1" applyFont="1" applyFill="1" applyBorder="1" applyAlignment="1" applyProtection="1">
      <alignment horizontal="center" wrapText="1"/>
      <protection locked="0"/>
    </xf>
    <xf numFmtId="181" fontId="8" fillId="4" borderId="1" xfId="0" applyNumberFormat="1" applyFont="1" applyFill="1" applyBorder="1" applyAlignment="1" applyProtection="1">
      <alignment horizontal="center"/>
      <protection locked="0"/>
    </xf>
    <xf numFmtId="181" fontId="4" fillId="4" borderId="1" xfId="57" applyNumberFormat="1" applyFont="1" applyFill="1" applyBorder="1" applyAlignment="1" applyProtection="1">
      <alignment horizontal="center" wrapText="1"/>
      <protection locked="0"/>
    </xf>
    <xf numFmtId="0" fontId="18" fillId="7" borderId="8" xfId="0" applyFont="1" applyFill="1" applyBorder="1" applyAlignment="1" applyProtection="1">
      <alignment horizontal="center" wrapText="1"/>
      <protection locked="0"/>
    </xf>
    <xf numFmtId="49" fontId="18" fillId="4" borderId="1" xfId="64" applyNumberFormat="1" applyFont="1" applyFill="1" applyBorder="1" applyAlignment="1" applyProtection="1">
      <alignment horizontal="center" wrapText="1"/>
      <protection locked="0"/>
    </xf>
    <xf numFmtId="181" fontId="19" fillId="4" borderId="1" xfId="0" applyNumberFormat="1" applyFont="1" applyFill="1" applyBorder="1" applyAlignment="1" applyProtection="1">
      <alignment horizontal="center"/>
      <protection locked="0"/>
    </xf>
    <xf numFmtId="10" fontId="18" fillId="4" borderId="1" xfId="3" applyNumberFormat="1" applyFont="1" applyFill="1" applyBorder="1" applyAlignment="1" applyProtection="1">
      <alignment horizontal="center" wrapText="1"/>
      <protection locked="0"/>
    </xf>
    <xf numFmtId="181" fontId="18" fillId="4" borderId="1" xfId="57" applyNumberFormat="1" applyFont="1" applyFill="1" applyBorder="1" applyAlignment="1" applyProtection="1">
      <alignment horizontal="center" wrapText="1"/>
      <protection locked="0"/>
    </xf>
    <xf numFmtId="14" fontId="8" fillId="4" borderId="5" xfId="0" applyNumberFormat="1" applyFont="1" applyFill="1" applyBorder="1" applyAlignment="1" applyProtection="1">
      <alignment horizontal="left"/>
      <protection locked="0"/>
    </xf>
    <xf numFmtId="14" fontId="8" fillId="4" borderId="5" xfId="0" applyNumberFormat="1" applyFont="1" applyFill="1" applyBorder="1" applyAlignment="1" applyProtection="1">
      <alignment horizontal="left" vertical="center"/>
      <protection locked="0"/>
    </xf>
    <xf numFmtId="0" fontId="10" fillId="2" borderId="4" xfId="0" applyFont="1" applyFill="1" applyBorder="1" applyAlignment="1">
      <alignment wrapText="1"/>
    </xf>
    <xf numFmtId="0" fontId="10" fillId="3" borderId="4" xfId="64" applyFont="1" applyFill="1" applyBorder="1" applyAlignment="1">
      <alignment wrapText="1"/>
    </xf>
    <xf numFmtId="0" fontId="10" fillId="2" borderId="7" xfId="0" applyFont="1" applyFill="1" applyBorder="1" applyAlignment="1">
      <alignment horizontal="center" vertical="center" wrapText="1"/>
    </xf>
    <xf numFmtId="0" fontId="10" fillId="3" borderId="7" xfId="64" applyFont="1" applyFill="1" applyBorder="1" applyAlignment="1">
      <alignment horizontal="center" wrapText="1"/>
    </xf>
    <xf numFmtId="49" fontId="4" fillId="4" borderId="1" xfId="57" applyNumberFormat="1" applyFont="1" applyFill="1" applyBorder="1" applyAlignment="1" applyProtection="1">
      <alignment horizontal="center" vertical="center" wrapText="1"/>
      <protection locked="0"/>
    </xf>
    <xf numFmtId="49" fontId="4" fillId="4" borderId="9" xfId="57" applyNumberFormat="1" applyFont="1" applyFill="1" applyBorder="1" applyAlignment="1" applyProtection="1">
      <alignment horizontal="center" vertical="center" wrapText="1"/>
      <protection locked="0"/>
    </xf>
    <xf numFmtId="181" fontId="4" fillId="2" borderId="9" xfId="0" applyNumberFormat="1" applyFont="1" applyFill="1" applyBorder="1" applyAlignment="1" applyProtection="1">
      <alignment horizontal="center"/>
      <protection locked="0"/>
    </xf>
    <xf numFmtId="49" fontId="18" fillId="4" borderId="1" xfId="57" applyNumberFormat="1" applyFont="1" applyFill="1" applyBorder="1" applyAlignment="1" applyProtection="1">
      <alignment horizontal="center" vertical="center" wrapText="1"/>
      <protection locked="0"/>
    </xf>
    <xf numFmtId="49" fontId="18" fillId="4" borderId="9" xfId="57" applyNumberFormat="1" applyFont="1" applyFill="1" applyBorder="1" applyAlignment="1" applyProtection="1">
      <alignment horizontal="center" vertical="center" wrapText="1"/>
      <protection locked="0"/>
    </xf>
    <xf numFmtId="14" fontId="8" fillId="4" borderId="3" xfId="0" applyNumberFormat="1" applyFont="1" applyFill="1" applyBorder="1" applyAlignment="1" applyProtection="1">
      <alignment horizontal="left"/>
      <protection locked="0"/>
    </xf>
    <xf numFmtId="0" fontId="4" fillId="3" borderId="10" xfId="0" applyFont="1" applyFill="1" applyBorder="1" applyProtection="1">
      <protection locked="0"/>
    </xf>
    <xf numFmtId="0" fontId="4" fillId="3" borderId="5" xfId="0" applyFont="1" applyFill="1" applyBorder="1" applyAlignment="1">
      <alignment horizontal="right"/>
    </xf>
    <xf numFmtId="14" fontId="8" fillId="4" borderId="3" xfId="0" applyNumberFormat="1" applyFont="1" applyFill="1" applyBorder="1" applyAlignment="1" applyProtection="1">
      <alignment horizontal="left" vertical="center"/>
      <protection locked="0"/>
    </xf>
    <xf numFmtId="0" fontId="9" fillId="5" borderId="3" xfId="0" applyFont="1" applyFill="1" applyBorder="1" applyAlignment="1">
      <alignment horizontal="center"/>
    </xf>
    <xf numFmtId="0" fontId="10" fillId="3" borderId="4" xfId="64" applyFont="1" applyFill="1" applyBorder="1"/>
    <xf numFmtId="0" fontId="10" fillId="3" borderId="7" xfId="64" applyFont="1" applyFill="1" applyBorder="1" applyAlignment="1">
      <alignment horizontal="center" vertical="center"/>
    </xf>
    <xf numFmtId="181" fontId="4" fillId="2" borderId="2" xfId="0" applyNumberFormat="1" applyFont="1" applyFill="1" applyBorder="1" applyAlignment="1" applyProtection="1">
      <alignment horizontal="center"/>
      <protection locked="0"/>
    </xf>
    <xf numFmtId="0" fontId="20" fillId="6" borderId="6" xfId="0" applyFont="1" applyFill="1" applyBorder="1"/>
    <xf numFmtId="182" fontId="4" fillId="3" borderId="1" xfId="57" applyNumberFormat="1" applyFont="1" applyFill="1" applyBorder="1" applyAlignment="1">
      <alignment horizontal="center"/>
    </xf>
    <xf numFmtId="0" fontId="21" fillId="6" borderId="6" xfId="0" applyFont="1" applyFill="1" applyBorder="1"/>
    <xf numFmtId="0" fontId="16" fillId="6" borderId="6" xfId="0" applyFont="1" applyFill="1" applyBorder="1"/>
    <xf numFmtId="0" fontId="8" fillId="4" borderId="2" xfId="0" applyFont="1" applyFill="1" applyBorder="1" applyAlignment="1">
      <alignment horizontal="left"/>
    </xf>
    <xf numFmtId="0" fontId="8" fillId="4" borderId="5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2" fontId="10" fillId="3" borderId="4" xfId="64" applyNumberFormat="1" applyFont="1" applyFill="1" applyBorder="1"/>
    <xf numFmtId="181" fontId="10" fillId="3" borderId="4" xfId="64" applyNumberFormat="1" applyFont="1" applyFill="1" applyBorder="1"/>
    <xf numFmtId="2" fontId="10" fillId="3" borderId="7" xfId="64" applyNumberFormat="1" applyFont="1" applyFill="1" applyBorder="1" applyAlignment="1">
      <alignment horizontal="center" vertical="center"/>
    </xf>
    <xf numFmtId="181" fontId="10" fillId="3" borderId="7" xfId="64" applyNumberFormat="1" applyFont="1" applyFill="1" applyBorder="1" applyAlignment="1">
      <alignment horizontal="center" vertical="center"/>
    </xf>
    <xf numFmtId="182" fontId="4" fillId="3" borderId="1" xfId="64" applyNumberFormat="1" applyFont="1" applyFill="1" applyBorder="1" applyAlignment="1">
      <alignment horizontal="center"/>
    </xf>
    <xf numFmtId="181" fontId="4" fillId="3" borderId="1" xfId="64" applyNumberFormat="1" applyFont="1" applyFill="1" applyBorder="1" applyAlignment="1">
      <alignment horizontal="center"/>
    </xf>
    <xf numFmtId="10" fontId="4" fillId="3" borderId="1" xfId="64" applyNumberFormat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8" fillId="4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181" fontId="10" fillId="2" borderId="7" xfId="64" applyNumberFormat="1" applyFont="1" applyFill="1" applyBorder="1" applyAlignment="1">
      <alignment horizontal="center" vertical="center"/>
    </xf>
    <xf numFmtId="176" fontId="4" fillId="3" borderId="2" xfId="3" applyNumberFormat="1" applyFont="1" applyFill="1" applyBorder="1" applyAlignment="1" applyProtection="1">
      <alignment horizontal="center"/>
    </xf>
    <xf numFmtId="181" fontId="4" fillId="3" borderId="2" xfId="3" applyNumberFormat="1" applyFont="1" applyFill="1" applyBorder="1" applyAlignment="1" applyProtection="1">
      <alignment horizontal="center"/>
    </xf>
    <xf numFmtId="2" fontId="4" fillId="4" borderId="3" xfId="0" applyNumberFormat="1" applyFont="1" applyFill="1" applyBorder="1" applyAlignment="1">
      <alignment horizontal="center" vertical="center" wrapText="1"/>
    </xf>
    <xf numFmtId="0" fontId="23" fillId="0" borderId="4" xfId="64" applyFont="1" applyBorder="1" applyAlignment="1" applyProtection="1">
      <alignment wrapText="1"/>
      <protection locked="0"/>
    </xf>
    <xf numFmtId="0" fontId="9" fillId="2" borderId="4" xfId="0" applyFont="1" applyFill="1" applyBorder="1" applyAlignment="1">
      <alignment vertical="center"/>
    </xf>
    <xf numFmtId="181" fontId="10" fillId="3" borderId="7" xfId="64" applyNumberFormat="1" applyFont="1" applyFill="1" applyBorder="1" applyAlignment="1">
      <alignment horizontal="center" vertical="center" wrapText="1"/>
    </xf>
    <xf numFmtId="0" fontId="10" fillId="3" borderId="7" xfId="64" applyFont="1" applyFill="1" applyBorder="1" applyAlignment="1" applyProtection="1">
      <alignment horizontal="center" wrapText="1"/>
      <protection locked="0"/>
    </xf>
    <xf numFmtId="181" fontId="4" fillId="3" borderId="1" xfId="57" applyNumberFormat="1" applyFont="1" applyFill="1" applyBorder="1" applyAlignment="1" applyProtection="1">
      <alignment horizontal="center"/>
      <protection locked="0"/>
    </xf>
    <xf numFmtId="0" fontId="10" fillId="3" borderId="1" xfId="57" applyFont="1" applyFill="1" applyBorder="1" applyAlignment="1" applyProtection="1">
      <alignment horizontal="center"/>
      <protection locked="0"/>
    </xf>
    <xf numFmtId="0" fontId="10" fillId="0" borderId="1" xfId="57" applyFont="1" applyBorder="1" applyAlignment="1" applyProtection="1">
      <alignment horizontal="left"/>
      <protection locked="0"/>
    </xf>
    <xf numFmtId="0" fontId="6" fillId="3" borderId="0" xfId="0" applyFont="1" applyFill="1"/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9" fillId="2" borderId="11" xfId="0" applyFont="1" applyFill="1" applyBorder="1" applyAlignment="1">
      <alignment vertical="center"/>
    </xf>
    <xf numFmtId="0" fontId="9" fillId="5" borderId="11" xfId="0" applyFont="1" applyFill="1" applyBorder="1"/>
    <xf numFmtId="0" fontId="11" fillId="6" borderId="11" xfId="0" applyFont="1" applyFill="1" applyBorder="1"/>
    <xf numFmtId="0" fontId="10" fillId="2" borderId="0" xfId="57" applyFont="1" applyFill="1" applyAlignment="1" applyProtection="1">
      <alignment horizontal="center"/>
      <protection locked="0"/>
    </xf>
    <xf numFmtId="0" fontId="10" fillId="2" borderId="11" xfId="57" applyFont="1" applyFill="1" applyBorder="1" applyAlignment="1" applyProtection="1">
      <alignment horizontal="center"/>
      <protection locked="0"/>
    </xf>
    <xf numFmtId="0" fontId="20" fillId="6" borderId="0" xfId="0" applyFont="1" applyFill="1"/>
    <xf numFmtId="0" fontId="16" fillId="6" borderId="0" xfId="0" applyFont="1" applyFill="1"/>
    <xf numFmtId="0" fontId="9" fillId="5" borderId="12" xfId="0" applyFont="1" applyFill="1" applyBorder="1" applyAlignment="1">
      <alignment horizontal="left" vertical="center"/>
    </xf>
    <xf numFmtId="0" fontId="9" fillId="5" borderId="13" xfId="0" applyFont="1" applyFill="1" applyBorder="1" applyAlignment="1">
      <alignment horizontal="left" vertical="center"/>
    </xf>
    <xf numFmtId="0" fontId="9" fillId="5" borderId="9" xfId="0" applyFont="1" applyFill="1" applyBorder="1" applyAlignment="1">
      <alignment vertical="center"/>
    </xf>
    <xf numFmtId="0" fontId="9" fillId="5" borderId="14" xfId="0" applyFont="1" applyFill="1" applyBorder="1" applyAlignment="1">
      <alignment vertical="center"/>
    </xf>
    <xf numFmtId="0" fontId="10" fillId="3" borderId="1" xfId="64" applyFont="1" applyFill="1" applyBorder="1" applyAlignment="1" applyProtection="1">
      <alignment horizontal="center" vertical="center"/>
      <protection locked="0"/>
    </xf>
    <xf numFmtId="181" fontId="24" fillId="0" borderId="1" xfId="0" applyNumberFormat="1" applyFont="1" applyBorder="1" applyAlignment="1">
      <alignment horizontal="center"/>
    </xf>
    <xf numFmtId="182" fontId="24" fillId="0" borderId="1" xfId="0" applyNumberFormat="1" applyFont="1" applyBorder="1" applyAlignment="1">
      <alignment horizontal="center"/>
    </xf>
    <xf numFmtId="182" fontId="24" fillId="0" borderId="1" xfId="3" applyNumberFormat="1" applyFont="1" applyBorder="1" applyAlignment="1">
      <alignment horizontal="center"/>
    </xf>
    <xf numFmtId="10" fontId="24" fillId="0" borderId="1" xfId="3" applyNumberFormat="1" applyFont="1" applyBorder="1" applyAlignment="1">
      <alignment horizontal="center"/>
    </xf>
    <xf numFmtId="0" fontId="9" fillId="5" borderId="15" xfId="0" applyFont="1" applyFill="1" applyBorder="1" applyAlignment="1">
      <alignment horizontal="left" vertical="center"/>
    </xf>
    <xf numFmtId="0" fontId="9" fillId="5" borderId="8" xfId="0" applyFont="1" applyFill="1" applyBorder="1" applyAlignment="1">
      <alignment vertical="center"/>
    </xf>
    <xf numFmtId="0" fontId="10" fillId="3" borderId="2" xfId="64" applyFont="1" applyFill="1" applyBorder="1" applyAlignment="1" applyProtection="1">
      <alignment horizontal="center" vertical="center"/>
      <protection locked="0"/>
    </xf>
    <xf numFmtId="0" fontId="10" fillId="3" borderId="16" xfId="64" applyFont="1" applyFill="1" applyBorder="1" applyAlignment="1" applyProtection="1">
      <alignment horizontal="center" vertical="center"/>
      <protection locked="0"/>
    </xf>
    <xf numFmtId="181" fontId="4" fillId="3" borderId="16" xfId="57" applyNumberFormat="1" applyFont="1" applyFill="1" applyBorder="1" applyAlignment="1" applyProtection="1">
      <alignment horizontal="center"/>
      <protection locked="0"/>
    </xf>
    <xf numFmtId="0" fontId="16" fillId="0" borderId="1" xfId="0" applyFont="1" applyBorder="1"/>
    <xf numFmtId="0" fontId="25" fillId="0" borderId="1" xfId="0" applyFont="1" applyBorder="1"/>
    <xf numFmtId="0" fontId="15" fillId="7" borderId="8" xfId="0" applyFont="1" applyFill="1" applyBorder="1" applyAlignment="1" applyProtection="1">
      <alignment horizontal="center"/>
      <protection locked="0"/>
    </xf>
    <xf numFmtId="0" fontId="17" fillId="2" borderId="4" xfId="0" applyFont="1" applyFill="1" applyBorder="1" applyAlignment="1" quotePrefix="1">
      <alignment horizontal="center" vertical="center" wrapText="1"/>
    </xf>
    <xf numFmtId="49" fontId="10" fillId="2" borderId="7" xfId="0" applyNumberFormat="1" applyFont="1" applyFill="1" applyBorder="1" applyAlignment="1" quotePrefix="1">
      <alignment horizontal="center" vertical="center" wrapText="1"/>
    </xf>
    <xf numFmtId="181" fontId="10" fillId="2" borderId="7" xfId="64" applyNumberFormat="1" applyFont="1" applyFill="1" applyBorder="1" applyAlignment="1" quotePrefix="1">
      <alignment horizontal="center" vertical="center"/>
    </xf>
    <xf numFmtId="181" fontId="10" fillId="3" borderId="7" xfId="64" applyNumberFormat="1" applyFont="1" applyFill="1" applyBorder="1" applyAlignment="1" quotePrefix="1">
      <alignment horizontal="center" vertical="center"/>
    </xf>
    <xf numFmtId="181" fontId="10" fillId="3" borderId="7" xfId="64" applyNumberFormat="1" applyFont="1" applyFill="1" applyBorder="1" applyAlignment="1" quotePrefix="1">
      <alignment horizontal="center" vertical="center" wrapText="1"/>
    </xf>
  </cellXfs>
  <cellStyles count="6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___CPK__" xfId="49"/>
    <cellStyle name="Calc Percent (0)" xfId="50"/>
    <cellStyle name="Enter Currency (0)" xfId="51"/>
    <cellStyle name="Header1" xfId="52"/>
    <cellStyle name="Header2" xfId="53"/>
    <cellStyle name="Link Currency (0)" xfId="54"/>
    <cellStyle name="Normal 2" xfId="55"/>
    <cellStyle name="Normal 2 2" xfId="56"/>
    <cellStyle name="Normal_Capability Study - IPEG EVT1 0713a.xls" xfId="57"/>
    <cellStyle name="Percent 2" xfId="58"/>
    <cellStyle name="PrePop Currency (0)" xfId="59"/>
    <cellStyle name="Text Indent A" xfId="60"/>
    <cellStyle name="Text Indent B" xfId="61"/>
    <cellStyle name="常规 2" xfId="62"/>
    <cellStyle name="常规 2 2" xfId="63"/>
    <cellStyle name="常规_8364B 2009415" xfId="64"/>
  </cellStyles>
  <dxfs count="12">
    <dxf>
      <font>
        <color auto="1"/>
      </font>
      <fill>
        <patternFill patternType="solid">
          <bgColor theme="0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890133365886"/>
        </patternFill>
      </fill>
    </dxf>
    <dxf>
      <font>
        <color auto="1"/>
      </font>
      <fill>
        <patternFill patternType="solid">
          <bgColor theme="3" tint="0.599993896298105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FF6600"/>
      </font>
      <fill>
        <patternFill patternType="solid">
          <bgColor rgb="FFFBEBA6"/>
        </patternFill>
      </fill>
    </dxf>
    <dxf>
      <font>
        <color auto="1"/>
      </font>
      <fill>
        <patternFill patternType="none"/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0" tint="-0.249977111117893"/>
      </font>
      <fill>
        <patternFill patternType="none"/>
      </fill>
    </dxf>
    <dxf>
      <font>
        <color theme="0" tint="-0.499984740745262"/>
      </font>
      <fill>
        <patternFill patternType="solid">
          <bgColor theme="0" tint="-0.149906918546098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12700</xdr:rowOff>
        </xdr:from>
        <xdr:to>
          <xdr:col>3</xdr:col>
          <xdr:colOff>1079500</xdr:colOff>
          <xdr:row>2</xdr:row>
          <xdr:rowOff>76200</xdr:rowOff>
        </xdr:to>
        <xdr:sp macro="[0]!updateNormForm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581025" y="292100"/>
              <a:ext cx="1623695" cy="2413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panose="020B0600040502020204" charset="0"/>
                  <a:cs typeface="Lucida Grande" panose="020B0600040502020204" charset="0"/>
                </a:rPr>
                <a:t>Update Normality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Lucida Grande" panose="020B0600040502020204" charset="0"/>
                <a:cs typeface="Lucida Grande" panose="020B060004050202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1130300</xdr:colOff>
          <xdr:row>1</xdr:row>
          <xdr:rowOff>12700</xdr:rowOff>
        </xdr:from>
        <xdr:to>
          <xdr:col>5</xdr:col>
          <xdr:colOff>406400</xdr:colOff>
          <xdr:row>2</xdr:row>
          <xdr:rowOff>76200</xdr:rowOff>
        </xdr:to>
        <xdr:sp macro="[0]!showAddShtFrm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2255520" y="292100"/>
              <a:ext cx="1812290" cy="2413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panose="020B0600040502020204" charset="0"/>
                  <a:cs typeface="Lucida Grande" panose="020B0600040502020204" charset="0"/>
                </a:rPr>
                <a:t>Manage Data Tabs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Lucida Grande" panose="020B0600040502020204" charset="0"/>
                <a:cs typeface="Lucida Grande" panose="020B060004050202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1</xdr:row>
          <xdr:rowOff>12700</xdr:rowOff>
        </xdr:from>
        <xdr:to>
          <xdr:col>7</xdr:col>
          <xdr:colOff>330200</xdr:colOff>
          <xdr:row>2</xdr:row>
          <xdr:rowOff>76200</xdr:rowOff>
        </xdr:to>
        <xdr:sp macro="[0]!showExportFrm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105910" y="292100"/>
              <a:ext cx="1236980" cy="2413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panose="020B0600040502020204" charset="0"/>
                  <a:cs typeface="Lucida Grande" panose="020B0600040502020204" charset="0"/>
                </a:rPr>
                <a:t>Export Data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Lucida Grande" panose="020B0600040502020204" charset="0"/>
                <a:cs typeface="Lucida Grande" panose="020B060004050202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12700</xdr:rowOff>
        </xdr:from>
        <xdr:to>
          <xdr:col>9</xdr:col>
          <xdr:colOff>571500</xdr:colOff>
          <xdr:row>2</xdr:row>
          <xdr:rowOff>76200</xdr:rowOff>
        </xdr:to>
        <xdr:sp macro="[0]!showImpor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5380990" y="292100"/>
              <a:ext cx="1388110" cy="2413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panose="020B0600040502020204" charset="0"/>
                  <a:cs typeface="Lucida Grande" panose="020B0600040502020204" charset="0"/>
                </a:rPr>
                <a:t>Import Report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Lucida Grande" panose="020B0600040502020204" charset="0"/>
                <a:cs typeface="Lucida Grande" panose="020B060004050202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</xdr:row>
          <xdr:rowOff>12700</xdr:rowOff>
        </xdr:from>
        <xdr:to>
          <xdr:col>12</xdr:col>
          <xdr:colOff>292100</xdr:colOff>
          <xdr:row>2</xdr:row>
          <xdr:rowOff>63500</xdr:rowOff>
        </xdr:to>
        <xdr:sp macro="[0]!detectOutliers">
          <xdr:nvSpPr>
            <xdr:cNvPr id="14341" name="Button 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>
            <a:xfrm>
              <a:off x="6815455" y="292100"/>
              <a:ext cx="1534795" cy="2286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Lucida Grande" panose="020B0600040502020204" charset="0"/>
                  <a:cs typeface="Lucida Grande" panose="020B0600040502020204" charset="0"/>
                </a:rPr>
                <a:t>Detect Outliers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Lucida Grande" panose="020B0600040502020204" charset="0"/>
                <a:cs typeface="Lucida Grande" panose="020B0600040502020204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[0]!showUF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256030" y="0"/>
              <a:ext cx="125603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Add Dim Blocks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Calibri" charset="0"/>
                <a:cs typeface="Calibri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[0]!updateCircle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125603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Create Circles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Calibri" charset="0"/>
                <a:cs typeface="Calibri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0</xdr:row>
          <xdr:rowOff>0</xdr:rowOff>
        </xdr:from>
        <xdr:to>
          <xdr:col>7</xdr:col>
          <xdr:colOff>647700</xdr:colOff>
          <xdr:row>1</xdr:row>
          <xdr:rowOff>0</xdr:rowOff>
        </xdr:to>
        <xdr:sp macro="[0]!showClear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3305175" y="0"/>
              <a:ext cx="170688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Lucida Grande" panose="020B0600040502020204" charset="0"/>
                  <a:cs typeface="Lucida Grande" panose="020B0600040502020204" charset="0"/>
                </a:rPr>
                <a:t>Drawing Tab Clean-up Options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Lucida Grande" panose="020B0600040502020204" charset="0"/>
                <a:cs typeface="Lucida Grande" panose="020B060004050202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0</xdr:row>
          <xdr:rowOff>12700</xdr:rowOff>
        </xdr:from>
        <xdr:to>
          <xdr:col>9</xdr:col>
          <xdr:colOff>152400</xdr:colOff>
          <xdr:row>1</xdr:row>
          <xdr:rowOff>12700</xdr:rowOff>
        </xdr:to>
        <xdr:sp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4841240" y="12700"/>
              <a:ext cx="95123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Lucida Grande" panose="020B0600040502020204" charset="0"/>
                  <a:cs typeface="Lucida Grande" panose="020B0600040502020204" charset="0"/>
                </a:rPr>
                <a:t>Clear all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Lucida Grande" panose="020B0600040502020204" charset="0"/>
                <a:cs typeface="Lucida Grande" panose="020B0600040502020204" charset="0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23</xdr:col>
      <xdr:colOff>121920</xdr:colOff>
      <xdr:row>42</xdr:row>
      <xdr:rowOff>179070</xdr:rowOff>
    </xdr:to>
    <xdr:pic>
      <xdr:nvPicPr>
        <xdr:cNvPr id="5" name="图片 4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257175"/>
          <a:ext cx="14554200" cy="94107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47</xdr:col>
      <xdr:colOff>109855</xdr:colOff>
      <xdr:row>42</xdr:row>
      <xdr:rowOff>166370</xdr:rowOff>
    </xdr:to>
    <xdr:pic>
      <xdr:nvPicPr>
        <xdr:cNvPr id="6" name="图片 5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15060295" y="257175"/>
          <a:ext cx="14554200" cy="9398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23</xdr:col>
      <xdr:colOff>134620</xdr:colOff>
      <xdr:row>86</xdr:row>
      <xdr:rowOff>22860</xdr:rowOff>
    </xdr:to>
    <xdr:pic>
      <xdr:nvPicPr>
        <xdr:cNvPr id="2" name="图片 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0" y="9935845"/>
          <a:ext cx="14566900" cy="94107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A1:EF74"/>
  <sheetViews>
    <sheetView showGridLines="0" showRowColHeaders="0" tabSelected="1" zoomScale="54" zoomScaleNormal="54" workbookViewId="0">
      <pane xSplit="14" ySplit="10" topLeftCell="O12" activePane="bottomRight" state="frozen"/>
      <selection/>
      <selection pane="topRight"/>
      <selection pane="bottomLeft"/>
      <selection pane="bottomRight" activeCell="AK11" sqref="AK11:BP54"/>
    </sheetView>
  </sheetViews>
  <sheetFormatPr defaultColWidth="8.83035714285714" defaultRowHeight="17.6"/>
  <cols>
    <col min="1" max="1" width="0.160714285714286" customWidth="1"/>
    <col min="2" max="3" width="7.83035714285714" customWidth="1"/>
    <col min="4" max="4" width="28" customWidth="1"/>
    <col min="5" max="5" width="7.66071428571429" customWidth="1"/>
    <col min="6" max="6" width="9" customWidth="1"/>
    <col min="7" max="7" width="10" customWidth="1"/>
    <col min="8" max="10" width="8.33035714285714" customWidth="1"/>
    <col min="11" max="11" width="7.83035714285714" customWidth="1"/>
    <col min="12" max="13" width="10" customWidth="1"/>
    <col min="14" max="14" width="0.830357142857143" customWidth="1"/>
    <col min="15" max="17" width="9.66071428571429" customWidth="1"/>
    <col min="18" max="25" width="7.83035714285714" customWidth="1"/>
    <col min="26" max="26" width="10" customWidth="1"/>
    <col min="27" max="29" width="9.66071428571429" customWidth="1"/>
    <col min="30" max="30" width="7.83035714285714" hidden="1" customWidth="1"/>
    <col min="31" max="31" width="9" hidden="1" customWidth="1"/>
    <col min="32" max="32" width="16.1607142857143" customWidth="1"/>
    <col min="33" max="35" width="9" hidden="1" customWidth="1"/>
    <col min="36" max="36" width="0.830357142857143" customWidth="1"/>
    <col min="37" max="68" width="10.5" customWidth="1"/>
    <col min="69" max="136" width="7.83035714285714" customWidth="1"/>
  </cols>
  <sheetData>
    <row r="1" s="15" customFormat="1" ht="22" customHeight="1" spans="1:36">
      <c r="A1" s="18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21"/>
    </row>
    <row r="2" s="15" customFormat="1" ht="14" customHeight="1" spans="2:36">
      <c r="B2" s="19" t="s">
        <v>1</v>
      </c>
      <c r="C2" s="19"/>
      <c r="D2" s="20"/>
      <c r="E2" s="20"/>
      <c r="F2" s="20"/>
      <c r="I2" s="20"/>
      <c r="J2" s="20"/>
      <c r="K2" s="20"/>
      <c r="L2" s="20"/>
      <c r="M2" s="20"/>
      <c r="O2" s="20"/>
      <c r="P2" s="20"/>
      <c r="Q2" s="20"/>
      <c r="R2" s="20"/>
      <c r="S2" s="12"/>
      <c r="T2" s="12"/>
      <c r="U2" s="12"/>
      <c r="V2" s="105" t="s">
        <v>2</v>
      </c>
      <c r="W2" s="105"/>
      <c r="X2" s="12"/>
      <c r="AB2" s="20"/>
      <c r="AE2" s="20"/>
      <c r="AF2" s="20"/>
      <c r="AG2" s="20"/>
      <c r="AH2" s="20"/>
      <c r="AI2" s="20"/>
      <c r="AJ2" s="20"/>
    </row>
    <row r="3" s="15" customFormat="1" ht="9" customHeight="1" spans="2:36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</row>
    <row r="4" s="15" customFormat="1" ht="18.75" customHeight="1" spans="2:36">
      <c r="B4" s="21" t="s">
        <v>3</v>
      </c>
      <c r="C4" s="22"/>
      <c r="D4" s="23" t="s">
        <v>4</v>
      </c>
      <c r="E4" s="53"/>
      <c r="F4" s="54" t="s">
        <v>5</v>
      </c>
      <c r="G4" s="55"/>
      <c r="H4" s="56" t="s">
        <v>6</v>
      </c>
      <c r="I4" s="71"/>
      <c r="J4" s="71"/>
      <c r="K4" s="71"/>
      <c r="L4" s="71"/>
      <c r="M4" s="82"/>
      <c r="N4" s="83"/>
      <c r="O4" s="21" t="s">
        <v>7</v>
      </c>
      <c r="P4" s="84"/>
      <c r="Q4" s="22"/>
      <c r="R4" s="94" t="s">
        <v>8</v>
      </c>
      <c r="S4" s="95"/>
      <c r="T4" s="95"/>
      <c r="U4" s="95"/>
      <c r="V4" s="95"/>
      <c r="W4" s="106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="15" customFormat="1" ht="29" customHeight="1" spans="2:36">
      <c r="B5" s="21" t="s">
        <v>9</v>
      </c>
      <c r="C5" s="22"/>
      <c r="D5" s="24" t="s">
        <v>10</v>
      </c>
      <c r="E5" s="53"/>
      <c r="F5" s="54" t="s">
        <v>11</v>
      </c>
      <c r="G5" s="55"/>
      <c r="H5" s="57" t="s">
        <v>12</v>
      </c>
      <c r="I5" s="72"/>
      <c r="J5" s="72"/>
      <c r="K5" s="72"/>
      <c r="L5" s="72"/>
      <c r="M5" s="85"/>
      <c r="N5" s="83"/>
      <c r="O5" s="21" t="s">
        <v>13</v>
      </c>
      <c r="P5" s="84"/>
      <c r="Q5" s="22"/>
      <c r="R5" s="96"/>
      <c r="S5" s="97"/>
      <c r="T5" s="97"/>
      <c r="U5" s="97"/>
      <c r="V5" s="97"/>
      <c r="W5" s="107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</row>
    <row r="6" s="15" customFormat="1" ht="18.75" customHeight="1" spans="2:36">
      <c r="B6" s="21" t="s">
        <v>14</v>
      </c>
      <c r="C6" s="22"/>
      <c r="D6" s="25" t="s">
        <v>15</v>
      </c>
      <c r="E6" s="53"/>
      <c r="F6" s="54" t="s">
        <v>16</v>
      </c>
      <c r="G6" s="55"/>
      <c r="H6" s="56">
        <v>45723</v>
      </c>
      <c r="I6" s="71"/>
      <c r="J6" s="71"/>
      <c r="K6" s="71"/>
      <c r="L6" s="71"/>
      <c r="M6" s="82"/>
      <c r="N6" s="83"/>
      <c r="O6" s="21" t="s">
        <v>17</v>
      </c>
      <c r="P6" s="84"/>
      <c r="Q6" s="22"/>
      <c r="R6" s="94" t="s">
        <v>18</v>
      </c>
      <c r="S6" s="95"/>
      <c r="T6" s="95"/>
      <c r="U6" s="95"/>
      <c r="V6" s="95"/>
      <c r="W6" s="10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</row>
    <row r="7" s="15" customFormat="1" ht="9" customHeight="1" spans="2:37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0"/>
    </row>
    <row r="8" s="16" customFormat="1" ht="15" customHeight="1" spans="1:68">
      <c r="A8" s="27"/>
      <c r="B8" s="28" t="s">
        <v>19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86"/>
      <c r="N8" s="27"/>
      <c r="O8" s="28" t="s">
        <v>20</v>
      </c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86"/>
      <c r="AG8" s="122" t="s">
        <v>21</v>
      </c>
      <c r="AH8" s="122"/>
      <c r="AI8" s="122"/>
      <c r="AJ8" s="27"/>
      <c r="AK8" s="131" t="s">
        <v>22</v>
      </c>
      <c r="AL8" s="132"/>
      <c r="AM8" s="132"/>
      <c r="AN8" s="132"/>
      <c r="AO8" s="132"/>
      <c r="AP8" s="132"/>
      <c r="AQ8" s="132"/>
      <c r="AR8" s="132"/>
      <c r="AS8" s="132"/>
      <c r="AT8" s="132"/>
      <c r="AU8" s="132"/>
      <c r="AV8" s="132"/>
      <c r="AW8" s="132"/>
      <c r="AX8" s="132"/>
      <c r="AY8" s="132"/>
      <c r="AZ8" s="132"/>
      <c r="BA8" s="132"/>
      <c r="BB8" s="132"/>
      <c r="BC8" s="132"/>
      <c r="BD8" s="132"/>
      <c r="BE8" s="132"/>
      <c r="BF8" s="132"/>
      <c r="BG8" s="132"/>
      <c r="BH8" s="132"/>
      <c r="BI8" s="132"/>
      <c r="BJ8" s="132"/>
      <c r="BK8" s="132"/>
      <c r="BL8" s="132"/>
      <c r="BM8" s="132"/>
      <c r="BN8" s="132"/>
      <c r="BO8" s="132"/>
      <c r="BP8" s="140"/>
    </row>
    <row r="9" s="16" customFormat="1" ht="25" customHeight="1" spans="1:68">
      <c r="A9" s="30"/>
      <c r="B9" s="31"/>
      <c r="C9" s="31"/>
      <c r="D9" s="31"/>
      <c r="E9" s="31"/>
      <c r="F9" s="31"/>
      <c r="G9" s="58"/>
      <c r="H9" s="148" t="s">
        <v>23</v>
      </c>
      <c r="I9" s="148" t="s">
        <v>24</v>
      </c>
      <c r="J9" s="73"/>
      <c r="K9" s="73"/>
      <c r="L9" s="74"/>
      <c r="M9" s="74"/>
      <c r="N9" s="30"/>
      <c r="O9" s="87"/>
      <c r="P9" s="87"/>
      <c r="Q9" s="98"/>
      <c r="R9" s="87"/>
      <c r="S9" s="99"/>
      <c r="T9" s="99"/>
      <c r="U9" s="99"/>
      <c r="V9" s="99"/>
      <c r="W9" s="99"/>
      <c r="X9" s="99"/>
      <c r="Y9" s="99"/>
      <c r="Z9" s="108" t="s">
        <v>25</v>
      </c>
      <c r="AA9" s="109"/>
      <c r="AB9" s="108" t="s">
        <v>26</v>
      </c>
      <c r="AC9" s="113">
        <v>1.5</v>
      </c>
      <c r="AD9" s="114"/>
      <c r="AE9" s="114"/>
      <c r="AF9" s="115"/>
      <c r="AG9" s="123"/>
      <c r="AH9" s="123"/>
      <c r="AI9" s="124"/>
      <c r="AJ9" s="125"/>
      <c r="AK9" s="133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4"/>
      <c r="BK9" s="134"/>
      <c r="BL9" s="134"/>
      <c r="BM9" s="134"/>
      <c r="BN9" s="134"/>
      <c r="BO9" s="134"/>
      <c r="BP9" s="141"/>
    </row>
    <row r="10" s="17" customFormat="1" ht="28" spans="1:136">
      <c r="A10" s="32"/>
      <c r="B10" s="33" t="s">
        <v>27</v>
      </c>
      <c r="C10" s="33" t="s">
        <v>28</v>
      </c>
      <c r="D10" s="33" t="s">
        <v>29</v>
      </c>
      <c r="E10" s="33" t="s">
        <v>30</v>
      </c>
      <c r="F10" s="33" t="s">
        <v>31</v>
      </c>
      <c r="G10" s="60" t="s">
        <v>32</v>
      </c>
      <c r="H10" s="149" t="s">
        <v>33</v>
      </c>
      <c r="I10" s="149" t="s">
        <v>34</v>
      </c>
      <c r="J10" s="75" t="s">
        <v>35</v>
      </c>
      <c r="K10" s="75" t="s">
        <v>36</v>
      </c>
      <c r="L10" s="76" t="s">
        <v>37</v>
      </c>
      <c r="M10" s="76" t="s">
        <v>38</v>
      </c>
      <c r="N10" s="32"/>
      <c r="O10" s="88" t="s">
        <v>39</v>
      </c>
      <c r="P10" s="88" t="s">
        <v>40</v>
      </c>
      <c r="Q10" s="100" t="s">
        <v>41</v>
      </c>
      <c r="R10" s="88" t="s">
        <v>42</v>
      </c>
      <c r="S10" s="101" t="s">
        <v>43</v>
      </c>
      <c r="T10" s="101" t="s">
        <v>44</v>
      </c>
      <c r="U10" s="101" t="s">
        <v>45</v>
      </c>
      <c r="V10" s="101" t="s">
        <v>46</v>
      </c>
      <c r="W10" s="101" t="s">
        <v>47</v>
      </c>
      <c r="X10" s="101" t="s">
        <v>48</v>
      </c>
      <c r="Y10" s="101" t="s">
        <v>49</v>
      </c>
      <c r="Z10" s="150" t="s">
        <v>50</v>
      </c>
      <c r="AA10" s="150" t="s">
        <v>51</v>
      </c>
      <c r="AB10" s="151" t="s">
        <v>52</v>
      </c>
      <c r="AC10" s="152" t="s">
        <v>53</v>
      </c>
      <c r="AD10" s="117" t="s">
        <v>54</v>
      </c>
      <c r="AE10" s="117" t="s">
        <v>55</v>
      </c>
      <c r="AF10" s="117" t="s">
        <v>56</v>
      </c>
      <c r="AG10" s="123"/>
      <c r="AH10" s="123"/>
      <c r="AI10" s="124"/>
      <c r="AJ10" s="126"/>
      <c r="AK10" s="135">
        <v>1</v>
      </c>
      <c r="AL10" s="135">
        <v>2</v>
      </c>
      <c r="AM10" s="135">
        <v>3</v>
      </c>
      <c r="AN10" s="135">
        <v>4</v>
      </c>
      <c r="AO10" s="135">
        <v>5</v>
      </c>
      <c r="AP10" s="135">
        <v>6</v>
      </c>
      <c r="AQ10" s="135">
        <v>7</v>
      </c>
      <c r="AR10" s="135">
        <v>8</v>
      </c>
      <c r="AS10" s="135">
        <v>9</v>
      </c>
      <c r="AT10" s="135">
        <v>10</v>
      </c>
      <c r="AU10" s="135">
        <v>11</v>
      </c>
      <c r="AV10" s="135">
        <v>12</v>
      </c>
      <c r="AW10" s="135">
        <v>13</v>
      </c>
      <c r="AX10" s="135">
        <v>14</v>
      </c>
      <c r="AY10" s="135">
        <v>15</v>
      </c>
      <c r="AZ10" s="135">
        <v>16</v>
      </c>
      <c r="BA10" s="135">
        <v>17</v>
      </c>
      <c r="BB10" s="135">
        <v>18</v>
      </c>
      <c r="BC10" s="135">
        <v>19</v>
      </c>
      <c r="BD10" s="135">
        <v>20</v>
      </c>
      <c r="BE10" s="135">
        <v>21</v>
      </c>
      <c r="BF10" s="135">
        <v>22</v>
      </c>
      <c r="BG10" s="135">
        <v>23</v>
      </c>
      <c r="BH10" s="135">
        <v>24</v>
      </c>
      <c r="BI10" s="135">
        <v>25</v>
      </c>
      <c r="BJ10" s="135">
        <v>26</v>
      </c>
      <c r="BK10" s="135">
        <v>27</v>
      </c>
      <c r="BL10" s="135">
        <v>28</v>
      </c>
      <c r="BM10" s="135">
        <v>29</v>
      </c>
      <c r="BN10" s="135">
        <v>30</v>
      </c>
      <c r="BO10" s="135">
        <v>31</v>
      </c>
      <c r="BP10" s="142">
        <v>32</v>
      </c>
      <c r="BQ10" s="143">
        <v>33</v>
      </c>
      <c r="BR10" s="135">
        <v>34</v>
      </c>
      <c r="BS10" s="135">
        <v>35</v>
      </c>
      <c r="BT10" s="135">
        <v>36</v>
      </c>
      <c r="BU10" s="135">
        <v>37</v>
      </c>
      <c r="BV10" s="135">
        <v>38</v>
      </c>
      <c r="BW10" s="135">
        <v>39</v>
      </c>
      <c r="BX10" s="135">
        <v>40</v>
      </c>
      <c r="BY10" s="135">
        <v>41</v>
      </c>
      <c r="BZ10" s="135">
        <v>42</v>
      </c>
      <c r="CA10" s="135">
        <v>43</v>
      </c>
      <c r="CB10" s="135">
        <v>44</v>
      </c>
      <c r="CC10" s="135">
        <v>45</v>
      </c>
      <c r="CD10" s="135">
        <v>46</v>
      </c>
      <c r="CE10" s="135">
        <v>47</v>
      </c>
      <c r="CF10" s="135">
        <v>48</v>
      </c>
      <c r="CG10" s="135">
        <v>49</v>
      </c>
      <c r="CH10" s="135">
        <v>50</v>
      </c>
      <c r="CI10" s="135">
        <v>51</v>
      </c>
      <c r="CJ10" s="135">
        <v>52</v>
      </c>
      <c r="CK10" s="135">
        <v>53</v>
      </c>
      <c r="CL10" s="135">
        <v>54</v>
      </c>
      <c r="CM10" s="135">
        <v>55</v>
      </c>
      <c r="CN10" s="135">
        <v>56</v>
      </c>
      <c r="CO10" s="135">
        <v>57</v>
      </c>
      <c r="CP10" s="135">
        <v>58</v>
      </c>
      <c r="CQ10" s="135">
        <v>59</v>
      </c>
      <c r="CR10" s="135">
        <v>60</v>
      </c>
      <c r="CS10" s="135">
        <v>61</v>
      </c>
      <c r="CT10" s="135">
        <v>62</v>
      </c>
      <c r="CU10" s="135">
        <v>63</v>
      </c>
      <c r="CV10" s="135">
        <v>64</v>
      </c>
      <c r="CW10" s="135">
        <v>65</v>
      </c>
      <c r="CX10" s="135">
        <v>66</v>
      </c>
      <c r="CY10" s="135">
        <v>67</v>
      </c>
      <c r="CZ10" s="135">
        <v>68</v>
      </c>
      <c r="DA10" s="135">
        <v>69</v>
      </c>
      <c r="DB10" s="135">
        <v>70</v>
      </c>
      <c r="DC10" s="135">
        <v>71</v>
      </c>
      <c r="DD10" s="135">
        <v>72</v>
      </c>
      <c r="DE10" s="135">
        <v>73</v>
      </c>
      <c r="DF10" s="135">
        <v>74</v>
      </c>
      <c r="DG10" s="135">
        <v>75</v>
      </c>
      <c r="DH10" s="135">
        <v>76</v>
      </c>
      <c r="DI10" s="135">
        <v>77</v>
      </c>
      <c r="DJ10" s="135">
        <v>78</v>
      </c>
      <c r="DK10" s="135">
        <v>79</v>
      </c>
      <c r="DL10" s="135">
        <v>80</v>
      </c>
      <c r="DM10" s="135">
        <v>81</v>
      </c>
      <c r="DN10" s="135">
        <v>82</v>
      </c>
      <c r="DO10" s="135">
        <v>83</v>
      </c>
      <c r="DP10" s="135">
        <v>84</v>
      </c>
      <c r="DQ10" s="135">
        <v>85</v>
      </c>
      <c r="DR10" s="135">
        <v>86</v>
      </c>
      <c r="DS10" s="135">
        <v>87</v>
      </c>
      <c r="DT10" s="135">
        <v>88</v>
      </c>
      <c r="DU10" s="135">
        <v>89</v>
      </c>
      <c r="DV10" s="135">
        <v>90</v>
      </c>
      <c r="DW10" s="135">
        <v>91</v>
      </c>
      <c r="DX10" s="135">
        <v>92</v>
      </c>
      <c r="DY10" s="135">
        <v>93</v>
      </c>
      <c r="DZ10" s="135">
        <v>94</v>
      </c>
      <c r="EA10" s="135">
        <v>95</v>
      </c>
      <c r="EB10" s="135">
        <v>96</v>
      </c>
      <c r="EC10" s="135">
        <v>97</v>
      </c>
      <c r="ED10" s="135">
        <v>98</v>
      </c>
      <c r="EE10" s="135">
        <v>99</v>
      </c>
      <c r="EF10" s="135">
        <v>100</v>
      </c>
    </row>
    <row r="11" ht="15" customHeight="1" spans="1:136">
      <c r="A11" s="34">
        <v>23</v>
      </c>
      <c r="B11" s="35" t="s">
        <v>57</v>
      </c>
      <c r="C11" s="36" t="s">
        <v>58</v>
      </c>
      <c r="D11" s="37" t="s">
        <v>59</v>
      </c>
      <c r="E11" s="62">
        <v>1.33</v>
      </c>
      <c r="F11" s="63" t="s">
        <v>60</v>
      </c>
      <c r="G11" s="64">
        <v>4.3</v>
      </c>
      <c r="H11" s="65">
        <v>0.1</v>
      </c>
      <c r="I11" s="65">
        <v>-0.1</v>
      </c>
      <c r="J11" s="77" t="s">
        <v>61</v>
      </c>
      <c r="K11" s="78" t="s">
        <v>62</v>
      </c>
      <c r="L11" s="79">
        <f>IF(AND(G11="",H11=""),"",IF(G11="",H11,G11+H11))</f>
        <v>4.4</v>
      </c>
      <c r="M11" s="89">
        <f>IF(AND(G11="",I11=""),"",IF(G11="",I11,G11+I11))</f>
        <v>4.2</v>
      </c>
      <c r="N11" s="90"/>
      <c r="O11" s="91">
        <f>IF(OR($AK11="",ISNUMBER($AK11)=FALSE),"",MAX(AK11:EF11))</f>
        <v>4.342</v>
      </c>
      <c r="P11" s="91">
        <f>IF(OR($AK11="",ISNUMBER($AK11)=FALSE),"",MIN(AK11:EF11))</f>
        <v>4.28</v>
      </c>
      <c r="Q11" s="91">
        <f>IF(OR($AK11="",ISNUMBER($AK11)=FALSE),"",AVERAGE(AK11:EF11))</f>
        <v>4.305375</v>
      </c>
      <c r="R11" s="102">
        <f>IF(OR($AK11="",ISNUMBER($AK11)=FALSE),"",STDEV(AK11:EF11))</f>
        <v>0.0146138467259319</v>
      </c>
      <c r="S11" s="103">
        <f>IF(OR($AK11="",ISNUMBER($AK11)=FALSE),"",IF(AND(G11=0,I11=0),V11,IF(AND(G11="",H11=""),W11,(H11+ABS(I11))/(6*R11))))</f>
        <v>2.28094176423681</v>
      </c>
      <c r="T11" s="104">
        <f>IF(OR($AK11="",ISNUMBER($AK11)=FALSE),"",IF(AND($F11="Tolerance",$G11&lt;&gt;""),($Q11-$G11)/(($L11-$M11)/2),IF(AND($F11="GD&amp;T",$H11&lt;&gt;""),$Q11/$H11,"")))</f>
        <v>0.0537500000000079</v>
      </c>
      <c r="U11" s="104" t="str">
        <f>IF($T11="","",IF(ABS($T11)&lt;=0.125,"Level A",IF(AND(ABS($T11)&gt;0.125,ABS($T11)&lt;=0.25),"Level B",IF(AND(ABS($T11)&gt;0.25,ABS($T11)&lt;=0.5),"Level C",IF(ABS($T11)&gt;0.5,"Level D")))))</f>
        <v>Level A</v>
      </c>
      <c r="V11" s="103">
        <f>IF(OR($AK11="",ISNUMBER($AK11)=FALSE),"",IF(H11="","",(L11-Q11)/(3*R11)))</f>
        <v>2.15834114440907</v>
      </c>
      <c r="W11" s="103">
        <f>IF(OR($AK11="",ISNUMBER($AK11)=FALSE),"",IF(I11="","",(Q11-M11)/(3*R11)))</f>
        <v>2.40354238406455</v>
      </c>
      <c r="X11" s="103">
        <f>IF(OR($AK11="",ISNUMBER($AK11)=FALSE),"",IF(AND(G11=0,I11=0),((H11)-(Q11))/(3*R11),MIN(V11:W11)))</f>
        <v>2.15834114440907</v>
      </c>
      <c r="Y11" s="111">
        <f>IF(OR($AK11="",ISNUMBER($AK11)=FALSE),"",IF(AND(G11=0,I11=0),NORMSDIST(3*X11),NORMSDIST(3*X11)+NORMSDIST(6*S11-3*X11)-1))</f>
        <v>0.999999999952323</v>
      </c>
      <c r="Z11" s="112" t="str">
        <f>IF($Q11="","",IF(F11="Tolerance",IF(($E11*3*R11+Q11)-G11&lt;H11,"",($E11*3*R11+Q11)-G11),IF(OR(F11="GD&amp;T",F11="MAX"),IF(($E11*3*R11+Q11)&lt;H11,"",($E11*3*R11+Q11)),"")))</f>
        <v/>
      </c>
      <c r="AA11" s="112" t="str">
        <f>IF(Q11="","",IF(F11="Tolerance",IF(-(($E11*3*R11)-Q11)-G11&gt;I11,"",-(($E11*3*R11)-Q11)-G11),IF(F11="MIN",IF(-(($E11*3*R11)-Q11)&gt;I11,"",-(($E11*3*R11)-Q11)),"")))</f>
        <v/>
      </c>
      <c r="AB11" s="112">
        <f>IF(OR(G11="",Q11=""),"",(L11+M11)/2-Q11)</f>
        <v>-0.00537499999999991</v>
      </c>
      <c r="AC11" s="112" t="str">
        <f>IF(OR($S11&gt;$AC$9,$R11=""),"",$AC$9*6*$R11)</f>
        <v/>
      </c>
      <c r="AD11" s="118"/>
      <c r="AE11" s="119" t="str">
        <f>IF(AD11="","",IF(AD11&gt;=0.966,"Normal","Not Normal"))</f>
        <v/>
      </c>
      <c r="AF11" s="120"/>
      <c r="AG11" s="127"/>
      <c r="AH11" s="127"/>
      <c r="AI11" s="128"/>
      <c r="AJ11" s="129"/>
      <c r="AK11" s="136">
        <v>4.29</v>
      </c>
      <c r="AL11" s="136">
        <v>4.299</v>
      </c>
      <c r="AM11" s="136">
        <v>4.299</v>
      </c>
      <c r="AN11" s="136">
        <v>4.3055</v>
      </c>
      <c r="AO11" s="136">
        <v>4.3275</v>
      </c>
      <c r="AP11" s="136">
        <v>4.2995</v>
      </c>
      <c r="AQ11" s="136">
        <v>4.3175</v>
      </c>
      <c r="AR11" s="136">
        <v>4.3035</v>
      </c>
      <c r="AS11" s="136">
        <v>4.299</v>
      </c>
      <c r="AT11" s="136">
        <v>4.3065</v>
      </c>
      <c r="AU11" s="136">
        <v>4.308</v>
      </c>
      <c r="AV11" s="136">
        <v>4.3055</v>
      </c>
      <c r="AW11" s="136">
        <v>4.28</v>
      </c>
      <c r="AX11" s="136">
        <v>4.342</v>
      </c>
      <c r="AY11" s="136">
        <v>4.3045</v>
      </c>
      <c r="AZ11" s="136">
        <v>4.317</v>
      </c>
      <c r="BA11" s="136">
        <v>4.288</v>
      </c>
      <c r="BB11" s="136">
        <v>4.3275</v>
      </c>
      <c r="BC11" s="136">
        <v>4.2965</v>
      </c>
      <c r="BD11" s="136">
        <v>4.293</v>
      </c>
      <c r="BE11" s="136">
        <v>4.322</v>
      </c>
      <c r="BF11" s="136">
        <v>4.286</v>
      </c>
      <c r="BG11" s="136">
        <v>4.2945</v>
      </c>
      <c r="BH11" s="136">
        <v>4.296</v>
      </c>
      <c r="BI11" s="136">
        <v>4.286</v>
      </c>
      <c r="BJ11" s="136">
        <v>4.2925</v>
      </c>
      <c r="BK11" s="136">
        <v>4.319</v>
      </c>
      <c r="BL11" s="136">
        <v>4.2945</v>
      </c>
      <c r="BM11" s="136">
        <v>4.3195</v>
      </c>
      <c r="BN11" s="136">
        <v>4.3235</v>
      </c>
      <c r="BO11" s="136">
        <v>4.3185</v>
      </c>
      <c r="BP11" s="136">
        <v>4.311</v>
      </c>
      <c r="BQ11" s="136"/>
      <c r="BR11" s="136"/>
      <c r="BS11" s="136"/>
      <c r="BT11" s="136"/>
      <c r="BU11" s="136"/>
      <c r="BV11" s="136"/>
      <c r="BW11" s="136"/>
      <c r="BX11" s="136"/>
      <c r="BY11" s="136"/>
      <c r="BZ11" s="145"/>
      <c r="CA11" s="145"/>
      <c r="CB11" s="145"/>
      <c r="CC11" s="145"/>
      <c r="CD11" s="145"/>
      <c r="CE11" s="145"/>
      <c r="CF11" s="145"/>
      <c r="CG11" s="145"/>
      <c r="CH11" s="145"/>
      <c r="CI11" s="145"/>
      <c r="CJ11" s="145"/>
      <c r="CK11" s="145"/>
      <c r="CL11" s="145"/>
      <c r="CM11" s="145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145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  <c r="DO11" s="145"/>
      <c r="DP11" s="145"/>
      <c r="DQ11" s="145"/>
      <c r="DR11" s="145"/>
      <c r="DS11" s="145"/>
      <c r="DT11" s="145"/>
      <c r="DU11" s="145"/>
      <c r="DV11" s="145"/>
      <c r="DW11" s="145"/>
      <c r="DX11" s="145"/>
      <c r="DY11" s="145"/>
      <c r="DZ11" s="145"/>
      <c r="EA11" s="145"/>
      <c r="EB11" s="145"/>
      <c r="EC11" s="145"/>
      <c r="ED11" s="145"/>
      <c r="EE11" s="145"/>
      <c r="EF11" s="145"/>
    </row>
    <row r="12" ht="15" customHeight="1" spans="1:136">
      <c r="A12" s="34">
        <v>23</v>
      </c>
      <c r="B12" s="35" t="s">
        <v>63</v>
      </c>
      <c r="C12" s="36" t="s">
        <v>64</v>
      </c>
      <c r="D12" s="37" t="s">
        <v>59</v>
      </c>
      <c r="E12" s="62">
        <v>1.33</v>
      </c>
      <c r="F12" s="63" t="s">
        <v>60</v>
      </c>
      <c r="G12" s="64">
        <v>6.19</v>
      </c>
      <c r="H12" s="65">
        <v>0.1</v>
      </c>
      <c r="I12" s="65">
        <v>-0.1</v>
      </c>
      <c r="J12" s="77" t="s">
        <v>61</v>
      </c>
      <c r="K12" s="78" t="s">
        <v>62</v>
      </c>
      <c r="L12" s="79">
        <f>IF(AND(G12="",H12=""),"",IF(G12="",H12,G12+H12))</f>
        <v>6.29</v>
      </c>
      <c r="M12" s="89">
        <f>IF(AND(G12="",I12=""),"",IF(G12="",I12,G12+I12))</f>
        <v>6.09</v>
      </c>
      <c r="N12" s="90"/>
      <c r="O12" s="91">
        <f>IF(OR($AK12="",ISNUMBER($AK12)=FALSE),"",MAX(AK12:EF12))</f>
        <v>6.19</v>
      </c>
      <c r="P12" s="91">
        <f>IF(OR($AK12="",ISNUMBER($AK12)=FALSE),"",MIN(AK12:EF12))</f>
        <v>6.1705</v>
      </c>
      <c r="Q12" s="91">
        <f>IF(OR($AK12="",ISNUMBER($AK12)=FALSE),"",AVERAGE(AK12:EF12))</f>
        <v>6.18015625</v>
      </c>
      <c r="R12" s="102">
        <f>IF(OR($AK12="",ISNUMBER($AK12)=FALSE),"",STDEV(AK12:EF12))</f>
        <v>0.00486003700370889</v>
      </c>
      <c r="S12" s="103">
        <f>IF(OR($AK12="",ISNUMBER($AK12)=FALSE),"",IF(AND(G12=0,I12=0),V12,IF(AND(G12="",H12=""),W12,(H12+ABS(I12))/(6*R12))))</f>
        <v>6.85865834105693</v>
      </c>
      <c r="T12" s="104">
        <f>IF(OR($AK12="",ISNUMBER($AK12)=FALSE),"",IF(AND($F12="Tolerance",$G12&lt;&gt;""),($Q12-$G12)/(($L12-$M12)/2),IF(AND($F12="GD&amp;T",$H12&lt;&gt;""),$Q12/$H12,"")))</f>
        <v>-0.0984374999999903</v>
      </c>
      <c r="U12" s="104" t="str">
        <f>IF($T12="","",IF(ABS($T12)&lt;=0.125,"Level A",IF(AND(ABS($T12)&gt;0.125,ABS($T12)&lt;=0.25),"Level B",IF(AND(ABS($T12)&gt;0.25,ABS($T12)&lt;=0.5),"Level C",IF(ABS($T12)&gt;0.5,"Level D")))))</f>
        <v>Level A</v>
      </c>
      <c r="V12" s="103">
        <f>IF(OR($AK12="",ISNUMBER($AK12)=FALSE),"",IF(H12="","",(L12-Q12)/(3*R12)))</f>
        <v>7.53380752150463</v>
      </c>
      <c r="W12" s="103">
        <f>IF(OR($AK12="",ISNUMBER($AK12)=FALSE),"",IF(I12="","",(Q12-M12)/(3*R12)))</f>
        <v>6.18350916060924</v>
      </c>
      <c r="X12" s="103">
        <f>IF(OR($AK12="",ISNUMBER($AK12)=FALSE),"",IF(AND(G12=0,I12=0),((H12)-(Q12))/(3*R12),MIN(V12:W12)))</f>
        <v>6.18350916060924</v>
      </c>
      <c r="Y12" s="111">
        <f>IF(OR($AK12="",ISNUMBER($AK12)=FALSE),"",IF(AND(G12=0,I12=0),NORMSDIST(3*X12),NORMSDIST(3*X12)+NORMSDIST(6*S12-3*X12)-1))</f>
        <v>1</v>
      </c>
      <c r="Z12" s="112" t="str">
        <f>IF($Q12="","",IF(F12="Tolerance",IF(($E12*3*R12+Q12)-G12&lt;H12,"",($E12*3*R12+Q12)-G12),IF(OR(F12="GD&amp;T",F12="MAX"),IF(($E12*3*R12+Q12)&lt;H12,"",($E12*3*R12+Q12)),"")))</f>
        <v/>
      </c>
      <c r="AA12" s="112" t="str">
        <f>IF(Q12="","",IF(F12="Tolerance",IF(-(($E12*3*R12)-Q12)-G12&gt;I12,"",-(($E12*3*R12)-Q12)-G12),IF(F12="MIN",IF(-(($E12*3*R12)-Q12)&gt;I12,"",-(($E12*3*R12)-Q12)),"")))</f>
        <v/>
      </c>
      <c r="AB12" s="112">
        <f>IF(OR(G12="",Q12=""),"",(L12+M12)/2-Q12)</f>
        <v>0.00984374999999815</v>
      </c>
      <c r="AC12" s="112" t="str">
        <f>IF(OR($S12&gt;$AC$9,$R12=""),"",$AC$9*6*$R12)</f>
        <v/>
      </c>
      <c r="AD12" s="118"/>
      <c r="AE12" s="119" t="str">
        <f>IF(AD12="","",IF(AD12&gt;=0.966,"Normal","Not Normal"))</f>
        <v/>
      </c>
      <c r="AF12" s="120"/>
      <c r="AG12" s="127"/>
      <c r="AH12" s="127"/>
      <c r="AI12" s="128"/>
      <c r="AJ12" s="129"/>
      <c r="AK12" s="136">
        <v>6.1875</v>
      </c>
      <c r="AL12" s="136">
        <v>6.1895</v>
      </c>
      <c r="AM12" s="136">
        <v>6.184</v>
      </c>
      <c r="AN12" s="136">
        <v>6.1835</v>
      </c>
      <c r="AO12" s="136">
        <v>6.178</v>
      </c>
      <c r="AP12" s="136">
        <v>6.1855</v>
      </c>
      <c r="AQ12" s="136">
        <v>6.19</v>
      </c>
      <c r="AR12" s="136">
        <v>6.178</v>
      </c>
      <c r="AS12" s="136">
        <v>6.178</v>
      </c>
      <c r="AT12" s="136">
        <v>6.178</v>
      </c>
      <c r="AU12" s="136">
        <v>6.1785</v>
      </c>
      <c r="AV12" s="136">
        <v>6.183</v>
      </c>
      <c r="AW12" s="136">
        <v>6.184</v>
      </c>
      <c r="AX12" s="136">
        <v>6.1705</v>
      </c>
      <c r="AY12" s="136">
        <v>6.1795</v>
      </c>
      <c r="AZ12" s="136">
        <v>6.1855</v>
      </c>
      <c r="BA12" s="136">
        <v>6.18</v>
      </c>
      <c r="BB12" s="136">
        <v>6.1815</v>
      </c>
      <c r="BC12" s="136">
        <v>6.174</v>
      </c>
      <c r="BD12" s="136">
        <v>6.1815</v>
      </c>
      <c r="BE12" s="136">
        <v>6.1775</v>
      </c>
      <c r="BF12" s="136">
        <v>6.1785</v>
      </c>
      <c r="BG12" s="136">
        <v>6.1815</v>
      </c>
      <c r="BH12" s="136">
        <v>6.1795</v>
      </c>
      <c r="BI12" s="136">
        <v>6.1775</v>
      </c>
      <c r="BJ12" s="136">
        <v>6.171</v>
      </c>
      <c r="BK12" s="136">
        <v>6.1765</v>
      </c>
      <c r="BL12" s="136">
        <v>6.1815</v>
      </c>
      <c r="BM12" s="136">
        <v>6.1855</v>
      </c>
      <c r="BN12" s="136">
        <v>6.174</v>
      </c>
      <c r="BO12" s="136">
        <v>6.1785</v>
      </c>
      <c r="BP12" s="136">
        <v>6.1735</v>
      </c>
      <c r="BQ12" s="136"/>
      <c r="BR12" s="136"/>
      <c r="BS12" s="136"/>
      <c r="BT12" s="136"/>
      <c r="BU12" s="136"/>
      <c r="BV12" s="136"/>
      <c r="BW12" s="136"/>
      <c r="BX12" s="136"/>
      <c r="BY12" s="136"/>
      <c r="BZ12" s="145"/>
      <c r="CA12" s="145"/>
      <c r="CB12" s="145"/>
      <c r="CC12" s="145"/>
      <c r="CD12" s="145"/>
      <c r="CE12" s="145"/>
      <c r="CF12" s="145"/>
      <c r="CG12" s="145"/>
      <c r="CH12" s="145"/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  <c r="DO12" s="145"/>
      <c r="DP12" s="145"/>
      <c r="DQ12" s="145"/>
      <c r="DR12" s="145"/>
      <c r="DS12" s="145"/>
      <c r="DT12" s="145"/>
      <c r="DU12" s="145"/>
      <c r="DV12" s="145"/>
      <c r="DW12" s="145"/>
      <c r="DX12" s="145"/>
      <c r="DY12" s="145"/>
      <c r="DZ12" s="145"/>
      <c r="EA12" s="145"/>
      <c r="EB12" s="145"/>
      <c r="EC12" s="145"/>
      <c r="ED12" s="145"/>
      <c r="EE12" s="145"/>
      <c r="EF12" s="145"/>
    </row>
    <row r="13" ht="15" customHeight="1" spans="1:136">
      <c r="A13" s="34">
        <v>23</v>
      </c>
      <c r="B13" s="35" t="s">
        <v>65</v>
      </c>
      <c r="C13" s="36" t="s">
        <v>66</v>
      </c>
      <c r="D13" s="37" t="s">
        <v>59</v>
      </c>
      <c r="E13" s="62">
        <v>1.33</v>
      </c>
      <c r="F13" s="63" t="s">
        <v>60</v>
      </c>
      <c r="G13" s="64">
        <v>9.83</v>
      </c>
      <c r="H13" s="65">
        <v>0.1</v>
      </c>
      <c r="I13" s="65">
        <v>-0.1</v>
      </c>
      <c r="J13" s="77" t="s">
        <v>61</v>
      </c>
      <c r="K13" s="78" t="s">
        <v>62</v>
      </c>
      <c r="L13" s="79">
        <f>IF(AND(G13="",H13=""),"",IF(G13="",H13,G13+H13))</f>
        <v>9.93</v>
      </c>
      <c r="M13" s="89">
        <f>IF(AND(G13="",I13=""),"",IF(G13="",I13,G13+I13))</f>
        <v>9.73</v>
      </c>
      <c r="N13" s="90"/>
      <c r="O13" s="91">
        <f>IF(OR($AK13="",ISNUMBER($AK13)=FALSE),"",MAX(AK13:EF13))</f>
        <v>9.895</v>
      </c>
      <c r="P13" s="91">
        <f>IF(OR($AK13="",ISNUMBER($AK13)=FALSE),"",MIN(AK13:EF13))</f>
        <v>9.7925</v>
      </c>
      <c r="Q13" s="91">
        <f>IF(OR($AK13="",ISNUMBER($AK13)=FALSE),"",AVERAGE(AK13:EF13))</f>
        <v>9.833734375</v>
      </c>
      <c r="R13" s="102">
        <f>IF(OR($AK13="",ISNUMBER($AK13)=FALSE),"",STDEV(AK13:EF13))</f>
        <v>0.0221981488530012</v>
      </c>
      <c r="S13" s="103">
        <f>IF(OR($AK13="",ISNUMBER($AK13)=FALSE),"",IF(AND(G13=0,I13=0),V13,IF(AND(G13="",H13=""),W13,(H13+ABS(I13))/(6*R13))))</f>
        <v>1.50162671464502</v>
      </c>
      <c r="T13" s="104">
        <f>IF(OR($AK13="",ISNUMBER($AK13)=FALSE),"",IF(AND($F13="Tolerance",$G13&lt;&gt;""),($Q13-$G13)/(($L13-$M13)/2),IF(AND($F13="GD&amp;T",$H13&lt;&gt;""),$Q13/$H13,"")))</f>
        <v>0.0373437499999875</v>
      </c>
      <c r="U13" s="104" t="str">
        <f>IF($T13="","",IF(ABS($T13)&lt;=0.125,"Level A",IF(AND(ABS($T13)&gt;0.125,ABS($T13)&lt;=0.25),"Level B",IF(AND(ABS($T13)&gt;0.25,ABS($T13)&lt;=0.5),"Level C",IF(ABS($T13)&gt;0.5,"Level D")))))</f>
        <v>Level A</v>
      </c>
      <c r="V13" s="103">
        <f>IF(OR($AK13="",ISNUMBER($AK13)=FALSE),"",IF(H13="","",(L13-Q13)/(3*R13)))</f>
        <v>1.44555034202001</v>
      </c>
      <c r="W13" s="103">
        <f>IF(OR($AK13="",ISNUMBER($AK13)=FALSE),"",IF(I13="","",(Q13-M13)/(3*R13)))</f>
        <v>1.55770308727002</v>
      </c>
      <c r="X13" s="103">
        <f>IF(OR($AK13="",ISNUMBER($AK13)=FALSE),"",IF(AND(G13=0,I13=0),((H13)-(Q13))/(3*R13),MIN(V13:W13)))</f>
        <v>1.44555034202001</v>
      </c>
      <c r="Y13" s="111">
        <f>IF(OR($AK13="",ISNUMBER($AK13)=FALSE),"",IF(AND(G13=0,I13=0),NORMSDIST(3*X13),NORMSDIST(3*X13)+NORMSDIST(6*S13-3*X13)-1))</f>
        <v>0.999991283129002</v>
      </c>
      <c r="Z13" s="112" t="str">
        <f>IF($Q13="","",IF(F13="Tolerance",IF(($E13*3*R13+Q13)-G13&lt;H13,"",($E13*3*R13+Q13)-G13),IF(OR(F13="GD&amp;T",F13="MAX"),IF(($E13*3*R13+Q13)&lt;H13,"",($E13*3*R13+Q13)),"")))</f>
        <v/>
      </c>
      <c r="AA13" s="112" t="str">
        <f>IF(Q13="","",IF(F13="Tolerance",IF(-(($E13*3*R13)-Q13)-G13&gt;I13,"",-(($E13*3*R13)-Q13)-G13),IF(F13="MIN",IF(-(($E13*3*R13)-Q13)&gt;I13,"",-(($E13*3*R13)-Q13)),"")))</f>
        <v/>
      </c>
      <c r="AB13" s="112">
        <f>IF(OR(G13="",Q13=""),"",(L13+M13)/2-Q13)</f>
        <v>-0.00373437499999874</v>
      </c>
      <c r="AC13" s="112" t="str">
        <f>IF(OR($S13&gt;$AC$9,$R13=""),"",$AC$9*6*$R13)</f>
        <v/>
      </c>
      <c r="AD13" s="118"/>
      <c r="AE13" s="119" t="str">
        <f>IF(AD13="","",IF(AD13&gt;=0.966,"Normal","Not Normal"))</f>
        <v/>
      </c>
      <c r="AF13" s="120"/>
      <c r="AG13" s="127"/>
      <c r="AH13" s="127"/>
      <c r="AI13" s="128"/>
      <c r="AJ13" s="129"/>
      <c r="AK13" s="136">
        <v>9.8335</v>
      </c>
      <c r="AL13" s="136">
        <v>9.8435</v>
      </c>
      <c r="AM13" s="136">
        <v>9.8265</v>
      </c>
      <c r="AN13" s="136">
        <v>9.8255</v>
      </c>
      <c r="AO13" s="136">
        <v>9.8255</v>
      </c>
      <c r="AP13" s="136">
        <v>9.8325</v>
      </c>
      <c r="AQ13" s="136">
        <v>9.8695</v>
      </c>
      <c r="AR13" s="136">
        <v>9.831</v>
      </c>
      <c r="AS13" s="136">
        <v>9.833</v>
      </c>
      <c r="AT13" s="136">
        <v>9.8725</v>
      </c>
      <c r="AU13" s="136">
        <v>9.8155</v>
      </c>
      <c r="AV13" s="136">
        <v>9.8175</v>
      </c>
      <c r="AW13" s="136">
        <v>9.895</v>
      </c>
      <c r="AX13" s="136">
        <v>9.7925</v>
      </c>
      <c r="AY13" s="136">
        <v>9.833</v>
      </c>
      <c r="AZ13" s="136">
        <v>9.8255</v>
      </c>
      <c r="BA13" s="136">
        <v>9.87</v>
      </c>
      <c r="BB13" s="136">
        <v>9.81</v>
      </c>
      <c r="BC13" s="136">
        <v>9.8605</v>
      </c>
      <c r="BD13" s="136">
        <v>9.8135</v>
      </c>
      <c r="BE13" s="136">
        <v>9.8055</v>
      </c>
      <c r="BF13" s="136">
        <v>9.849</v>
      </c>
      <c r="BG13" s="136">
        <v>9.827</v>
      </c>
      <c r="BH13" s="136">
        <v>9.837</v>
      </c>
      <c r="BI13" s="136">
        <v>9.8255</v>
      </c>
      <c r="BJ13" s="136">
        <v>9.839</v>
      </c>
      <c r="BK13" s="136">
        <v>9.85</v>
      </c>
      <c r="BL13" s="136">
        <v>9.8435</v>
      </c>
      <c r="BM13" s="136">
        <v>9.8395</v>
      </c>
      <c r="BN13" s="136">
        <v>9.805</v>
      </c>
      <c r="BO13" s="136">
        <v>9.822</v>
      </c>
      <c r="BP13" s="136">
        <v>9.8105</v>
      </c>
      <c r="BQ13" s="136"/>
      <c r="BR13" s="136"/>
      <c r="BS13" s="136"/>
      <c r="BT13" s="136"/>
      <c r="BU13" s="136"/>
      <c r="BV13" s="136"/>
      <c r="BW13" s="136"/>
      <c r="BX13" s="136"/>
      <c r="BY13" s="136"/>
      <c r="BZ13" s="145"/>
      <c r="CA13" s="145"/>
      <c r="CB13" s="145"/>
      <c r="CC13" s="145"/>
      <c r="CD13" s="145"/>
      <c r="CE13" s="145"/>
      <c r="CF13" s="145"/>
      <c r="CG13" s="145"/>
      <c r="CH13" s="145"/>
      <c r="CI13" s="145"/>
      <c r="CJ13" s="145"/>
      <c r="CK13" s="145"/>
      <c r="CL13" s="145"/>
      <c r="CM13" s="145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  <c r="DO13" s="145"/>
      <c r="DP13" s="145"/>
      <c r="DQ13" s="145"/>
      <c r="DR13" s="145"/>
      <c r="DS13" s="145"/>
      <c r="DT13" s="145"/>
      <c r="DU13" s="145"/>
      <c r="DV13" s="145"/>
      <c r="DW13" s="145"/>
      <c r="DX13" s="145"/>
      <c r="DY13" s="145"/>
      <c r="DZ13" s="145"/>
      <c r="EA13" s="145"/>
      <c r="EB13" s="145"/>
      <c r="EC13" s="145"/>
      <c r="ED13" s="145"/>
      <c r="EE13" s="145"/>
      <c r="EF13" s="145"/>
    </row>
    <row r="14" ht="15" customHeight="1" spans="1:136">
      <c r="A14" s="34">
        <v>25</v>
      </c>
      <c r="B14" s="35" t="s">
        <v>67</v>
      </c>
      <c r="C14" s="38" t="s">
        <v>68</v>
      </c>
      <c r="D14" s="39" t="s">
        <v>69</v>
      </c>
      <c r="E14" s="62">
        <v>1.33</v>
      </c>
      <c r="F14" s="63" t="s">
        <v>70</v>
      </c>
      <c r="G14" s="64"/>
      <c r="H14" s="65">
        <v>0.1</v>
      </c>
      <c r="I14" s="65"/>
      <c r="J14" s="77" t="s">
        <v>71</v>
      </c>
      <c r="K14" s="78" t="s">
        <v>62</v>
      </c>
      <c r="L14" s="79">
        <f t="shared" ref="L14:L63" si="0">IF(AND(G14="",H14=""),"",IF(G14="",H14,G14+H14))</f>
        <v>0.1</v>
      </c>
      <c r="M14" s="89" t="str">
        <f t="shared" ref="M14:M63" si="1">IF(AND(G14="",I14=""),"",IF(G14="",I14,G14+I14))</f>
        <v/>
      </c>
      <c r="N14" s="90"/>
      <c r="O14" s="91">
        <f t="shared" ref="O14:O34" si="2">IF(OR($AK14="",ISNUMBER($AK14)=FALSE),"",MAX(AK14:EF14))</f>
        <v>0.0889</v>
      </c>
      <c r="P14" s="91">
        <f t="shared" ref="P14:P34" si="3">IF(OR($AK14="",ISNUMBER($AK14)=FALSE),"",MIN(AK14:EF14))</f>
        <v>0.01276</v>
      </c>
      <c r="Q14" s="91">
        <f t="shared" ref="Q14:Q34" si="4">IF(OR($AK14="",ISNUMBER($AK14)=FALSE),"",AVERAGE(AK14:EF14))</f>
        <v>0.0436753125</v>
      </c>
      <c r="R14" s="102">
        <f t="shared" ref="R14:R34" si="5">IF(OR($AK14="",ISNUMBER($AK14)=FALSE),"",STDEV(AK14:EF14))</f>
        <v>0.019409571131586</v>
      </c>
      <c r="S14" s="103">
        <f t="shared" ref="S14:S34" si="6">IF(OR($AK14="",ISNUMBER($AK14)=FALSE),"",IF(AND(G14=0,I14=0),V14,IF(AND(G14="",H14=""),W14,(H14+ABS(I14))/(6*R14))))</f>
        <v>0.967300910774899</v>
      </c>
      <c r="T14" s="104">
        <f t="shared" ref="T14:T34" si="7">IF(OR($AK14="",ISNUMBER($AK14)=FALSE),"",IF(AND($F14="Tolerance",$G14&lt;&gt;""),($Q14-$G14)/(($L14-$M14)/2),IF(AND($F14="GD&amp;T",$H14&lt;&gt;""),$Q14/$H14,"")))</f>
        <v>0.436753125</v>
      </c>
      <c r="U14" s="104" t="str">
        <f t="shared" ref="U14:U34" si="8">IF($T14="","",IF(ABS($T14)&lt;=0.125,"Level A",IF(AND(ABS($T14)&gt;0.125,ABS($T14)&lt;=0.25),"Level B",IF(AND(ABS($T14)&gt;0.25,ABS($T14)&lt;=0.5),"Level C",IF(ABS($T14)&gt;0.5,"Level D")))))</f>
        <v>Level C</v>
      </c>
      <c r="V14" s="103">
        <f t="shared" ref="V14:V34" si="9">IF(OR($AK14="",ISNUMBER($AK14)=FALSE),"",IF(H14="","",(L14-Q14)/(3*R14)))</f>
        <v>0.967300910774899</v>
      </c>
      <c r="W14" s="103" t="str">
        <f t="shared" ref="W14:W34" si="10">IF(OR($AK14="",ISNUMBER($AK14)=FALSE),"",IF(I14="","",(Q14-M14)/(3*R14)))</f>
        <v/>
      </c>
      <c r="X14" s="103">
        <f t="shared" ref="X14:X34" si="11">IF(OR($AK14="",ISNUMBER($AK14)=FALSE),"",IF(AND(G14=0,I14=0),((H14)-(Q14))/(3*R14),MIN(V14:W14)))</f>
        <v>0.967300910774899</v>
      </c>
      <c r="Y14" s="111">
        <f t="shared" ref="Y14:Y34" si="12">IF(OR($AK14="",ISNUMBER($AK14)=FALSE),"",IF(AND(G14=0,I14=0),NORMSDIST(3*X14),NORMSDIST(3*X14)+NORMSDIST(6*S14-3*X14)-1))</f>
        <v>0.998145481577843</v>
      </c>
      <c r="Z14" s="112">
        <f t="shared" ref="Z14:Z34" si="13">IF($Q14="","",IF(F14="Tolerance",IF(($E14*3*R14+Q14)-G14&lt;H14,"",($E14*3*R14+Q14)-G14),IF(OR(F14="GD&amp;T",F14="MAX"),IF(($E14*3*R14+Q14)&lt;H14,"",($E14*3*R14+Q14)),"")))</f>
        <v>0.121119501315028</v>
      </c>
      <c r="AA14" s="112" t="str">
        <f t="shared" ref="AA14:AA34" si="14">IF(Q14="","",IF(F14="Tolerance",IF(-(($E14*3*R14)-Q14)-G14&gt;I14,"",-(($E14*3*R14)-Q14)-G14),IF(F14="MIN",IF(-(($E14*3*R14)-Q14)&gt;I14,"",-(($E14*3*R14)-Q14)),"")))</f>
        <v/>
      </c>
      <c r="AB14" s="112" t="str">
        <f t="shared" ref="AB14:AB34" si="15">IF(OR(G14="",Q14=""),"",(L14+M14)/2-Q14)</f>
        <v/>
      </c>
      <c r="AC14" s="112">
        <f t="shared" ref="AC14:AC34" si="16">IF(OR($S14&gt;$AC$9,$R14=""),"",$AC$9*6*$R14)</f>
        <v>0.174686140184274</v>
      </c>
      <c r="AD14" s="118"/>
      <c r="AE14" s="119" t="str">
        <f t="shared" ref="AE14:AE34" si="17">IF(AD14="","",IF(AD14&gt;=0.966,"Normal","Not Normal"))</f>
        <v/>
      </c>
      <c r="AF14" s="120"/>
      <c r="AG14" s="127"/>
      <c r="AH14" s="127"/>
      <c r="AI14" s="128"/>
      <c r="AJ14" s="129"/>
      <c r="AK14" s="136">
        <v>0.02303</v>
      </c>
      <c r="AL14" s="136">
        <v>0.03914</v>
      </c>
      <c r="AM14" s="136">
        <v>0.03169</v>
      </c>
      <c r="AN14" s="136">
        <v>0.05326</v>
      </c>
      <c r="AO14" s="136">
        <v>0.04716</v>
      </c>
      <c r="AP14" s="136">
        <v>0.0889</v>
      </c>
      <c r="AQ14" s="136">
        <v>0.03987</v>
      </c>
      <c r="AR14" s="136">
        <v>0.02325</v>
      </c>
      <c r="AS14" s="136">
        <v>0.07811</v>
      </c>
      <c r="AT14" s="136">
        <v>0.03113</v>
      </c>
      <c r="AU14" s="136">
        <v>0.03431</v>
      </c>
      <c r="AV14" s="136">
        <v>0.04528</v>
      </c>
      <c r="AW14" s="136">
        <v>0.02549</v>
      </c>
      <c r="AX14" s="136">
        <v>0.07622</v>
      </c>
      <c r="AY14" s="136">
        <v>0.02192</v>
      </c>
      <c r="AZ14" s="136">
        <v>0.04775</v>
      </c>
      <c r="BA14" s="136">
        <v>0.03646</v>
      </c>
      <c r="BB14" s="136">
        <v>0.05441</v>
      </c>
      <c r="BC14" s="136">
        <v>0.04622</v>
      </c>
      <c r="BD14" s="136">
        <v>0.01449</v>
      </c>
      <c r="BE14" s="136">
        <v>0.03861</v>
      </c>
      <c r="BF14" s="136">
        <v>0.05688</v>
      </c>
      <c r="BG14" s="136">
        <v>0.02823</v>
      </c>
      <c r="BH14" s="136">
        <v>0.01276</v>
      </c>
      <c r="BI14" s="136">
        <v>0.0325</v>
      </c>
      <c r="BJ14" s="136">
        <v>0.034</v>
      </c>
      <c r="BK14" s="136">
        <v>0.0525</v>
      </c>
      <c r="BL14" s="136">
        <v>0.04593</v>
      </c>
      <c r="BM14" s="136">
        <v>0.08573</v>
      </c>
      <c r="BN14" s="136">
        <v>0.04275</v>
      </c>
      <c r="BO14" s="136">
        <v>0.03973</v>
      </c>
      <c r="BP14" s="136">
        <v>0.0699</v>
      </c>
      <c r="BQ14" s="136"/>
      <c r="BR14" s="136"/>
      <c r="BS14" s="136"/>
      <c r="BT14" s="136"/>
      <c r="BU14" s="136"/>
      <c r="BV14" s="136"/>
      <c r="BW14" s="136"/>
      <c r="BX14" s="136"/>
      <c r="BY14" s="136"/>
      <c r="BZ14" s="145"/>
      <c r="CA14" s="145"/>
      <c r="CB14" s="145"/>
      <c r="CC14" s="145"/>
      <c r="CD14" s="145"/>
      <c r="CE14" s="145"/>
      <c r="CF14" s="145"/>
      <c r="CG14" s="145"/>
      <c r="CH14" s="145"/>
      <c r="CI14" s="145"/>
      <c r="CJ14" s="145"/>
      <c r="CK14" s="145"/>
      <c r="CL14" s="145"/>
      <c r="CM14" s="145"/>
      <c r="CN14" s="145"/>
      <c r="CO14" s="145"/>
      <c r="CP14" s="145"/>
      <c r="CQ14" s="145"/>
      <c r="CR14" s="145"/>
      <c r="CS14" s="145"/>
      <c r="CT14" s="145"/>
      <c r="CU14" s="145"/>
      <c r="CV14" s="145"/>
      <c r="CW14" s="145"/>
      <c r="CX14" s="145"/>
      <c r="CY14" s="145"/>
      <c r="CZ14" s="145"/>
      <c r="DA14" s="145"/>
      <c r="DB14" s="145"/>
      <c r="DC14" s="145"/>
      <c r="DD14" s="145"/>
      <c r="DE14" s="145"/>
      <c r="DF14" s="145"/>
      <c r="DG14" s="145"/>
      <c r="DH14" s="145"/>
      <c r="DI14" s="145"/>
      <c r="DJ14" s="145"/>
      <c r="DK14" s="145"/>
      <c r="DL14" s="145"/>
      <c r="DM14" s="145"/>
      <c r="DN14" s="145"/>
      <c r="DO14" s="145"/>
      <c r="DP14" s="145"/>
      <c r="DQ14" s="145"/>
      <c r="DR14" s="145"/>
      <c r="DS14" s="145"/>
      <c r="DT14" s="145"/>
      <c r="DU14" s="145"/>
      <c r="DV14" s="145"/>
      <c r="DW14" s="145"/>
      <c r="DX14" s="145"/>
      <c r="DY14" s="145"/>
      <c r="DZ14" s="145"/>
      <c r="EA14" s="145"/>
      <c r="EB14" s="145"/>
      <c r="EC14" s="145"/>
      <c r="ED14" s="145"/>
      <c r="EE14" s="145"/>
      <c r="EF14" s="145"/>
    </row>
    <row r="15" ht="15" customHeight="1" spans="1:136">
      <c r="A15" s="34">
        <v>25</v>
      </c>
      <c r="B15" s="35"/>
      <c r="C15" s="38"/>
      <c r="D15" s="39" t="s">
        <v>72</v>
      </c>
      <c r="E15" s="62"/>
      <c r="F15" s="63" t="s">
        <v>60</v>
      </c>
      <c r="G15" s="64">
        <v>0</v>
      </c>
      <c r="H15" s="65">
        <v>0.05</v>
      </c>
      <c r="I15" s="65">
        <v>-0.05</v>
      </c>
      <c r="J15" s="77" t="s">
        <v>71</v>
      </c>
      <c r="K15" s="78" t="s">
        <v>62</v>
      </c>
      <c r="L15" s="79">
        <f t="shared" si="0"/>
        <v>0.05</v>
      </c>
      <c r="M15" s="89">
        <f t="shared" si="1"/>
        <v>-0.05</v>
      </c>
      <c r="N15" s="90"/>
      <c r="O15" s="91">
        <f t="shared" si="2"/>
        <v>-0.00487</v>
      </c>
      <c r="P15" s="91">
        <f t="shared" si="3"/>
        <v>-0.04445</v>
      </c>
      <c r="Q15" s="91">
        <f t="shared" si="4"/>
        <v>-0.0203796875</v>
      </c>
      <c r="R15" s="102">
        <f t="shared" si="5"/>
        <v>0.0107341368282494</v>
      </c>
      <c r="S15" s="103">
        <f t="shared" si="6"/>
        <v>1.55267879787077</v>
      </c>
      <c r="T15" s="104">
        <f t="shared" si="7"/>
        <v>-0.40759375</v>
      </c>
      <c r="U15" s="104" t="str">
        <f t="shared" si="8"/>
        <v>Level C</v>
      </c>
      <c r="V15" s="103">
        <f t="shared" si="9"/>
        <v>2.18554097164041</v>
      </c>
      <c r="W15" s="103">
        <f t="shared" si="10"/>
        <v>0.91981662410113</v>
      </c>
      <c r="X15" s="103">
        <f t="shared" si="11"/>
        <v>0.91981662410113</v>
      </c>
      <c r="Y15" s="111">
        <f t="shared" si="12"/>
        <v>0.99710506152038</v>
      </c>
      <c r="Z15" s="112" t="str">
        <f t="shared" si="13"/>
        <v/>
      </c>
      <c r="AA15" s="112" t="str">
        <f t="shared" si="14"/>
        <v/>
      </c>
      <c r="AB15" s="112">
        <f t="shared" si="15"/>
        <v>0.0203796875</v>
      </c>
      <c r="AC15" s="112" t="str">
        <f t="shared" si="16"/>
        <v/>
      </c>
      <c r="AD15" s="118"/>
      <c r="AE15" s="119" t="str">
        <f t="shared" si="17"/>
        <v/>
      </c>
      <c r="AF15" s="120"/>
      <c r="AG15" s="127"/>
      <c r="AH15" s="127"/>
      <c r="AI15" s="128"/>
      <c r="AJ15" s="129"/>
      <c r="AK15" s="136">
        <v>-0.01151</v>
      </c>
      <c r="AL15" s="136">
        <v>-0.01957</v>
      </c>
      <c r="AM15" s="136">
        <v>-0.01584</v>
      </c>
      <c r="AN15" s="136">
        <v>-0.02663</v>
      </c>
      <c r="AO15" s="136">
        <v>-0.02358</v>
      </c>
      <c r="AP15" s="136">
        <v>-0.04445</v>
      </c>
      <c r="AQ15" s="136">
        <v>-0.01994</v>
      </c>
      <c r="AR15" s="136">
        <v>-0.01163</v>
      </c>
      <c r="AS15" s="136">
        <v>-0.03905</v>
      </c>
      <c r="AT15" s="136">
        <v>-0.00874</v>
      </c>
      <c r="AU15" s="136">
        <v>-0.00487</v>
      </c>
      <c r="AV15" s="136">
        <v>-0.02264</v>
      </c>
      <c r="AW15" s="136">
        <v>-0.01274</v>
      </c>
      <c r="AX15" s="136">
        <v>-0.03811</v>
      </c>
      <c r="AY15" s="136">
        <v>-0.01096</v>
      </c>
      <c r="AZ15" s="136">
        <v>-0.02387</v>
      </c>
      <c r="BA15" s="136">
        <v>-0.01823</v>
      </c>
      <c r="BB15" s="136">
        <v>-0.01487</v>
      </c>
      <c r="BC15" s="136">
        <v>-0.02311</v>
      </c>
      <c r="BD15" s="136">
        <v>-0.00599</v>
      </c>
      <c r="BE15" s="136">
        <v>-0.00538</v>
      </c>
      <c r="BF15" s="136">
        <v>-0.02844</v>
      </c>
      <c r="BG15" s="136">
        <v>-0.01412</v>
      </c>
      <c r="BH15" s="136">
        <v>-0.00638</v>
      </c>
      <c r="BI15" s="136">
        <v>-0.01625</v>
      </c>
      <c r="BJ15" s="136">
        <v>-0.017</v>
      </c>
      <c r="BK15" s="136">
        <v>-0.02625</v>
      </c>
      <c r="BL15" s="136">
        <v>-0.02296</v>
      </c>
      <c r="BM15" s="136">
        <v>-0.04286</v>
      </c>
      <c r="BN15" s="136">
        <v>-0.02137</v>
      </c>
      <c r="BO15" s="136">
        <v>-0.01986</v>
      </c>
      <c r="BP15" s="136">
        <v>-0.03495</v>
      </c>
      <c r="BQ15" s="136"/>
      <c r="BR15" s="136"/>
      <c r="BS15" s="136"/>
      <c r="BT15" s="136"/>
      <c r="BU15" s="136"/>
      <c r="BV15" s="136"/>
      <c r="BW15" s="136"/>
      <c r="BX15" s="136"/>
      <c r="BY15" s="136"/>
      <c r="BZ15" s="145"/>
      <c r="CA15" s="145"/>
      <c r="CB15" s="145"/>
      <c r="CC15" s="145"/>
      <c r="CD15" s="145"/>
      <c r="CE15" s="145"/>
      <c r="CF15" s="145"/>
      <c r="CG15" s="145"/>
      <c r="CH15" s="145"/>
      <c r="CI15" s="145"/>
      <c r="CJ15" s="145"/>
      <c r="CK15" s="145"/>
      <c r="CL15" s="145"/>
      <c r="CM15" s="145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  <c r="DO15" s="145"/>
      <c r="DP15" s="145"/>
      <c r="DQ15" s="145"/>
      <c r="DR15" s="145"/>
      <c r="DS15" s="145"/>
      <c r="DT15" s="145"/>
      <c r="DU15" s="145"/>
      <c r="DV15" s="145"/>
      <c r="DW15" s="145"/>
      <c r="DX15" s="145"/>
      <c r="DY15" s="145"/>
      <c r="DZ15" s="145"/>
      <c r="EA15" s="145"/>
      <c r="EB15" s="145"/>
      <c r="EC15" s="145"/>
      <c r="ED15" s="145"/>
      <c r="EE15" s="145"/>
      <c r="EF15" s="145"/>
    </row>
    <row r="16" ht="15" customHeight="1" spans="1:136">
      <c r="A16" s="34">
        <v>25</v>
      </c>
      <c r="B16" s="35"/>
      <c r="C16" s="38"/>
      <c r="D16" s="39" t="s">
        <v>73</v>
      </c>
      <c r="E16" s="62"/>
      <c r="F16" s="63" t="s">
        <v>60</v>
      </c>
      <c r="G16" s="64">
        <v>0</v>
      </c>
      <c r="H16" s="65">
        <v>0.05</v>
      </c>
      <c r="I16" s="65">
        <v>-0.05</v>
      </c>
      <c r="J16" s="77" t="s">
        <v>71</v>
      </c>
      <c r="K16" s="78" t="s">
        <v>62</v>
      </c>
      <c r="L16" s="79">
        <f t="shared" si="0"/>
        <v>0.05</v>
      </c>
      <c r="M16" s="89">
        <f t="shared" si="1"/>
        <v>-0.05</v>
      </c>
      <c r="N16" s="90"/>
      <c r="O16" s="91">
        <f t="shared" si="2"/>
        <v>0.00442</v>
      </c>
      <c r="P16" s="91">
        <f t="shared" si="3"/>
        <v>-0.03522</v>
      </c>
      <c r="Q16" s="91">
        <f t="shared" si="4"/>
        <v>-0.0137640625</v>
      </c>
      <c r="R16" s="102">
        <f t="shared" si="5"/>
        <v>0.0108607252949079</v>
      </c>
      <c r="S16" s="103">
        <f t="shared" si="6"/>
        <v>1.53458136672336</v>
      </c>
      <c r="T16" s="104">
        <f t="shared" si="7"/>
        <v>-0.27528125</v>
      </c>
      <c r="U16" s="104" t="str">
        <f t="shared" si="8"/>
        <v>Level C</v>
      </c>
      <c r="V16" s="103">
        <f t="shared" si="9"/>
        <v>1.95702284358167</v>
      </c>
      <c r="W16" s="103">
        <f t="shared" si="10"/>
        <v>1.11213988986504</v>
      </c>
      <c r="X16" s="103">
        <f t="shared" si="11"/>
        <v>1.11213988986504</v>
      </c>
      <c r="Y16" s="111">
        <f t="shared" si="12"/>
        <v>0.999575673084779</v>
      </c>
      <c r="Z16" s="112" t="str">
        <f t="shared" si="13"/>
        <v/>
      </c>
      <c r="AA16" s="112" t="str">
        <f t="shared" si="14"/>
        <v/>
      </c>
      <c r="AB16" s="112">
        <f t="shared" si="15"/>
        <v>0.0137640625</v>
      </c>
      <c r="AC16" s="112" t="str">
        <f t="shared" si="16"/>
        <v/>
      </c>
      <c r="AD16" s="118"/>
      <c r="AE16" s="119" t="str">
        <f t="shared" si="17"/>
        <v/>
      </c>
      <c r="AF16" s="120"/>
      <c r="AG16" s="127"/>
      <c r="AH16" s="127"/>
      <c r="AI16" s="128"/>
      <c r="AJ16" s="129"/>
      <c r="AK16" s="136">
        <v>-0.00602</v>
      </c>
      <c r="AL16" s="136">
        <v>-0.00834</v>
      </c>
      <c r="AM16" s="136">
        <v>-0.01014</v>
      </c>
      <c r="AN16" s="136">
        <v>-0.02467</v>
      </c>
      <c r="AO16" s="136">
        <v>-0.02064</v>
      </c>
      <c r="AP16" s="136">
        <v>-0.03522</v>
      </c>
      <c r="AQ16" s="136">
        <v>-0.00955</v>
      </c>
      <c r="AR16" s="136">
        <v>-0.00514</v>
      </c>
      <c r="AS16" s="136">
        <v>-0.03106</v>
      </c>
      <c r="AT16" s="136">
        <v>-0.00279</v>
      </c>
      <c r="AU16" s="136">
        <v>-0.00144</v>
      </c>
      <c r="AV16" s="136">
        <v>-0.01573</v>
      </c>
      <c r="AW16" s="136">
        <v>-0.00552</v>
      </c>
      <c r="AX16" s="136">
        <v>-0.03252</v>
      </c>
      <c r="AY16" s="136">
        <v>-0.00352</v>
      </c>
      <c r="AZ16" s="136">
        <v>-0.02024</v>
      </c>
      <c r="BA16" s="136">
        <v>-0.01096</v>
      </c>
      <c r="BB16" s="136">
        <v>-0.01083</v>
      </c>
      <c r="BC16" s="136">
        <v>-0.01557</v>
      </c>
      <c r="BD16" s="136">
        <v>-0.00045</v>
      </c>
      <c r="BE16" s="136">
        <v>-0.00375</v>
      </c>
      <c r="BF16" s="136">
        <v>-0.02241</v>
      </c>
      <c r="BG16" s="136">
        <v>-0.01135</v>
      </c>
      <c r="BH16" s="136">
        <v>0.00442</v>
      </c>
      <c r="BI16" s="136">
        <v>-0.00502</v>
      </c>
      <c r="BJ16" s="136">
        <v>-0.01313</v>
      </c>
      <c r="BK16" s="136">
        <v>-0.02261</v>
      </c>
      <c r="BL16" s="136">
        <v>-0.00108</v>
      </c>
      <c r="BM16" s="136">
        <v>-0.03306</v>
      </c>
      <c r="BN16" s="136">
        <v>-0.01613</v>
      </c>
      <c r="BO16" s="136">
        <v>-0.01522</v>
      </c>
      <c r="BP16" s="136">
        <v>-0.03076</v>
      </c>
      <c r="BQ16" s="136"/>
      <c r="BR16" s="136"/>
      <c r="BS16" s="136"/>
      <c r="BT16" s="136"/>
      <c r="BU16" s="136"/>
      <c r="BV16" s="136"/>
      <c r="BW16" s="136"/>
      <c r="BX16" s="136"/>
      <c r="BY16" s="136"/>
      <c r="BZ16" s="145"/>
      <c r="CA16" s="145"/>
      <c r="CB16" s="145"/>
      <c r="CC16" s="145"/>
      <c r="CD16" s="145"/>
      <c r="CE16" s="145"/>
      <c r="CF16" s="145"/>
      <c r="CG16" s="145"/>
      <c r="CH16" s="145"/>
      <c r="CI16" s="145"/>
      <c r="CJ16" s="145"/>
      <c r="CK16" s="145"/>
      <c r="CL16" s="145"/>
      <c r="CM16" s="145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  <c r="DO16" s="145"/>
      <c r="DP16" s="145"/>
      <c r="DQ16" s="145"/>
      <c r="DR16" s="145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</row>
    <row r="17" ht="15" customHeight="1" spans="1:136">
      <c r="A17" s="34">
        <v>25</v>
      </c>
      <c r="B17" s="35"/>
      <c r="C17" s="38"/>
      <c r="D17" s="39" t="s">
        <v>74</v>
      </c>
      <c r="E17" s="62"/>
      <c r="F17" s="63" t="s">
        <v>60</v>
      </c>
      <c r="G17" s="64">
        <v>0</v>
      </c>
      <c r="H17" s="65">
        <v>0.05</v>
      </c>
      <c r="I17" s="65">
        <v>-0.05</v>
      </c>
      <c r="J17" s="77" t="s">
        <v>71</v>
      </c>
      <c r="K17" s="78" t="s">
        <v>62</v>
      </c>
      <c r="L17" s="79">
        <f t="shared" si="0"/>
        <v>0.05</v>
      </c>
      <c r="M17" s="89">
        <f t="shared" si="1"/>
        <v>-0.05</v>
      </c>
      <c r="N17" s="90"/>
      <c r="O17" s="91">
        <f t="shared" si="2"/>
        <v>0.00825</v>
      </c>
      <c r="P17" s="91">
        <f t="shared" si="3"/>
        <v>-0.02681</v>
      </c>
      <c r="Q17" s="91">
        <f t="shared" si="4"/>
        <v>-0.0081003125</v>
      </c>
      <c r="R17" s="102">
        <f t="shared" si="5"/>
        <v>0.00965073070420059</v>
      </c>
      <c r="S17" s="103">
        <f t="shared" si="6"/>
        <v>1.72698494834306</v>
      </c>
      <c r="T17" s="104">
        <f t="shared" si="7"/>
        <v>-0.16200625</v>
      </c>
      <c r="U17" s="104" t="str">
        <f t="shared" si="8"/>
        <v>Level B</v>
      </c>
      <c r="V17" s="103">
        <f t="shared" si="9"/>
        <v>2.00676730363057</v>
      </c>
      <c r="W17" s="103">
        <f t="shared" si="10"/>
        <v>1.44720259305556</v>
      </c>
      <c r="X17" s="103">
        <f t="shared" si="11"/>
        <v>1.44720259305556</v>
      </c>
      <c r="Y17" s="111">
        <f t="shared" si="12"/>
        <v>0.999992926936302</v>
      </c>
      <c r="Z17" s="112" t="str">
        <f t="shared" si="13"/>
        <v/>
      </c>
      <c r="AA17" s="112" t="str">
        <f t="shared" si="14"/>
        <v/>
      </c>
      <c r="AB17" s="112">
        <f t="shared" si="15"/>
        <v>0.0081003125</v>
      </c>
      <c r="AC17" s="112" t="str">
        <f t="shared" si="16"/>
        <v/>
      </c>
      <c r="AD17" s="118"/>
      <c r="AE17" s="119" t="str">
        <f t="shared" si="17"/>
        <v/>
      </c>
      <c r="AF17" s="120"/>
      <c r="AG17" s="127"/>
      <c r="AH17" s="127"/>
      <c r="AI17" s="128"/>
      <c r="AJ17" s="129"/>
      <c r="AK17" s="136">
        <v>-0.00153</v>
      </c>
      <c r="AL17" s="136">
        <v>-0.00504</v>
      </c>
      <c r="AM17" s="136">
        <v>-0.00428</v>
      </c>
      <c r="AN17" s="136">
        <v>-0.02077</v>
      </c>
      <c r="AO17" s="136">
        <v>-0.01257</v>
      </c>
      <c r="AP17" s="136">
        <v>-0.02373</v>
      </c>
      <c r="AQ17" s="136">
        <v>-0.00515</v>
      </c>
      <c r="AR17" s="136">
        <v>0.00124</v>
      </c>
      <c r="AS17" s="136">
        <v>-0.02086</v>
      </c>
      <c r="AT17" s="136">
        <v>0.00487</v>
      </c>
      <c r="AU17" s="136">
        <v>0.00622</v>
      </c>
      <c r="AV17" s="136">
        <v>-0.01093</v>
      </c>
      <c r="AW17" s="136">
        <v>-0.0015</v>
      </c>
      <c r="AX17" s="136">
        <v>-0.01502</v>
      </c>
      <c r="AY17" s="136">
        <v>-0.00107</v>
      </c>
      <c r="AZ17" s="136">
        <v>-0.00955</v>
      </c>
      <c r="BA17" s="136">
        <v>-0.005</v>
      </c>
      <c r="BB17" s="136">
        <v>0.00825</v>
      </c>
      <c r="BC17" s="136">
        <v>-0.01054</v>
      </c>
      <c r="BD17" s="136">
        <v>0.00242</v>
      </c>
      <c r="BE17" s="136">
        <v>0.00789</v>
      </c>
      <c r="BF17" s="136">
        <v>-0.01914</v>
      </c>
      <c r="BG17" s="136">
        <v>-0.0058</v>
      </c>
      <c r="BH17" s="136">
        <v>0.00027</v>
      </c>
      <c r="BI17" s="136">
        <v>-0.00679</v>
      </c>
      <c r="BJ17" s="136">
        <v>-0.00939</v>
      </c>
      <c r="BK17" s="136">
        <v>-0.0143</v>
      </c>
      <c r="BL17" s="136">
        <v>-0.01268</v>
      </c>
      <c r="BM17" s="136">
        <v>-0.02681</v>
      </c>
      <c r="BN17" s="136">
        <v>-0.01174</v>
      </c>
      <c r="BO17" s="136">
        <v>-0.00972</v>
      </c>
      <c r="BP17" s="136">
        <v>-0.02646</v>
      </c>
      <c r="BQ17" s="136"/>
      <c r="BR17" s="136"/>
      <c r="BS17" s="136"/>
      <c r="BT17" s="136"/>
      <c r="BU17" s="136"/>
      <c r="BV17" s="136"/>
      <c r="BW17" s="136"/>
      <c r="BX17" s="136"/>
      <c r="BY17" s="136"/>
      <c r="BZ17" s="145"/>
      <c r="CA17" s="145"/>
      <c r="CB17" s="145"/>
      <c r="CC17" s="145"/>
      <c r="CD17" s="145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  <c r="DO17" s="145"/>
      <c r="DP17" s="145"/>
      <c r="DQ17" s="145"/>
      <c r="DR17" s="145"/>
      <c r="DS17" s="145"/>
      <c r="DT17" s="145"/>
      <c r="DU17" s="145"/>
      <c r="DV17" s="145"/>
      <c r="DW17" s="145"/>
      <c r="DX17" s="145"/>
      <c r="DY17" s="145"/>
      <c r="DZ17" s="145"/>
      <c r="EA17" s="145"/>
      <c r="EB17" s="145"/>
      <c r="EC17" s="145"/>
      <c r="ED17" s="145"/>
      <c r="EE17" s="145"/>
      <c r="EF17" s="145"/>
    </row>
    <row r="18" ht="15" customHeight="1" spans="1:136">
      <c r="A18" s="34">
        <v>25</v>
      </c>
      <c r="B18" s="35"/>
      <c r="C18" s="38"/>
      <c r="D18" s="39" t="s">
        <v>75</v>
      </c>
      <c r="E18" s="62"/>
      <c r="F18" s="63" t="s">
        <v>60</v>
      </c>
      <c r="G18" s="64">
        <v>0</v>
      </c>
      <c r="H18" s="65">
        <v>0.05</v>
      </c>
      <c r="I18" s="65">
        <v>-0.05</v>
      </c>
      <c r="J18" s="77" t="s">
        <v>71</v>
      </c>
      <c r="K18" s="78" t="s">
        <v>62</v>
      </c>
      <c r="L18" s="79">
        <f t="shared" si="0"/>
        <v>0.05</v>
      </c>
      <c r="M18" s="89">
        <f t="shared" si="1"/>
        <v>-0.05</v>
      </c>
      <c r="N18" s="90"/>
      <c r="O18" s="91">
        <f t="shared" si="2"/>
        <v>0.00691</v>
      </c>
      <c r="P18" s="91">
        <f t="shared" si="3"/>
        <v>-0.02595</v>
      </c>
      <c r="Q18" s="91">
        <f t="shared" si="4"/>
        <v>-0.007825</v>
      </c>
      <c r="R18" s="102">
        <f t="shared" si="5"/>
        <v>0.00902715258932559</v>
      </c>
      <c r="S18" s="103">
        <f t="shared" si="6"/>
        <v>1.84628170419703</v>
      </c>
      <c r="T18" s="104">
        <f t="shared" si="7"/>
        <v>-0.1565</v>
      </c>
      <c r="U18" s="104" t="str">
        <f t="shared" si="8"/>
        <v>Level B</v>
      </c>
      <c r="V18" s="103">
        <f t="shared" si="9"/>
        <v>2.13522479090386</v>
      </c>
      <c r="W18" s="103">
        <f t="shared" si="10"/>
        <v>1.55733861749019</v>
      </c>
      <c r="X18" s="103">
        <f t="shared" si="11"/>
        <v>1.55733861749019</v>
      </c>
      <c r="Y18" s="111">
        <f t="shared" si="12"/>
        <v>0.999998508635479</v>
      </c>
      <c r="Z18" s="112" t="str">
        <f t="shared" si="13"/>
        <v/>
      </c>
      <c r="AA18" s="112" t="str">
        <f t="shared" si="14"/>
        <v/>
      </c>
      <c r="AB18" s="112">
        <f t="shared" si="15"/>
        <v>0.007825</v>
      </c>
      <c r="AC18" s="112" t="str">
        <f t="shared" si="16"/>
        <v/>
      </c>
      <c r="AD18" s="118"/>
      <c r="AE18" s="119" t="str">
        <f t="shared" si="17"/>
        <v/>
      </c>
      <c r="AF18" s="120"/>
      <c r="AG18" s="127"/>
      <c r="AH18" s="127"/>
      <c r="AI18" s="128"/>
      <c r="AJ18" s="129"/>
      <c r="AK18" s="136">
        <v>-0.00029</v>
      </c>
      <c r="AL18" s="136">
        <v>-0.00401</v>
      </c>
      <c r="AM18" s="136">
        <v>-0.00351</v>
      </c>
      <c r="AN18" s="136">
        <v>-0.02079</v>
      </c>
      <c r="AO18" s="136">
        <v>-0.01319</v>
      </c>
      <c r="AP18" s="136">
        <v>-0.02219</v>
      </c>
      <c r="AQ18" s="136">
        <v>-0.00285</v>
      </c>
      <c r="AR18" s="136">
        <v>0.0007</v>
      </c>
      <c r="AS18" s="136">
        <v>-0.01965</v>
      </c>
      <c r="AT18" s="136">
        <v>0.00374</v>
      </c>
      <c r="AU18" s="136">
        <v>0.00434</v>
      </c>
      <c r="AV18" s="136">
        <v>-0.01101</v>
      </c>
      <c r="AW18" s="136">
        <v>-0.00169</v>
      </c>
      <c r="AX18" s="136">
        <v>-0.01442</v>
      </c>
      <c r="AY18" s="136">
        <v>-0.00088</v>
      </c>
      <c r="AZ18" s="136">
        <v>-0.00995</v>
      </c>
      <c r="BA18" s="136">
        <v>-0.0042</v>
      </c>
      <c r="BB18" s="136">
        <v>0.00691</v>
      </c>
      <c r="BC18" s="136">
        <v>-0.00971</v>
      </c>
      <c r="BD18" s="136">
        <v>0.00114</v>
      </c>
      <c r="BE18" s="136">
        <v>0.00647</v>
      </c>
      <c r="BF18" s="136">
        <v>-0.01721</v>
      </c>
      <c r="BG18" s="136">
        <v>-0.00667</v>
      </c>
      <c r="BH18" s="136">
        <v>-8e-5</v>
      </c>
      <c r="BI18" s="136">
        <v>-0.00499</v>
      </c>
      <c r="BJ18" s="136">
        <v>-0.0086</v>
      </c>
      <c r="BK18" s="136">
        <v>-0.01433</v>
      </c>
      <c r="BL18" s="136">
        <v>-0.01127</v>
      </c>
      <c r="BM18" s="136">
        <v>-0.02482</v>
      </c>
      <c r="BN18" s="136">
        <v>-0.01232</v>
      </c>
      <c r="BO18" s="136">
        <v>-0.00912</v>
      </c>
      <c r="BP18" s="136">
        <v>-0.02595</v>
      </c>
      <c r="BQ18" s="136"/>
      <c r="BR18" s="136"/>
      <c r="BS18" s="136"/>
      <c r="BT18" s="136"/>
      <c r="BU18" s="136"/>
      <c r="BV18" s="136"/>
      <c r="BW18" s="136"/>
      <c r="BX18" s="136"/>
      <c r="BY18" s="136"/>
      <c r="BZ18" s="145"/>
      <c r="CA18" s="145"/>
      <c r="CB18" s="145"/>
      <c r="CC18" s="145"/>
      <c r="CD18" s="145"/>
      <c r="CE18" s="145"/>
      <c r="CF18" s="145"/>
      <c r="CG18" s="145"/>
      <c r="CH18" s="145"/>
      <c r="CI18" s="145"/>
      <c r="CJ18" s="145"/>
      <c r="CK18" s="145"/>
      <c r="CL18" s="145"/>
      <c r="CM18" s="145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  <c r="DO18" s="145"/>
      <c r="DP18" s="145"/>
      <c r="DQ18" s="145"/>
      <c r="DR18" s="145"/>
      <c r="DS18" s="145"/>
      <c r="DT18" s="145"/>
      <c r="DU18" s="145"/>
      <c r="DV18" s="145"/>
      <c r="DW18" s="145"/>
      <c r="DX18" s="145"/>
      <c r="DY18" s="145"/>
      <c r="DZ18" s="145"/>
      <c r="EA18" s="145"/>
      <c r="EB18" s="145"/>
      <c r="EC18" s="145"/>
      <c r="ED18" s="145"/>
      <c r="EE18" s="145"/>
      <c r="EF18" s="145"/>
    </row>
    <row r="19" ht="15" customHeight="1" spans="1:136">
      <c r="A19" s="34">
        <v>25</v>
      </c>
      <c r="B19" s="35"/>
      <c r="C19" s="38"/>
      <c r="D19" s="39" t="s">
        <v>76</v>
      </c>
      <c r="E19" s="62"/>
      <c r="F19" s="63" t="s">
        <v>60</v>
      </c>
      <c r="G19" s="64">
        <v>0</v>
      </c>
      <c r="H19" s="65">
        <v>0.05</v>
      </c>
      <c r="I19" s="65">
        <v>-0.05</v>
      </c>
      <c r="J19" s="77" t="s">
        <v>71</v>
      </c>
      <c r="K19" s="78" t="s">
        <v>62</v>
      </c>
      <c r="L19" s="79">
        <f t="shared" si="0"/>
        <v>0.05</v>
      </c>
      <c r="M19" s="89">
        <f t="shared" si="1"/>
        <v>-0.05</v>
      </c>
      <c r="N19" s="90"/>
      <c r="O19" s="91">
        <f t="shared" si="2"/>
        <v>0.02721</v>
      </c>
      <c r="P19" s="91">
        <f t="shared" si="3"/>
        <v>-0.01789</v>
      </c>
      <c r="Q19" s="91">
        <f t="shared" si="4"/>
        <v>0.0030646875</v>
      </c>
      <c r="R19" s="102">
        <f t="shared" si="5"/>
        <v>0.00977208367002822</v>
      </c>
      <c r="S19" s="103">
        <f t="shared" si="6"/>
        <v>1.70553867828462</v>
      </c>
      <c r="T19" s="104">
        <f t="shared" si="7"/>
        <v>0.06129375</v>
      </c>
      <c r="U19" s="104" t="str">
        <f t="shared" si="8"/>
        <v>Level A</v>
      </c>
      <c r="V19" s="103">
        <f t="shared" si="9"/>
        <v>1.60099981692251</v>
      </c>
      <c r="W19" s="103">
        <f t="shared" si="10"/>
        <v>1.81007753964673</v>
      </c>
      <c r="X19" s="103">
        <f t="shared" si="11"/>
        <v>1.60099981692251</v>
      </c>
      <c r="Y19" s="111">
        <f t="shared" si="12"/>
        <v>0.999999190328106</v>
      </c>
      <c r="Z19" s="112" t="str">
        <f t="shared" si="13"/>
        <v/>
      </c>
      <c r="AA19" s="112" t="str">
        <f t="shared" si="14"/>
        <v/>
      </c>
      <c r="AB19" s="112">
        <f t="shared" si="15"/>
        <v>-0.0030646875</v>
      </c>
      <c r="AC19" s="112" t="str">
        <f t="shared" si="16"/>
        <v/>
      </c>
      <c r="AD19" s="118"/>
      <c r="AE19" s="119" t="str">
        <f t="shared" si="17"/>
        <v/>
      </c>
      <c r="AF19" s="120"/>
      <c r="AG19" s="127"/>
      <c r="AH19" s="127"/>
      <c r="AI19" s="128"/>
      <c r="AJ19" s="129"/>
      <c r="AK19" s="136">
        <v>0.0097</v>
      </c>
      <c r="AL19" s="136">
        <v>0.00548</v>
      </c>
      <c r="AM19" s="136">
        <v>0.01052</v>
      </c>
      <c r="AN19" s="136">
        <v>-0.0123</v>
      </c>
      <c r="AO19" s="136">
        <v>-0.00287</v>
      </c>
      <c r="AP19" s="136">
        <v>-0.00541</v>
      </c>
      <c r="AQ19" s="136">
        <v>0.00701</v>
      </c>
      <c r="AR19" s="136">
        <v>0.01162</v>
      </c>
      <c r="AS19" s="136">
        <v>-0.0047</v>
      </c>
      <c r="AT19" s="136">
        <v>0.01556</v>
      </c>
      <c r="AU19" s="136">
        <v>0.01715</v>
      </c>
      <c r="AV19" s="136">
        <v>0.0001</v>
      </c>
      <c r="AW19" s="136">
        <v>0.0094</v>
      </c>
      <c r="AX19" s="136">
        <v>0.00852</v>
      </c>
      <c r="AY19" s="136">
        <v>0.00643</v>
      </c>
      <c r="AZ19" s="136">
        <v>0.01058</v>
      </c>
      <c r="BA19" s="136">
        <v>0.00487</v>
      </c>
      <c r="BB19" s="136">
        <v>0.02721</v>
      </c>
      <c r="BC19" s="136">
        <v>-0.00017</v>
      </c>
      <c r="BD19" s="136">
        <v>0.00724</v>
      </c>
      <c r="BE19" s="136">
        <v>0.0193</v>
      </c>
      <c r="BF19" s="136">
        <v>-0.00718</v>
      </c>
      <c r="BG19" s="136">
        <v>0.00064</v>
      </c>
      <c r="BH19" s="136">
        <v>0.00441</v>
      </c>
      <c r="BI19" s="136">
        <v>-0.00251</v>
      </c>
      <c r="BJ19" s="136">
        <v>0.00077</v>
      </c>
      <c r="BK19" s="136">
        <v>-0.00237</v>
      </c>
      <c r="BL19" s="136">
        <v>-0.00569</v>
      </c>
      <c r="BM19" s="136">
        <v>-0.01167</v>
      </c>
      <c r="BN19" s="136">
        <v>-0.00165</v>
      </c>
      <c r="BO19" s="136">
        <v>-0.00403</v>
      </c>
      <c r="BP19" s="136">
        <v>-0.01789</v>
      </c>
      <c r="BQ19" s="136"/>
      <c r="BR19" s="136"/>
      <c r="BS19" s="136"/>
      <c r="BT19" s="136"/>
      <c r="BU19" s="136"/>
      <c r="BV19" s="136"/>
      <c r="BW19" s="136"/>
      <c r="BX19" s="136"/>
      <c r="BY19" s="136"/>
      <c r="BZ19" s="145"/>
      <c r="CA19" s="145"/>
      <c r="CB19" s="145"/>
      <c r="CC19" s="145"/>
      <c r="CD19" s="145"/>
      <c r="CE19" s="145"/>
      <c r="CF19" s="145"/>
      <c r="CG19" s="145"/>
      <c r="CH19" s="145"/>
      <c r="CI19" s="145"/>
      <c r="CJ19" s="145"/>
      <c r="CK19" s="145"/>
      <c r="CL19" s="145"/>
      <c r="CM19" s="145"/>
      <c r="CN19" s="145"/>
      <c r="CO19" s="145"/>
      <c r="CP19" s="145"/>
      <c r="CQ19" s="145"/>
      <c r="CR19" s="145"/>
      <c r="CS19" s="145"/>
      <c r="CT19" s="145"/>
      <c r="CU19" s="145"/>
      <c r="CV19" s="145"/>
      <c r="CW19" s="145"/>
      <c r="CX19" s="145"/>
      <c r="CY19" s="145"/>
      <c r="CZ19" s="145"/>
      <c r="DA19" s="145"/>
      <c r="DB19" s="145"/>
      <c r="DC19" s="145"/>
      <c r="DD19" s="145"/>
      <c r="DE19" s="145"/>
      <c r="DF19" s="145"/>
      <c r="DG19" s="145"/>
      <c r="DH19" s="145"/>
      <c r="DI19" s="145"/>
      <c r="DJ19" s="145"/>
      <c r="DK19" s="145"/>
      <c r="DL19" s="145"/>
      <c r="DM19" s="145"/>
      <c r="DN19" s="145"/>
      <c r="DO19" s="145"/>
      <c r="DP19" s="145"/>
      <c r="DQ19" s="145"/>
      <c r="DR19" s="145"/>
      <c r="DS19" s="145"/>
      <c r="DT19" s="145"/>
      <c r="DU19" s="145"/>
      <c r="DV19" s="145"/>
      <c r="DW19" s="145"/>
      <c r="DX19" s="145"/>
      <c r="DY19" s="145"/>
      <c r="DZ19" s="145"/>
      <c r="EA19" s="145"/>
      <c r="EB19" s="145"/>
      <c r="EC19" s="145"/>
      <c r="ED19" s="145"/>
      <c r="EE19" s="145"/>
      <c r="EF19" s="145"/>
    </row>
    <row r="20" ht="15" customHeight="1" spans="1:136">
      <c r="A20" s="34">
        <v>25</v>
      </c>
      <c r="B20" s="35" t="s">
        <v>77</v>
      </c>
      <c r="C20" s="38" t="s">
        <v>78</v>
      </c>
      <c r="D20" s="39" t="s">
        <v>69</v>
      </c>
      <c r="E20" s="62">
        <v>1.33</v>
      </c>
      <c r="F20" s="63" t="s">
        <v>70</v>
      </c>
      <c r="G20" s="64"/>
      <c r="H20" s="65">
        <v>0.1</v>
      </c>
      <c r="I20" s="65"/>
      <c r="J20" s="77" t="s">
        <v>71</v>
      </c>
      <c r="K20" s="78" t="s">
        <v>62</v>
      </c>
      <c r="L20" s="79">
        <f t="shared" si="0"/>
        <v>0.1</v>
      </c>
      <c r="M20" s="89" t="str">
        <f t="shared" si="1"/>
        <v/>
      </c>
      <c r="N20" s="90"/>
      <c r="O20" s="91">
        <f t="shared" si="2"/>
        <v>0.09142</v>
      </c>
      <c r="P20" s="91">
        <f t="shared" si="3"/>
        <v>0.01172</v>
      </c>
      <c r="Q20" s="91">
        <f t="shared" si="4"/>
        <v>0.047029375</v>
      </c>
      <c r="R20" s="102">
        <f t="shared" si="5"/>
        <v>0.0215486856028315</v>
      </c>
      <c r="S20" s="103">
        <f t="shared" si="6"/>
        <v>0.819394524818715</v>
      </c>
      <c r="T20" s="104">
        <f t="shared" si="7"/>
        <v>0.47029375</v>
      </c>
      <c r="U20" s="104" t="str">
        <f t="shared" si="8"/>
        <v>Level C</v>
      </c>
      <c r="V20" s="103">
        <f t="shared" si="9"/>
        <v>0.819394524818715</v>
      </c>
      <c r="W20" s="103" t="str">
        <f t="shared" si="10"/>
        <v/>
      </c>
      <c r="X20" s="103">
        <f t="shared" si="11"/>
        <v>0.819394524818715</v>
      </c>
      <c r="Y20" s="111">
        <f t="shared" si="12"/>
        <v>0.993017911325268</v>
      </c>
      <c r="Z20" s="112">
        <f t="shared" si="13"/>
        <v>0.133008630555298</v>
      </c>
      <c r="AA20" s="112" t="str">
        <f t="shared" si="14"/>
        <v/>
      </c>
      <c r="AB20" s="112" t="str">
        <f t="shared" si="15"/>
        <v/>
      </c>
      <c r="AC20" s="112">
        <f t="shared" si="16"/>
        <v>0.193938170425483</v>
      </c>
      <c r="AD20" s="118"/>
      <c r="AE20" s="119" t="str">
        <f t="shared" si="17"/>
        <v/>
      </c>
      <c r="AF20" s="120"/>
      <c r="AG20" s="127"/>
      <c r="AH20" s="127"/>
      <c r="AI20" s="128"/>
      <c r="AJ20" s="129"/>
      <c r="AK20" s="136">
        <v>0.04141</v>
      </c>
      <c r="AL20" s="136">
        <v>0.02392</v>
      </c>
      <c r="AM20" s="136">
        <v>0.02809</v>
      </c>
      <c r="AN20" s="136">
        <v>0.07501</v>
      </c>
      <c r="AO20" s="136">
        <v>0.03152</v>
      </c>
      <c r="AP20" s="136">
        <v>0.01172</v>
      </c>
      <c r="AQ20" s="136">
        <v>0.06537</v>
      </c>
      <c r="AR20" s="136">
        <v>0.0276</v>
      </c>
      <c r="AS20" s="136">
        <v>0.07144</v>
      </c>
      <c r="AT20" s="136">
        <v>0.02903</v>
      </c>
      <c r="AU20" s="136">
        <v>0.04274</v>
      </c>
      <c r="AV20" s="136">
        <v>0.0331</v>
      </c>
      <c r="AW20" s="136">
        <v>0.02804</v>
      </c>
      <c r="AX20" s="136">
        <v>0.06718</v>
      </c>
      <c r="AY20" s="136">
        <v>0.02324</v>
      </c>
      <c r="AZ20" s="136">
        <v>0.08237</v>
      </c>
      <c r="BA20" s="136">
        <v>0.05474</v>
      </c>
      <c r="BB20" s="136">
        <v>0.09142</v>
      </c>
      <c r="BC20" s="136">
        <v>0.07616</v>
      </c>
      <c r="BD20" s="136">
        <v>0.05121</v>
      </c>
      <c r="BE20" s="136">
        <v>0.03548</v>
      </c>
      <c r="BF20" s="136">
        <v>0.04085</v>
      </c>
      <c r="BG20" s="136">
        <v>0.05918</v>
      </c>
      <c r="BH20" s="136">
        <v>0.02585</v>
      </c>
      <c r="BI20" s="136">
        <v>0.06184</v>
      </c>
      <c r="BJ20" s="136">
        <v>0.02488</v>
      </c>
      <c r="BK20" s="136">
        <v>0.05755</v>
      </c>
      <c r="BL20" s="136">
        <v>0.03426</v>
      </c>
      <c r="BM20" s="136">
        <v>0.03072</v>
      </c>
      <c r="BN20" s="136">
        <v>0.03014</v>
      </c>
      <c r="BO20" s="136">
        <v>0.06848</v>
      </c>
      <c r="BP20" s="136">
        <v>0.0804</v>
      </c>
      <c r="BQ20" s="136"/>
      <c r="BR20" s="136"/>
      <c r="BS20" s="136"/>
      <c r="BT20" s="136"/>
      <c r="BU20" s="136"/>
      <c r="BV20" s="136"/>
      <c r="BW20" s="136"/>
      <c r="BX20" s="136"/>
      <c r="BY20" s="136"/>
      <c r="BZ20" s="145"/>
      <c r="CA20" s="145"/>
      <c r="CB20" s="145"/>
      <c r="CC20" s="145"/>
      <c r="CD20" s="145"/>
      <c r="CE20" s="145"/>
      <c r="CF20" s="145"/>
      <c r="CG20" s="145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  <c r="DO20" s="145"/>
      <c r="DP20" s="145"/>
      <c r="DQ20" s="145"/>
      <c r="DR20" s="145"/>
      <c r="DS20" s="145"/>
      <c r="DT20" s="145"/>
      <c r="DU20" s="145"/>
      <c r="DV20" s="145"/>
      <c r="DW20" s="145"/>
      <c r="DX20" s="145"/>
      <c r="DY20" s="145"/>
      <c r="DZ20" s="145"/>
      <c r="EA20" s="145"/>
      <c r="EB20" s="145"/>
      <c r="EC20" s="145"/>
      <c r="ED20" s="145"/>
      <c r="EE20" s="145"/>
      <c r="EF20" s="145"/>
    </row>
    <row r="21" ht="15" customHeight="1" spans="1:136">
      <c r="A21" s="34">
        <v>25</v>
      </c>
      <c r="B21" s="35"/>
      <c r="C21" s="38"/>
      <c r="D21" s="39" t="s">
        <v>72</v>
      </c>
      <c r="E21" s="62"/>
      <c r="F21" s="63" t="s">
        <v>60</v>
      </c>
      <c r="G21" s="64">
        <v>0</v>
      </c>
      <c r="H21" s="65">
        <v>0.05</v>
      </c>
      <c r="I21" s="65">
        <v>-0.05</v>
      </c>
      <c r="J21" s="77" t="s">
        <v>71</v>
      </c>
      <c r="K21" s="78" t="s">
        <v>62</v>
      </c>
      <c r="L21" s="79">
        <f t="shared" si="0"/>
        <v>0.05</v>
      </c>
      <c r="M21" s="89">
        <f t="shared" si="1"/>
        <v>-0.05</v>
      </c>
      <c r="N21" s="90"/>
      <c r="O21" s="91">
        <f t="shared" si="2"/>
        <v>0.03995</v>
      </c>
      <c r="P21" s="91">
        <f t="shared" si="3"/>
        <v>-0.00241</v>
      </c>
      <c r="Q21" s="91">
        <f t="shared" si="4"/>
        <v>0.014864375</v>
      </c>
      <c r="R21" s="102">
        <f t="shared" si="5"/>
        <v>0.0106997434209514</v>
      </c>
      <c r="S21" s="103">
        <f t="shared" si="6"/>
        <v>1.55766975066255</v>
      </c>
      <c r="T21" s="104">
        <f t="shared" si="7"/>
        <v>0.2972875</v>
      </c>
      <c r="U21" s="104" t="str">
        <f t="shared" si="8"/>
        <v>Level C</v>
      </c>
      <c r="V21" s="103">
        <f t="shared" si="9"/>
        <v>1.09459400466246</v>
      </c>
      <c r="W21" s="103">
        <f t="shared" si="10"/>
        <v>2.02074549666264</v>
      </c>
      <c r="X21" s="103">
        <f t="shared" si="11"/>
        <v>1.09459400466246</v>
      </c>
      <c r="Y21" s="111">
        <f t="shared" si="12"/>
        <v>0.999487878770989</v>
      </c>
      <c r="Z21" s="112" t="str">
        <f t="shared" si="13"/>
        <v/>
      </c>
      <c r="AA21" s="112" t="str">
        <f t="shared" si="14"/>
        <v/>
      </c>
      <c r="AB21" s="112">
        <f t="shared" si="15"/>
        <v>-0.014864375</v>
      </c>
      <c r="AC21" s="112" t="str">
        <f t="shared" si="16"/>
        <v/>
      </c>
      <c r="AD21" s="118"/>
      <c r="AE21" s="119" t="str">
        <f t="shared" si="17"/>
        <v/>
      </c>
      <c r="AF21" s="120"/>
      <c r="AG21" s="127"/>
      <c r="AH21" s="127"/>
      <c r="AI21" s="128"/>
      <c r="AJ21" s="129"/>
      <c r="AK21" s="136">
        <v>0.01298</v>
      </c>
      <c r="AL21" s="136">
        <v>0.00811</v>
      </c>
      <c r="AM21" s="136">
        <v>0.00481</v>
      </c>
      <c r="AN21" s="136">
        <v>0.03545</v>
      </c>
      <c r="AO21" s="136">
        <v>0.0033</v>
      </c>
      <c r="AP21" s="136">
        <v>0.00381</v>
      </c>
      <c r="AQ21" s="136">
        <v>0.02818</v>
      </c>
      <c r="AR21" s="136">
        <v>0.00913</v>
      </c>
      <c r="AS21" s="136">
        <v>0.02578</v>
      </c>
      <c r="AT21" s="136">
        <v>0.01067</v>
      </c>
      <c r="AU21" s="136">
        <v>0.01519</v>
      </c>
      <c r="AV21" s="136">
        <v>0.00593</v>
      </c>
      <c r="AW21" s="136">
        <v>0.00181</v>
      </c>
      <c r="AX21" s="136">
        <v>0.01423</v>
      </c>
      <c r="AY21" s="136">
        <v>0.01063</v>
      </c>
      <c r="AZ21" s="136">
        <v>0.03995</v>
      </c>
      <c r="BA21" s="136">
        <v>0.01527</v>
      </c>
      <c r="BB21" s="136">
        <v>0.03582</v>
      </c>
      <c r="BC21" s="136">
        <v>0.0209</v>
      </c>
      <c r="BD21" s="136">
        <v>0.01639</v>
      </c>
      <c r="BE21" s="136">
        <v>0.00981</v>
      </c>
      <c r="BF21" s="136">
        <v>0.00677</v>
      </c>
      <c r="BG21" s="136">
        <v>0.02349</v>
      </c>
      <c r="BH21" s="136">
        <v>0.0044</v>
      </c>
      <c r="BI21" s="136">
        <v>0.02628</v>
      </c>
      <c r="BJ21" s="136">
        <v>0.00693</v>
      </c>
      <c r="BK21" s="136">
        <v>0.02264</v>
      </c>
      <c r="BL21" s="136">
        <v>0.009</v>
      </c>
      <c r="BM21" s="136">
        <v>-0.00241</v>
      </c>
      <c r="BN21" s="136">
        <v>0.01092</v>
      </c>
      <c r="BO21" s="136">
        <v>0.01377</v>
      </c>
      <c r="BP21" s="136">
        <v>0.02572</v>
      </c>
      <c r="BQ21" s="136"/>
      <c r="BR21" s="136"/>
      <c r="BS21" s="136"/>
      <c r="BT21" s="136"/>
      <c r="BU21" s="136"/>
      <c r="BV21" s="136"/>
      <c r="BW21" s="136"/>
      <c r="BX21" s="136"/>
      <c r="BY21" s="136"/>
      <c r="BZ21" s="145"/>
      <c r="CA21" s="145"/>
      <c r="CB21" s="145"/>
      <c r="CC21" s="145"/>
      <c r="CD21" s="145"/>
      <c r="CE21" s="145"/>
      <c r="CF21" s="145"/>
      <c r="CG21" s="145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5"/>
      <c r="CU21" s="145"/>
      <c r="CV21" s="145"/>
      <c r="CW21" s="145"/>
      <c r="CX21" s="145"/>
      <c r="CY21" s="145"/>
      <c r="CZ21" s="145"/>
      <c r="DA21" s="145"/>
      <c r="DB21" s="145"/>
      <c r="DC21" s="145"/>
      <c r="DD21" s="145"/>
      <c r="DE21" s="145"/>
      <c r="DF21" s="145"/>
      <c r="DG21" s="145"/>
      <c r="DH21" s="145"/>
      <c r="DI21" s="145"/>
      <c r="DJ21" s="145"/>
      <c r="DK21" s="145"/>
      <c r="DL21" s="145"/>
      <c r="DM21" s="145"/>
      <c r="DN21" s="145"/>
      <c r="DO21" s="145"/>
      <c r="DP21" s="145"/>
      <c r="DQ21" s="145"/>
      <c r="DR21" s="145"/>
      <c r="DS21" s="145"/>
      <c r="DT21" s="145"/>
      <c r="DU21" s="145"/>
      <c r="DV21" s="145"/>
      <c r="DW21" s="145"/>
      <c r="DX21" s="145"/>
      <c r="DY21" s="145"/>
      <c r="DZ21" s="145"/>
      <c r="EA21" s="145"/>
      <c r="EB21" s="145"/>
      <c r="EC21" s="145"/>
      <c r="ED21" s="145"/>
      <c r="EE21" s="145"/>
      <c r="EF21" s="145"/>
    </row>
    <row r="22" ht="15" customHeight="1" spans="1:136">
      <c r="A22" s="34">
        <v>25</v>
      </c>
      <c r="B22" s="35"/>
      <c r="C22" s="38"/>
      <c r="D22" s="39" t="s">
        <v>73</v>
      </c>
      <c r="E22" s="62"/>
      <c r="F22" s="63" t="s">
        <v>60</v>
      </c>
      <c r="G22" s="64">
        <v>0</v>
      </c>
      <c r="H22" s="65">
        <v>0.05</v>
      </c>
      <c r="I22" s="65">
        <v>-0.05</v>
      </c>
      <c r="J22" s="77" t="s">
        <v>71</v>
      </c>
      <c r="K22" s="78" t="s">
        <v>62</v>
      </c>
      <c r="L22" s="79">
        <f t="shared" si="0"/>
        <v>0.05</v>
      </c>
      <c r="M22" s="89">
        <f t="shared" si="1"/>
        <v>-0.05</v>
      </c>
      <c r="N22" s="90"/>
      <c r="O22" s="91">
        <f t="shared" si="2"/>
        <v>0.04118</v>
      </c>
      <c r="P22" s="91">
        <f t="shared" si="3"/>
        <v>-0.00671</v>
      </c>
      <c r="Q22" s="91">
        <f t="shared" si="4"/>
        <v>0.019074375</v>
      </c>
      <c r="R22" s="102">
        <f t="shared" si="5"/>
        <v>0.011108915901203</v>
      </c>
      <c r="S22" s="103">
        <f t="shared" si="6"/>
        <v>1.50029641189937</v>
      </c>
      <c r="T22" s="104">
        <f t="shared" si="7"/>
        <v>0.3814875</v>
      </c>
      <c r="U22" s="104" t="str">
        <f t="shared" si="8"/>
        <v>Level C</v>
      </c>
      <c r="V22" s="103">
        <f t="shared" si="9"/>
        <v>0.92795208446491</v>
      </c>
      <c r="W22" s="103">
        <f t="shared" si="10"/>
        <v>2.07264073933383</v>
      </c>
      <c r="X22" s="103">
        <f t="shared" si="11"/>
        <v>0.92795208446491</v>
      </c>
      <c r="Y22" s="111">
        <f t="shared" si="12"/>
        <v>0.997314158001193</v>
      </c>
      <c r="Z22" s="112" t="str">
        <f t="shared" si="13"/>
        <v/>
      </c>
      <c r="AA22" s="112" t="str">
        <f t="shared" si="14"/>
        <v/>
      </c>
      <c r="AB22" s="112">
        <f t="shared" si="15"/>
        <v>-0.019074375</v>
      </c>
      <c r="AC22" s="112" t="str">
        <f t="shared" si="16"/>
        <v/>
      </c>
      <c r="AD22" s="118"/>
      <c r="AE22" s="119" t="str">
        <f t="shared" si="17"/>
        <v/>
      </c>
      <c r="AF22" s="120"/>
      <c r="AG22" s="127"/>
      <c r="AH22" s="127"/>
      <c r="AI22" s="128"/>
      <c r="AJ22" s="129"/>
      <c r="AK22" s="136">
        <v>0.02071</v>
      </c>
      <c r="AL22" s="136">
        <v>-0.00671</v>
      </c>
      <c r="AM22" s="136">
        <v>0.01211</v>
      </c>
      <c r="AN22" s="136">
        <v>0.03751</v>
      </c>
      <c r="AO22" s="136">
        <v>0.00887</v>
      </c>
      <c r="AP22" s="136">
        <v>0.0049</v>
      </c>
      <c r="AQ22" s="136">
        <v>0.03269</v>
      </c>
      <c r="AR22" s="136">
        <v>0.0138</v>
      </c>
      <c r="AS22" s="136">
        <v>0.03572</v>
      </c>
      <c r="AT22" s="136">
        <v>0.01451</v>
      </c>
      <c r="AU22" s="136">
        <v>0.01704</v>
      </c>
      <c r="AV22" s="136">
        <v>0.01655</v>
      </c>
      <c r="AW22" s="136">
        <v>0.00898</v>
      </c>
      <c r="AX22" s="136">
        <v>0.00968</v>
      </c>
      <c r="AY22" s="136">
        <v>0.00127</v>
      </c>
      <c r="AZ22" s="136">
        <v>0.04118</v>
      </c>
      <c r="BA22" s="136">
        <v>0.02737</v>
      </c>
      <c r="BB22" s="136">
        <v>0.03197</v>
      </c>
      <c r="BC22" s="136">
        <v>0.03117</v>
      </c>
      <c r="BD22" s="136">
        <v>0.01894</v>
      </c>
      <c r="BE22" s="136">
        <v>0.01154</v>
      </c>
      <c r="BF22" s="136">
        <v>0.02042</v>
      </c>
      <c r="BG22" s="136">
        <v>0.0221</v>
      </c>
      <c r="BH22" s="136">
        <v>0.01292</v>
      </c>
      <c r="BI22" s="136">
        <v>0.03092</v>
      </c>
      <c r="BJ22" s="136">
        <v>0.01244</v>
      </c>
      <c r="BK22" s="136">
        <v>0.0262</v>
      </c>
      <c r="BL22" s="136">
        <v>0.01713</v>
      </c>
      <c r="BM22" s="136">
        <v>0.01536</v>
      </c>
      <c r="BN22" s="136">
        <v>0.01507</v>
      </c>
      <c r="BO22" s="136">
        <v>0.01556</v>
      </c>
      <c r="BP22" s="136">
        <v>0.03246</v>
      </c>
      <c r="BQ22" s="136"/>
      <c r="BR22" s="136"/>
      <c r="BS22" s="136"/>
      <c r="BT22" s="136"/>
      <c r="BU22" s="136"/>
      <c r="BV22" s="136"/>
      <c r="BW22" s="136"/>
      <c r="BX22" s="136"/>
      <c r="BY22" s="136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  <c r="CZ22" s="145"/>
      <c r="DA22" s="145"/>
      <c r="DB22" s="145"/>
      <c r="DC22" s="145"/>
      <c r="DD22" s="145"/>
      <c r="DE22" s="145"/>
      <c r="DF22" s="145"/>
      <c r="DG22" s="145"/>
      <c r="DH22" s="145"/>
      <c r="DI22" s="145"/>
      <c r="DJ22" s="145"/>
      <c r="DK22" s="145"/>
      <c r="DL22" s="145"/>
      <c r="DM22" s="145"/>
      <c r="DN22" s="145"/>
      <c r="DO22" s="145"/>
      <c r="DP22" s="145"/>
      <c r="DQ22" s="145"/>
      <c r="DR22" s="145"/>
      <c r="DS22" s="145"/>
      <c r="DT22" s="145"/>
      <c r="DU22" s="145"/>
      <c r="DV22" s="145"/>
      <c r="DW22" s="145"/>
      <c r="DX22" s="145"/>
      <c r="DY22" s="145"/>
      <c r="DZ22" s="145"/>
      <c r="EA22" s="145"/>
      <c r="EB22" s="145"/>
      <c r="EC22" s="145"/>
      <c r="ED22" s="145"/>
      <c r="EE22" s="145"/>
      <c r="EF22" s="145"/>
    </row>
    <row r="23" ht="15" customHeight="1" spans="1:136">
      <c r="A23" s="34">
        <v>25</v>
      </c>
      <c r="B23" s="35"/>
      <c r="C23" s="38"/>
      <c r="D23" s="39" t="s">
        <v>74</v>
      </c>
      <c r="E23" s="62"/>
      <c r="F23" s="63" t="s">
        <v>60</v>
      </c>
      <c r="G23" s="64">
        <v>0</v>
      </c>
      <c r="H23" s="65">
        <v>0.05</v>
      </c>
      <c r="I23" s="65">
        <v>-0.05</v>
      </c>
      <c r="J23" s="77" t="s">
        <v>71</v>
      </c>
      <c r="K23" s="78" t="s">
        <v>62</v>
      </c>
      <c r="L23" s="79">
        <f t="shared" si="0"/>
        <v>0.05</v>
      </c>
      <c r="M23" s="89">
        <f t="shared" si="1"/>
        <v>-0.05</v>
      </c>
      <c r="N23" s="90"/>
      <c r="O23" s="91">
        <f t="shared" si="2"/>
        <v>0.04571</v>
      </c>
      <c r="P23" s="91">
        <f t="shared" si="3"/>
        <v>-0.01402</v>
      </c>
      <c r="Q23" s="91">
        <f t="shared" si="4"/>
        <v>0.01612375</v>
      </c>
      <c r="R23" s="102">
        <f t="shared" si="5"/>
        <v>0.0160083020296023</v>
      </c>
      <c r="S23" s="103">
        <f t="shared" si="6"/>
        <v>1.04112645025356</v>
      </c>
      <c r="T23" s="104">
        <f t="shared" si="7"/>
        <v>0.322475</v>
      </c>
      <c r="U23" s="104" t="str">
        <f t="shared" si="8"/>
        <v>Level C</v>
      </c>
      <c r="V23" s="103">
        <f t="shared" si="9"/>
        <v>0.705389198208044</v>
      </c>
      <c r="W23" s="103">
        <f t="shared" si="10"/>
        <v>1.37686370229908</v>
      </c>
      <c r="X23" s="103">
        <f t="shared" si="11"/>
        <v>0.705389198208044</v>
      </c>
      <c r="Y23" s="111">
        <f t="shared" si="12"/>
        <v>0.982816630304829</v>
      </c>
      <c r="Z23" s="112" t="str">
        <f t="shared" si="13"/>
        <v/>
      </c>
      <c r="AA23" s="112" t="str">
        <f t="shared" si="14"/>
        <v/>
      </c>
      <c r="AB23" s="112">
        <f t="shared" si="15"/>
        <v>-0.01612375</v>
      </c>
      <c r="AC23" s="112">
        <f t="shared" si="16"/>
        <v>0.14407471826642</v>
      </c>
      <c r="AD23" s="118"/>
      <c r="AE23" s="119" t="str">
        <f t="shared" si="17"/>
        <v/>
      </c>
      <c r="AF23" s="120"/>
      <c r="AG23" s="127"/>
      <c r="AH23" s="127"/>
      <c r="AI23" s="128"/>
      <c r="AJ23" s="129"/>
      <c r="AK23" s="136">
        <v>0.0108</v>
      </c>
      <c r="AL23" s="136">
        <v>0.01196</v>
      </c>
      <c r="AM23" s="136">
        <v>0.01078</v>
      </c>
      <c r="AN23" s="136">
        <v>0.02824</v>
      </c>
      <c r="AO23" s="136">
        <v>0.01252</v>
      </c>
      <c r="AP23" s="136">
        <v>0.0007</v>
      </c>
      <c r="AQ23" s="136">
        <v>0.02954</v>
      </c>
      <c r="AR23" s="136">
        <v>0.0102</v>
      </c>
      <c r="AS23" s="136">
        <v>0.02831</v>
      </c>
      <c r="AT23" s="136">
        <v>0.01393</v>
      </c>
      <c r="AU23" s="136">
        <v>0.02137</v>
      </c>
      <c r="AV23" s="136">
        <v>-0.00071</v>
      </c>
      <c r="AW23" s="136">
        <v>-0.01402</v>
      </c>
      <c r="AX23" s="136">
        <v>0.03359</v>
      </c>
      <c r="AY23" s="136">
        <v>-0.00344</v>
      </c>
      <c r="AZ23" s="136">
        <v>0.04046</v>
      </c>
      <c r="BA23" s="136">
        <v>-0.00645</v>
      </c>
      <c r="BB23" s="136">
        <v>0.04571</v>
      </c>
      <c r="BC23" s="136">
        <v>0.03375</v>
      </c>
      <c r="BD23" s="136">
        <v>0.02561</v>
      </c>
      <c r="BE23" s="136">
        <v>0.01774</v>
      </c>
      <c r="BF23" s="136">
        <v>-0.00347</v>
      </c>
      <c r="BG23" s="136">
        <v>0.02959</v>
      </c>
      <c r="BH23" s="136">
        <v>0.00553</v>
      </c>
      <c r="BI23" s="136">
        <v>0.02514</v>
      </c>
      <c r="BJ23" s="136">
        <v>0.00531</v>
      </c>
      <c r="BK23" s="136">
        <v>0.02855</v>
      </c>
      <c r="BL23" s="136">
        <v>-0.00527</v>
      </c>
      <c r="BM23" s="136">
        <v>-0.00503</v>
      </c>
      <c r="BN23" s="136">
        <v>0.01159</v>
      </c>
      <c r="BO23" s="136">
        <v>0.03424</v>
      </c>
      <c r="BP23" s="136">
        <v>0.03919</v>
      </c>
      <c r="BQ23" s="136"/>
      <c r="BR23" s="136"/>
      <c r="BS23" s="136"/>
      <c r="BT23" s="136"/>
      <c r="BU23" s="136"/>
      <c r="BV23" s="136"/>
      <c r="BW23" s="136"/>
      <c r="BX23" s="136"/>
      <c r="BY23" s="136"/>
      <c r="BZ23" s="145"/>
      <c r="CA23" s="145"/>
      <c r="CB23" s="145"/>
      <c r="CC23" s="145"/>
      <c r="CD23" s="145"/>
      <c r="CE23" s="145"/>
      <c r="CF23" s="145"/>
      <c r="CG23" s="145"/>
      <c r="CH23" s="145"/>
      <c r="CI23" s="145"/>
      <c r="CJ23" s="145"/>
      <c r="CK23" s="145"/>
      <c r="CL23" s="145"/>
      <c r="CM23" s="145"/>
      <c r="CN23" s="145"/>
      <c r="CO23" s="145"/>
      <c r="CP23" s="145"/>
      <c r="CQ23" s="145"/>
      <c r="CR23" s="145"/>
      <c r="CS23" s="145"/>
      <c r="CT23" s="145"/>
      <c r="CU23" s="145"/>
      <c r="CV23" s="145"/>
      <c r="CW23" s="145"/>
      <c r="CX23" s="145"/>
      <c r="CY23" s="145"/>
      <c r="CZ23" s="145"/>
      <c r="DA23" s="145"/>
      <c r="DB23" s="145"/>
      <c r="DC23" s="145"/>
      <c r="DD23" s="145"/>
      <c r="DE23" s="145"/>
      <c r="DF23" s="145"/>
      <c r="DG23" s="145"/>
      <c r="DH23" s="145"/>
      <c r="DI23" s="145"/>
      <c r="DJ23" s="145"/>
      <c r="DK23" s="145"/>
      <c r="DL23" s="145"/>
      <c r="DM23" s="145"/>
      <c r="DN23" s="145"/>
      <c r="DO23" s="145"/>
      <c r="DP23" s="145"/>
      <c r="DQ23" s="145"/>
      <c r="DR23" s="145"/>
      <c r="DS23" s="145"/>
      <c r="DT23" s="145"/>
      <c r="DU23" s="145"/>
      <c r="DV23" s="145"/>
      <c r="DW23" s="145"/>
      <c r="DX23" s="145"/>
      <c r="DY23" s="145"/>
      <c r="DZ23" s="145"/>
      <c r="EA23" s="145"/>
      <c r="EB23" s="145"/>
      <c r="EC23" s="145"/>
      <c r="ED23" s="145"/>
      <c r="EE23" s="145"/>
      <c r="EF23" s="145"/>
    </row>
    <row r="24" ht="15" customHeight="1" spans="1:136">
      <c r="A24" s="34">
        <v>25</v>
      </c>
      <c r="B24" s="35"/>
      <c r="C24" s="38"/>
      <c r="D24" s="39" t="s">
        <v>75</v>
      </c>
      <c r="E24" s="62"/>
      <c r="F24" s="63" t="s">
        <v>60</v>
      </c>
      <c r="G24" s="64">
        <v>0</v>
      </c>
      <c r="H24" s="65">
        <v>0.05</v>
      </c>
      <c r="I24" s="65">
        <v>-0.05</v>
      </c>
      <c r="J24" s="77" t="s">
        <v>71</v>
      </c>
      <c r="K24" s="78" t="s">
        <v>62</v>
      </c>
      <c r="L24" s="79">
        <f t="shared" si="0"/>
        <v>0.05</v>
      </c>
      <c r="M24" s="89">
        <f t="shared" si="1"/>
        <v>-0.05</v>
      </c>
      <c r="N24" s="90"/>
      <c r="O24" s="91">
        <f t="shared" si="2"/>
        <v>0.04085</v>
      </c>
      <c r="P24" s="91">
        <f t="shared" si="3"/>
        <v>-0.01162</v>
      </c>
      <c r="Q24" s="91">
        <f t="shared" si="4"/>
        <v>0.0181925</v>
      </c>
      <c r="R24" s="102">
        <f t="shared" si="5"/>
        <v>0.013693532026283</v>
      </c>
      <c r="S24" s="103">
        <f t="shared" si="6"/>
        <v>1.21711963244232</v>
      </c>
      <c r="T24" s="104">
        <f t="shared" si="7"/>
        <v>0.36385</v>
      </c>
      <c r="U24" s="104" t="str">
        <f t="shared" si="8"/>
        <v>Level C</v>
      </c>
      <c r="V24" s="103">
        <f t="shared" si="9"/>
        <v>0.774270654178179</v>
      </c>
      <c r="W24" s="103">
        <f t="shared" si="10"/>
        <v>1.65996861070645</v>
      </c>
      <c r="X24" s="103">
        <f t="shared" si="11"/>
        <v>0.774270654178179</v>
      </c>
      <c r="Y24" s="111">
        <f t="shared" si="12"/>
        <v>0.989905053844018</v>
      </c>
      <c r="Z24" s="112" t="str">
        <f t="shared" si="13"/>
        <v/>
      </c>
      <c r="AA24" s="112" t="str">
        <f t="shared" si="14"/>
        <v/>
      </c>
      <c r="AB24" s="112">
        <f t="shared" si="15"/>
        <v>-0.0181925</v>
      </c>
      <c r="AC24" s="112">
        <f t="shared" si="16"/>
        <v>0.123241788236547</v>
      </c>
      <c r="AD24" s="118"/>
      <c r="AE24" s="119" t="str">
        <f t="shared" si="17"/>
        <v/>
      </c>
      <c r="AF24" s="120"/>
      <c r="AG24" s="127"/>
      <c r="AH24" s="127"/>
      <c r="AI24" s="128"/>
      <c r="AJ24" s="129"/>
      <c r="AK24" s="136">
        <v>0.01716</v>
      </c>
      <c r="AL24" s="136">
        <v>-0.00275</v>
      </c>
      <c r="AM24" s="136">
        <v>0.01405</v>
      </c>
      <c r="AN24" s="136">
        <v>0.03139</v>
      </c>
      <c r="AO24" s="136">
        <v>0.01576</v>
      </c>
      <c r="AP24" s="136">
        <v>0.00586</v>
      </c>
      <c r="AQ24" s="136">
        <v>0.0302</v>
      </c>
      <c r="AR24" s="136">
        <v>0.01252</v>
      </c>
      <c r="AS24" s="136">
        <v>0.03567</v>
      </c>
      <c r="AT24" s="136">
        <v>0.01434</v>
      </c>
      <c r="AU24" s="136">
        <v>0.02011</v>
      </c>
      <c r="AV24" s="136">
        <v>0.00881</v>
      </c>
      <c r="AW24" s="136">
        <v>-0.00522</v>
      </c>
      <c r="AX24" s="136">
        <v>0.02407</v>
      </c>
      <c r="AY24" s="136">
        <v>-0.01162</v>
      </c>
      <c r="AZ24" s="136">
        <v>0.04018</v>
      </c>
      <c r="BA24" s="136">
        <v>0.00866</v>
      </c>
      <c r="BB24" s="136">
        <v>0.04085</v>
      </c>
      <c r="BC24" s="136">
        <v>0.03808</v>
      </c>
      <c r="BD24" s="136">
        <v>0.02364</v>
      </c>
      <c r="BE24" s="136">
        <v>0.01731</v>
      </c>
      <c r="BF24" s="136">
        <v>0.00864</v>
      </c>
      <c r="BG24" s="136">
        <v>0.02373</v>
      </c>
      <c r="BH24" s="136">
        <v>0.00913</v>
      </c>
      <c r="BI24" s="136">
        <v>0.02881</v>
      </c>
      <c r="BJ24" s="136">
        <v>0.00822</v>
      </c>
      <c r="BK24" s="136">
        <v>0.02877</v>
      </c>
      <c r="BL24" s="136">
        <v>0.00327</v>
      </c>
      <c r="BM24" s="136">
        <v>0.01062</v>
      </c>
      <c r="BN24" s="136">
        <v>0.01237</v>
      </c>
      <c r="BO24" s="136">
        <v>0.02933</v>
      </c>
      <c r="BP24" s="136">
        <v>0.0402</v>
      </c>
      <c r="BQ24" s="136"/>
      <c r="BR24" s="136"/>
      <c r="BS24" s="136"/>
      <c r="BT24" s="136"/>
      <c r="BU24" s="136"/>
      <c r="BV24" s="136"/>
      <c r="BW24" s="136"/>
      <c r="BX24" s="136"/>
      <c r="BY24" s="136"/>
      <c r="BZ24" s="145"/>
      <c r="CA24" s="145"/>
      <c r="CB24" s="145"/>
      <c r="CC24" s="145"/>
      <c r="CD24" s="145"/>
      <c r="CE24" s="145"/>
      <c r="CF24" s="145"/>
      <c r="CG24" s="145"/>
      <c r="CH24" s="145"/>
      <c r="CI24" s="145"/>
      <c r="CJ24" s="145"/>
      <c r="CK24" s="145"/>
      <c r="CL24" s="145"/>
      <c r="CM24" s="145"/>
      <c r="CN24" s="145"/>
      <c r="CO24" s="145"/>
      <c r="CP24" s="145"/>
      <c r="CQ24" s="145"/>
      <c r="CR24" s="145"/>
      <c r="CS24" s="145"/>
      <c r="CT24" s="145"/>
      <c r="CU24" s="145"/>
      <c r="CV24" s="145"/>
      <c r="CW24" s="145"/>
      <c r="CX24" s="145"/>
      <c r="CY24" s="145"/>
      <c r="CZ24" s="145"/>
      <c r="DA24" s="145"/>
      <c r="DB24" s="145"/>
      <c r="DC24" s="145"/>
      <c r="DD24" s="145"/>
      <c r="DE24" s="145"/>
      <c r="DF24" s="145"/>
      <c r="DG24" s="145"/>
      <c r="DH24" s="145"/>
      <c r="DI24" s="145"/>
      <c r="DJ24" s="145"/>
      <c r="DK24" s="145"/>
      <c r="DL24" s="145"/>
      <c r="DM24" s="145"/>
      <c r="DN24" s="145"/>
      <c r="DO24" s="145"/>
      <c r="DP24" s="145"/>
      <c r="DQ24" s="145"/>
      <c r="DR24" s="145"/>
      <c r="DS24" s="145"/>
      <c r="DT24" s="145"/>
      <c r="DU24" s="145"/>
      <c r="DV24" s="145"/>
      <c r="DW24" s="145"/>
      <c r="DX24" s="145"/>
      <c r="DY24" s="145"/>
      <c r="DZ24" s="145"/>
      <c r="EA24" s="145"/>
      <c r="EB24" s="145"/>
      <c r="EC24" s="145"/>
      <c r="ED24" s="145"/>
      <c r="EE24" s="145"/>
      <c r="EF24" s="145"/>
    </row>
    <row r="25" ht="15" customHeight="1" spans="1:136">
      <c r="A25" s="34">
        <v>25</v>
      </c>
      <c r="B25" s="35" t="s">
        <v>79</v>
      </c>
      <c r="C25" s="38" t="s">
        <v>80</v>
      </c>
      <c r="D25" s="39" t="s">
        <v>69</v>
      </c>
      <c r="E25" s="62">
        <v>1.33</v>
      </c>
      <c r="F25" s="63" t="s">
        <v>70</v>
      </c>
      <c r="G25" s="64"/>
      <c r="H25" s="65">
        <v>0.1</v>
      </c>
      <c r="I25" s="65"/>
      <c r="J25" s="77" t="s">
        <v>71</v>
      </c>
      <c r="K25" s="78" t="s">
        <v>62</v>
      </c>
      <c r="L25" s="79">
        <f t="shared" si="0"/>
        <v>0.1</v>
      </c>
      <c r="M25" s="89" t="str">
        <f t="shared" si="1"/>
        <v/>
      </c>
      <c r="N25" s="90"/>
      <c r="O25" s="91">
        <f t="shared" si="2"/>
        <v>0.09485</v>
      </c>
      <c r="P25" s="91">
        <f t="shared" si="3"/>
        <v>0.0111</v>
      </c>
      <c r="Q25" s="91">
        <f t="shared" si="4"/>
        <v>0.049798125</v>
      </c>
      <c r="R25" s="102">
        <f t="shared" si="5"/>
        <v>0.0204801848274012</v>
      </c>
      <c r="S25" s="103">
        <f t="shared" si="6"/>
        <v>0.817080435277338</v>
      </c>
      <c r="T25" s="104">
        <f t="shared" si="7"/>
        <v>0.49798125</v>
      </c>
      <c r="U25" s="104" t="str">
        <f t="shared" si="8"/>
        <v>Level C</v>
      </c>
      <c r="V25" s="103">
        <f t="shared" si="9"/>
        <v>0.817080435277338</v>
      </c>
      <c r="W25" s="103" t="str">
        <f t="shared" si="10"/>
        <v/>
      </c>
      <c r="X25" s="103">
        <f t="shared" si="11"/>
        <v>0.817080435277338</v>
      </c>
      <c r="Y25" s="111">
        <f t="shared" si="12"/>
        <v>0.992881776076461</v>
      </c>
      <c r="Z25" s="112">
        <f t="shared" si="13"/>
        <v>0.131514062461331</v>
      </c>
      <c r="AA25" s="112" t="str">
        <f t="shared" si="14"/>
        <v/>
      </c>
      <c r="AB25" s="112" t="str">
        <f t="shared" si="15"/>
        <v/>
      </c>
      <c r="AC25" s="112">
        <f t="shared" si="16"/>
        <v>0.184321663446611</v>
      </c>
      <c r="AD25" s="118"/>
      <c r="AE25" s="119" t="str">
        <f t="shared" si="17"/>
        <v/>
      </c>
      <c r="AF25" s="120"/>
      <c r="AG25" s="127"/>
      <c r="AH25" s="127"/>
      <c r="AI25" s="128"/>
      <c r="AJ25" s="129"/>
      <c r="AK25" s="136">
        <v>0.06467</v>
      </c>
      <c r="AL25" s="136">
        <v>0.02262</v>
      </c>
      <c r="AM25" s="136">
        <v>0.03679</v>
      </c>
      <c r="AN25" s="136">
        <v>0.09485</v>
      </c>
      <c r="AO25" s="136">
        <v>0.06825</v>
      </c>
      <c r="AP25" s="136">
        <v>0.07259</v>
      </c>
      <c r="AQ25" s="136">
        <v>0.05571</v>
      </c>
      <c r="AR25" s="136">
        <v>0.07656</v>
      </c>
      <c r="AS25" s="136">
        <v>0.0852</v>
      </c>
      <c r="AT25" s="136">
        <v>0.03382</v>
      </c>
      <c r="AU25" s="136">
        <v>0.04579</v>
      </c>
      <c r="AV25" s="136">
        <v>0.04122</v>
      </c>
      <c r="AW25" s="136">
        <v>0.07343</v>
      </c>
      <c r="AX25" s="136">
        <v>0.03213</v>
      </c>
      <c r="AY25" s="136">
        <v>0.04428</v>
      </c>
      <c r="AZ25" s="136">
        <v>0.04165</v>
      </c>
      <c r="BA25" s="136">
        <v>0.0265</v>
      </c>
      <c r="BB25" s="136">
        <v>0.0339</v>
      </c>
      <c r="BC25" s="136">
        <v>0.04772</v>
      </c>
      <c r="BD25" s="136">
        <v>0.0347</v>
      </c>
      <c r="BE25" s="136">
        <v>0.05425</v>
      </c>
      <c r="BF25" s="136">
        <v>0.04367</v>
      </c>
      <c r="BG25" s="136">
        <v>0.0326</v>
      </c>
      <c r="BH25" s="136">
        <v>0.06748</v>
      </c>
      <c r="BI25" s="136">
        <v>0.04268</v>
      </c>
      <c r="BJ25" s="136">
        <v>0.0111</v>
      </c>
      <c r="BK25" s="136">
        <v>0.03646</v>
      </c>
      <c r="BL25" s="136">
        <v>0.04629</v>
      </c>
      <c r="BM25" s="136">
        <v>0.08443</v>
      </c>
      <c r="BN25" s="136">
        <v>0.0651</v>
      </c>
      <c r="BO25" s="136">
        <v>0.02199</v>
      </c>
      <c r="BP25" s="136">
        <v>0.05511</v>
      </c>
      <c r="BQ25" s="136"/>
      <c r="BR25" s="136"/>
      <c r="BS25" s="136"/>
      <c r="BT25" s="136"/>
      <c r="BU25" s="136"/>
      <c r="BV25" s="136"/>
      <c r="BW25" s="136"/>
      <c r="BX25" s="136"/>
      <c r="BY25" s="136"/>
      <c r="BZ25" s="145"/>
      <c r="CA25" s="145"/>
      <c r="CB25" s="145"/>
      <c r="CC25" s="145"/>
      <c r="CD25" s="145"/>
      <c r="CE25" s="145"/>
      <c r="CF25" s="145"/>
      <c r="CG25" s="145"/>
      <c r="CH25" s="145"/>
      <c r="CI25" s="145"/>
      <c r="CJ25" s="145"/>
      <c r="CK25" s="145"/>
      <c r="CL25" s="145"/>
      <c r="CM25" s="145"/>
      <c r="CN25" s="145"/>
      <c r="CO25" s="145"/>
      <c r="CP25" s="145"/>
      <c r="CQ25" s="145"/>
      <c r="CR25" s="145"/>
      <c r="CS25" s="145"/>
      <c r="CT25" s="145"/>
      <c r="CU25" s="145"/>
      <c r="CV25" s="145"/>
      <c r="CW25" s="145"/>
      <c r="CX25" s="145"/>
      <c r="CY25" s="145"/>
      <c r="CZ25" s="145"/>
      <c r="DA25" s="145"/>
      <c r="DB25" s="145"/>
      <c r="DC25" s="145"/>
      <c r="DD25" s="145"/>
      <c r="DE25" s="145"/>
      <c r="DF25" s="145"/>
      <c r="DG25" s="145"/>
      <c r="DH25" s="145"/>
      <c r="DI25" s="145"/>
      <c r="DJ25" s="145"/>
      <c r="DK25" s="145"/>
      <c r="DL25" s="145"/>
      <c r="DM25" s="145"/>
      <c r="DN25" s="145"/>
      <c r="DO25" s="145"/>
      <c r="DP25" s="145"/>
      <c r="DQ25" s="145"/>
      <c r="DR25" s="145"/>
      <c r="DS25" s="145"/>
      <c r="DT25" s="145"/>
      <c r="DU25" s="145"/>
      <c r="DV25" s="145"/>
      <c r="DW25" s="145"/>
      <c r="DX25" s="145"/>
      <c r="DY25" s="145"/>
      <c r="DZ25" s="145"/>
      <c r="EA25" s="145"/>
      <c r="EB25" s="145"/>
      <c r="EC25" s="145"/>
      <c r="ED25" s="145"/>
      <c r="EE25" s="145"/>
      <c r="EF25" s="145"/>
    </row>
    <row r="26" ht="15" customHeight="1" spans="1:136">
      <c r="A26" s="34">
        <v>25</v>
      </c>
      <c r="B26" s="35"/>
      <c r="C26" s="38"/>
      <c r="D26" s="39" t="s">
        <v>72</v>
      </c>
      <c r="E26" s="62"/>
      <c r="F26" s="63" t="s">
        <v>60</v>
      </c>
      <c r="G26" s="64">
        <v>0</v>
      </c>
      <c r="H26" s="65">
        <v>0.05</v>
      </c>
      <c r="I26" s="65">
        <v>-0.05</v>
      </c>
      <c r="J26" s="77" t="s">
        <v>71</v>
      </c>
      <c r="K26" s="78" t="s">
        <v>62</v>
      </c>
      <c r="L26" s="79">
        <f t="shared" si="0"/>
        <v>0.05</v>
      </c>
      <c r="M26" s="89">
        <f t="shared" si="1"/>
        <v>-0.05</v>
      </c>
      <c r="N26" s="90"/>
      <c r="O26" s="91">
        <f t="shared" si="2"/>
        <v>0.02891</v>
      </c>
      <c r="P26" s="91">
        <f t="shared" si="3"/>
        <v>-0.04743</v>
      </c>
      <c r="Q26" s="91">
        <f t="shared" si="4"/>
        <v>-0.0141984375</v>
      </c>
      <c r="R26" s="102">
        <f t="shared" si="5"/>
        <v>0.0182608083962975</v>
      </c>
      <c r="S26" s="103">
        <f t="shared" si="6"/>
        <v>0.912701469998772</v>
      </c>
      <c r="T26" s="104">
        <f t="shared" si="7"/>
        <v>-0.28396875</v>
      </c>
      <c r="U26" s="104" t="str">
        <f t="shared" si="8"/>
        <v>Level C</v>
      </c>
      <c r="V26" s="103">
        <f t="shared" si="9"/>
        <v>1.17188016555749</v>
      </c>
      <c r="W26" s="103">
        <f t="shared" si="10"/>
        <v>0.653522774440058</v>
      </c>
      <c r="X26" s="103">
        <f t="shared" si="11"/>
        <v>0.653522774440058</v>
      </c>
      <c r="Y26" s="111">
        <f t="shared" si="12"/>
        <v>0.974815952422107</v>
      </c>
      <c r="Z26" s="112" t="str">
        <f t="shared" si="13"/>
        <v/>
      </c>
      <c r="AA26" s="112" t="str">
        <f t="shared" si="14"/>
        <v/>
      </c>
      <c r="AB26" s="112">
        <f t="shared" si="15"/>
        <v>0.0141984375</v>
      </c>
      <c r="AC26" s="112">
        <f t="shared" si="16"/>
        <v>0.164347275566678</v>
      </c>
      <c r="AD26" s="118"/>
      <c r="AE26" s="119" t="str">
        <f t="shared" si="17"/>
        <v/>
      </c>
      <c r="AF26" s="120"/>
      <c r="AG26" s="127"/>
      <c r="AH26" s="127"/>
      <c r="AI26" s="128"/>
      <c r="AJ26" s="129"/>
      <c r="AK26" s="136">
        <v>0.0087</v>
      </c>
      <c r="AL26" s="136">
        <v>-0.00298</v>
      </c>
      <c r="AM26" s="136">
        <v>-0.0184</v>
      </c>
      <c r="AN26" s="136">
        <v>-0.04743</v>
      </c>
      <c r="AO26" s="136">
        <v>-0.03412</v>
      </c>
      <c r="AP26" s="136">
        <v>0.01753</v>
      </c>
      <c r="AQ26" s="136">
        <v>-0.02785</v>
      </c>
      <c r="AR26" s="136">
        <v>-0.03801</v>
      </c>
      <c r="AS26" s="136">
        <v>-0.03276</v>
      </c>
      <c r="AT26" s="136">
        <v>-0.00324</v>
      </c>
      <c r="AU26" s="136">
        <v>-0.0229</v>
      </c>
      <c r="AV26" s="136">
        <v>0.00284</v>
      </c>
      <c r="AW26" s="136">
        <v>-0.02928</v>
      </c>
      <c r="AX26" s="136">
        <v>-0.01606</v>
      </c>
      <c r="AY26" s="136">
        <v>-0.02161</v>
      </c>
      <c r="AZ26" s="136">
        <v>0.00059</v>
      </c>
      <c r="BA26" s="136">
        <v>-0.01289</v>
      </c>
      <c r="BB26" s="136">
        <v>-0.01695</v>
      </c>
      <c r="BC26" s="136">
        <v>-0.02326</v>
      </c>
      <c r="BD26" s="136">
        <v>-0.01719</v>
      </c>
      <c r="BE26" s="136">
        <v>-0.02712</v>
      </c>
      <c r="BF26" s="136">
        <v>0.00769</v>
      </c>
      <c r="BG26" s="136">
        <v>-0.0163</v>
      </c>
      <c r="BH26" s="136">
        <v>0.02891</v>
      </c>
      <c r="BI26" s="136">
        <v>-0.02019</v>
      </c>
      <c r="BJ26" s="136">
        <v>0.00265</v>
      </c>
      <c r="BK26" s="136">
        <v>-0.00273</v>
      </c>
      <c r="BL26" s="136">
        <v>-0.02315</v>
      </c>
      <c r="BM26" s="136">
        <v>-0.04222</v>
      </c>
      <c r="BN26" s="136">
        <v>-0.03255</v>
      </c>
      <c r="BO26" s="136">
        <v>-0.00755</v>
      </c>
      <c r="BP26" s="136">
        <v>0.01348</v>
      </c>
      <c r="BQ26" s="136"/>
      <c r="BR26" s="136"/>
      <c r="BS26" s="136"/>
      <c r="BT26" s="136"/>
      <c r="BU26" s="136"/>
      <c r="BV26" s="136"/>
      <c r="BW26" s="136"/>
      <c r="BX26" s="136"/>
      <c r="BY26" s="136"/>
      <c r="BZ26" s="145"/>
      <c r="CA26" s="145"/>
      <c r="CB26" s="145"/>
      <c r="CC26" s="145"/>
      <c r="CD26" s="145"/>
      <c r="CE26" s="145"/>
      <c r="CF26" s="145"/>
      <c r="CG26" s="145"/>
      <c r="CH26" s="145"/>
      <c r="CI26" s="145"/>
      <c r="CJ26" s="145"/>
      <c r="CK26" s="145"/>
      <c r="CL26" s="145"/>
      <c r="CM26" s="145"/>
      <c r="CN26" s="145"/>
      <c r="CO26" s="145"/>
      <c r="CP26" s="145"/>
      <c r="CQ26" s="145"/>
      <c r="CR26" s="145"/>
      <c r="CS26" s="145"/>
      <c r="CT26" s="145"/>
      <c r="CU26" s="145"/>
      <c r="CV26" s="145"/>
      <c r="CW26" s="145"/>
      <c r="CX26" s="145"/>
      <c r="CY26" s="145"/>
      <c r="CZ26" s="145"/>
      <c r="DA26" s="145"/>
      <c r="DB26" s="145"/>
      <c r="DC26" s="145"/>
      <c r="DD26" s="145"/>
      <c r="DE26" s="145"/>
      <c r="DF26" s="145"/>
      <c r="DG26" s="145"/>
      <c r="DH26" s="145"/>
      <c r="DI26" s="145"/>
      <c r="DJ26" s="145"/>
      <c r="DK26" s="145"/>
      <c r="DL26" s="145"/>
      <c r="DM26" s="145"/>
      <c r="DN26" s="145"/>
      <c r="DO26" s="145"/>
      <c r="DP26" s="145"/>
      <c r="DQ26" s="145"/>
      <c r="DR26" s="145"/>
      <c r="DS26" s="145"/>
      <c r="DT26" s="145"/>
      <c r="DU26" s="145"/>
      <c r="DV26" s="145"/>
      <c r="DW26" s="145"/>
      <c r="DX26" s="145"/>
      <c r="DY26" s="145"/>
      <c r="DZ26" s="145"/>
      <c r="EA26" s="145"/>
      <c r="EB26" s="145"/>
      <c r="EC26" s="145"/>
      <c r="ED26" s="145"/>
      <c r="EE26" s="145"/>
      <c r="EF26" s="145"/>
    </row>
    <row r="27" ht="15" customHeight="1" spans="1:136">
      <c r="A27" s="34">
        <v>25</v>
      </c>
      <c r="B27" s="35"/>
      <c r="C27" s="38"/>
      <c r="D27" s="39" t="s">
        <v>73</v>
      </c>
      <c r="E27" s="62"/>
      <c r="F27" s="63" t="s">
        <v>60</v>
      </c>
      <c r="G27" s="64">
        <v>0</v>
      </c>
      <c r="H27" s="65">
        <v>0.05</v>
      </c>
      <c r="I27" s="65">
        <v>-0.05</v>
      </c>
      <c r="J27" s="77" t="s">
        <v>71</v>
      </c>
      <c r="K27" s="78" t="s">
        <v>62</v>
      </c>
      <c r="L27" s="79">
        <f t="shared" si="0"/>
        <v>0.05</v>
      </c>
      <c r="M27" s="89">
        <f t="shared" si="1"/>
        <v>-0.05</v>
      </c>
      <c r="N27" s="90"/>
      <c r="O27" s="91">
        <f t="shared" si="2"/>
        <v>0.0258</v>
      </c>
      <c r="P27" s="91">
        <f t="shared" si="3"/>
        <v>-0.04716</v>
      </c>
      <c r="Q27" s="91">
        <f t="shared" si="4"/>
        <v>-0.014105</v>
      </c>
      <c r="R27" s="102">
        <f t="shared" si="5"/>
        <v>0.0179427393887944</v>
      </c>
      <c r="S27" s="103">
        <f t="shared" si="6"/>
        <v>0.928880830597994</v>
      </c>
      <c r="T27" s="104">
        <f t="shared" si="7"/>
        <v>-0.2821</v>
      </c>
      <c r="U27" s="104" t="str">
        <f t="shared" si="8"/>
        <v>Level C</v>
      </c>
      <c r="V27" s="103">
        <f t="shared" si="9"/>
        <v>1.19091811290969</v>
      </c>
      <c r="W27" s="103">
        <f t="shared" si="10"/>
        <v>0.6668435482863</v>
      </c>
      <c r="X27" s="103">
        <f t="shared" si="11"/>
        <v>0.6668435482863</v>
      </c>
      <c r="Y27" s="111">
        <f t="shared" si="12"/>
        <v>0.977101879823359</v>
      </c>
      <c r="Z27" s="112" t="str">
        <f t="shared" si="13"/>
        <v/>
      </c>
      <c r="AA27" s="112" t="str">
        <f t="shared" si="14"/>
        <v/>
      </c>
      <c r="AB27" s="112">
        <f t="shared" si="15"/>
        <v>0.014105</v>
      </c>
      <c r="AC27" s="112">
        <f t="shared" si="16"/>
        <v>0.161484654499149</v>
      </c>
      <c r="AD27" s="118"/>
      <c r="AE27" s="119" t="str">
        <f t="shared" si="17"/>
        <v/>
      </c>
      <c r="AF27" s="120"/>
      <c r="AG27" s="127"/>
      <c r="AH27" s="127"/>
      <c r="AI27" s="128"/>
      <c r="AJ27" s="129"/>
      <c r="AK27" s="136">
        <v>0.00874</v>
      </c>
      <c r="AL27" s="136">
        <v>-0.00269</v>
      </c>
      <c r="AM27" s="136">
        <v>-0.01649</v>
      </c>
      <c r="AN27" s="136">
        <v>-0.04716</v>
      </c>
      <c r="AO27" s="136">
        <v>-0.03392</v>
      </c>
      <c r="AP27" s="136">
        <v>0.01792</v>
      </c>
      <c r="AQ27" s="136">
        <v>-0.02708</v>
      </c>
      <c r="AR27" s="136">
        <v>-0.03828</v>
      </c>
      <c r="AS27" s="136">
        <v>-0.03213</v>
      </c>
      <c r="AT27" s="136">
        <v>-0.00414</v>
      </c>
      <c r="AU27" s="136">
        <v>-0.02224</v>
      </c>
      <c r="AV27" s="136">
        <v>0.00389</v>
      </c>
      <c r="AW27" s="136">
        <v>-0.02992</v>
      </c>
      <c r="AX27" s="136">
        <v>-0.0154</v>
      </c>
      <c r="AY27" s="136">
        <v>-0.02214</v>
      </c>
      <c r="AZ27" s="136">
        <v>-0.00021</v>
      </c>
      <c r="BA27" s="136">
        <v>-0.01325</v>
      </c>
      <c r="BB27" s="136">
        <v>-0.0147</v>
      </c>
      <c r="BC27" s="136">
        <v>-0.02386</v>
      </c>
      <c r="BD27" s="136">
        <v>-0.01735</v>
      </c>
      <c r="BE27" s="136">
        <v>-0.0261</v>
      </c>
      <c r="BF27" s="136">
        <v>0.00826</v>
      </c>
      <c r="BG27" s="136">
        <v>-0.01627</v>
      </c>
      <c r="BH27" s="136">
        <v>0.0258</v>
      </c>
      <c r="BI27" s="136">
        <v>-0.02134</v>
      </c>
      <c r="BJ27" s="136">
        <v>0.00203</v>
      </c>
      <c r="BK27" s="136">
        <v>-0.00217</v>
      </c>
      <c r="BL27" s="136">
        <v>-0.02232</v>
      </c>
      <c r="BM27" s="136">
        <v>-0.04193</v>
      </c>
      <c r="BN27" s="136">
        <v>-0.03227</v>
      </c>
      <c r="BO27" s="136">
        <v>-0.00724</v>
      </c>
      <c r="BP27" s="136">
        <v>0.0126</v>
      </c>
      <c r="BQ27" s="136"/>
      <c r="BR27" s="136"/>
      <c r="BS27" s="136"/>
      <c r="BT27" s="136"/>
      <c r="BU27" s="136"/>
      <c r="BV27" s="136"/>
      <c r="BW27" s="136"/>
      <c r="BX27" s="136"/>
      <c r="BY27" s="136"/>
      <c r="BZ27" s="145"/>
      <c r="CA27" s="145"/>
      <c r="CB27" s="145"/>
      <c r="CC27" s="145"/>
      <c r="CD27" s="145"/>
      <c r="CE27" s="145"/>
      <c r="CF27" s="145"/>
      <c r="CG27" s="145"/>
      <c r="CH27" s="145"/>
      <c r="CI27" s="145"/>
      <c r="CJ27" s="145"/>
      <c r="CK27" s="145"/>
      <c r="CL27" s="145"/>
      <c r="CM27" s="145"/>
      <c r="CN27" s="145"/>
      <c r="CO27" s="145"/>
      <c r="CP27" s="145"/>
      <c r="CQ27" s="145"/>
      <c r="CR27" s="145"/>
      <c r="CS27" s="145"/>
      <c r="CT27" s="145"/>
      <c r="CU27" s="145"/>
      <c r="CV27" s="145"/>
      <c r="CW27" s="145"/>
      <c r="CX27" s="145"/>
      <c r="CY27" s="145"/>
      <c r="CZ27" s="145"/>
      <c r="DA27" s="145"/>
      <c r="DB27" s="145"/>
      <c r="DC27" s="145"/>
      <c r="DD27" s="145"/>
      <c r="DE27" s="145"/>
      <c r="DF27" s="145"/>
      <c r="DG27" s="145"/>
      <c r="DH27" s="145"/>
      <c r="DI27" s="145"/>
      <c r="DJ27" s="145"/>
      <c r="DK27" s="145"/>
      <c r="DL27" s="145"/>
      <c r="DM27" s="145"/>
      <c r="DN27" s="145"/>
      <c r="DO27" s="145"/>
      <c r="DP27" s="145"/>
      <c r="DQ27" s="145"/>
      <c r="DR27" s="145"/>
      <c r="DS27" s="145"/>
      <c r="DT27" s="145"/>
      <c r="DU27" s="145"/>
      <c r="DV27" s="145"/>
      <c r="DW27" s="145"/>
      <c r="DX27" s="145"/>
      <c r="DY27" s="145"/>
      <c r="DZ27" s="145"/>
      <c r="EA27" s="145"/>
      <c r="EB27" s="145"/>
      <c r="EC27" s="145"/>
      <c r="ED27" s="145"/>
      <c r="EE27" s="145"/>
      <c r="EF27" s="145"/>
    </row>
    <row r="28" ht="15" customHeight="1" spans="1:136">
      <c r="A28" s="34">
        <v>25</v>
      </c>
      <c r="B28" s="35"/>
      <c r="C28" s="38"/>
      <c r="D28" s="39" t="s">
        <v>74</v>
      </c>
      <c r="E28" s="62"/>
      <c r="F28" s="63" t="s">
        <v>60</v>
      </c>
      <c r="G28" s="64">
        <v>0</v>
      </c>
      <c r="H28" s="65">
        <v>0.05</v>
      </c>
      <c r="I28" s="65">
        <v>-0.05</v>
      </c>
      <c r="J28" s="77" t="s">
        <v>71</v>
      </c>
      <c r="K28" s="78" t="s">
        <v>62</v>
      </c>
      <c r="L28" s="79">
        <f t="shared" si="0"/>
        <v>0.05</v>
      </c>
      <c r="M28" s="89">
        <f t="shared" si="1"/>
        <v>-0.05</v>
      </c>
      <c r="N28" s="90"/>
      <c r="O28" s="91">
        <f t="shared" si="2"/>
        <v>0.0363</v>
      </c>
      <c r="P28" s="91">
        <f t="shared" si="3"/>
        <v>-0.0426</v>
      </c>
      <c r="Q28" s="91">
        <f t="shared" si="4"/>
        <v>-0.00081625</v>
      </c>
      <c r="R28" s="102">
        <f t="shared" si="5"/>
        <v>0.0212990208392235</v>
      </c>
      <c r="S28" s="103">
        <f t="shared" si="6"/>
        <v>0.782508585369987</v>
      </c>
      <c r="T28" s="104">
        <f t="shared" si="7"/>
        <v>-0.016325</v>
      </c>
      <c r="U28" s="104" t="str">
        <f t="shared" si="8"/>
        <v>Level A</v>
      </c>
      <c r="V28" s="103">
        <f t="shared" si="9"/>
        <v>0.795283038026152</v>
      </c>
      <c r="W28" s="103">
        <f t="shared" si="10"/>
        <v>0.769734132713822</v>
      </c>
      <c r="X28" s="103">
        <f t="shared" si="11"/>
        <v>0.769734132713822</v>
      </c>
      <c r="Y28" s="111">
        <f t="shared" si="12"/>
        <v>0.981013953418205</v>
      </c>
      <c r="Z28" s="112" t="str">
        <f t="shared" si="13"/>
        <v/>
      </c>
      <c r="AA28" s="112" t="str">
        <f t="shared" si="14"/>
        <v/>
      </c>
      <c r="AB28" s="112">
        <f t="shared" si="15"/>
        <v>0.00081625</v>
      </c>
      <c r="AC28" s="112">
        <f t="shared" si="16"/>
        <v>0.191691187553012</v>
      </c>
      <c r="AD28" s="118"/>
      <c r="AE28" s="119" t="str">
        <f t="shared" si="17"/>
        <v/>
      </c>
      <c r="AF28" s="120"/>
      <c r="AG28" s="127"/>
      <c r="AH28" s="127"/>
      <c r="AI28" s="128"/>
      <c r="AJ28" s="129"/>
      <c r="AK28" s="136">
        <v>0.03234</v>
      </c>
      <c r="AL28" s="136">
        <v>0.01131</v>
      </c>
      <c r="AM28" s="136">
        <v>0.00763</v>
      </c>
      <c r="AN28" s="136">
        <v>-0.03394</v>
      </c>
      <c r="AO28" s="136">
        <v>-0.01852</v>
      </c>
      <c r="AP28" s="136">
        <v>0.0363</v>
      </c>
      <c r="AQ28" s="136">
        <v>-0.00904</v>
      </c>
      <c r="AR28" s="136">
        <v>-0.03085</v>
      </c>
      <c r="AS28" s="136">
        <v>-0.0426</v>
      </c>
      <c r="AT28" s="136">
        <v>0.01691</v>
      </c>
      <c r="AU28" s="136">
        <v>-0.01422</v>
      </c>
      <c r="AV28" s="136">
        <v>0.02061</v>
      </c>
      <c r="AW28" s="136">
        <v>-0.03671</v>
      </c>
      <c r="AX28" s="136">
        <v>-0.0061</v>
      </c>
      <c r="AY28" s="136">
        <v>-0.00835</v>
      </c>
      <c r="AZ28" s="136">
        <v>0.02083</v>
      </c>
      <c r="BA28" s="136">
        <v>-0.00152</v>
      </c>
      <c r="BB28" s="136">
        <v>-0.00666</v>
      </c>
      <c r="BC28" s="136">
        <v>-0.01852</v>
      </c>
      <c r="BD28" s="136">
        <v>-0.00658</v>
      </c>
      <c r="BE28" s="136">
        <v>-0.01011</v>
      </c>
      <c r="BF28" s="136">
        <v>0.02184</v>
      </c>
      <c r="BG28" s="136">
        <v>0</v>
      </c>
      <c r="BH28" s="136">
        <v>0.0329</v>
      </c>
      <c r="BI28" s="136">
        <v>0.00596</v>
      </c>
      <c r="BJ28" s="136">
        <v>0.00555</v>
      </c>
      <c r="BK28" s="136">
        <v>0.01823</v>
      </c>
      <c r="BL28" s="136">
        <v>-0.00803</v>
      </c>
      <c r="BM28" s="136">
        <v>-0.01904</v>
      </c>
      <c r="BN28" s="136">
        <v>-0.02429</v>
      </c>
      <c r="BO28" s="136">
        <v>0.011</v>
      </c>
      <c r="BP28" s="136">
        <v>0.02755</v>
      </c>
      <c r="BQ28" s="136"/>
      <c r="BR28" s="136"/>
      <c r="BS28" s="136"/>
      <c r="BT28" s="136"/>
      <c r="BU28" s="136"/>
      <c r="BV28" s="136"/>
      <c r="BW28" s="136"/>
      <c r="BX28" s="136"/>
      <c r="BY28" s="136"/>
      <c r="BZ28" s="145"/>
      <c r="CA28" s="145"/>
      <c r="CB28" s="145"/>
      <c r="CC28" s="145"/>
      <c r="CD28" s="145"/>
      <c r="CE28" s="145"/>
      <c r="CF28" s="145"/>
      <c r="CG28" s="145"/>
      <c r="CH28" s="145"/>
      <c r="CI28" s="145"/>
      <c r="CJ28" s="145"/>
      <c r="CK28" s="145"/>
      <c r="CL28" s="145"/>
      <c r="CM28" s="145"/>
      <c r="CN28" s="145"/>
      <c r="CO28" s="145"/>
      <c r="CP28" s="145"/>
      <c r="CQ28" s="145"/>
      <c r="CR28" s="145"/>
      <c r="CS28" s="145"/>
      <c r="CT28" s="145"/>
      <c r="CU28" s="145"/>
      <c r="CV28" s="145"/>
      <c r="CW28" s="145"/>
      <c r="CX28" s="145"/>
      <c r="CY28" s="145"/>
      <c r="CZ28" s="145"/>
      <c r="DA28" s="145"/>
      <c r="DB28" s="145"/>
      <c r="DC28" s="145"/>
      <c r="DD28" s="145"/>
      <c r="DE28" s="145"/>
      <c r="DF28" s="145"/>
      <c r="DG28" s="145"/>
      <c r="DH28" s="145"/>
      <c r="DI28" s="145"/>
      <c r="DJ28" s="145"/>
      <c r="DK28" s="145"/>
      <c r="DL28" s="145"/>
      <c r="DM28" s="145"/>
      <c r="DN28" s="145"/>
      <c r="DO28" s="145"/>
      <c r="DP28" s="145"/>
      <c r="DQ28" s="145"/>
      <c r="DR28" s="145"/>
      <c r="DS28" s="145"/>
      <c r="DT28" s="145"/>
      <c r="DU28" s="145"/>
      <c r="DV28" s="145"/>
      <c r="DW28" s="145"/>
      <c r="DX28" s="145"/>
      <c r="DY28" s="145"/>
      <c r="DZ28" s="145"/>
      <c r="EA28" s="145"/>
      <c r="EB28" s="145"/>
      <c r="EC28" s="145"/>
      <c r="ED28" s="145"/>
      <c r="EE28" s="145"/>
      <c r="EF28" s="145"/>
    </row>
    <row r="29" ht="15" customHeight="1" spans="1:136">
      <c r="A29" s="34">
        <v>25</v>
      </c>
      <c r="B29" s="35"/>
      <c r="C29" s="38"/>
      <c r="D29" s="39" t="s">
        <v>75</v>
      </c>
      <c r="E29" s="62"/>
      <c r="F29" s="63" t="s">
        <v>60</v>
      </c>
      <c r="G29" s="64">
        <v>0</v>
      </c>
      <c r="H29" s="65">
        <v>0.05</v>
      </c>
      <c r="I29" s="65">
        <v>-0.05</v>
      </c>
      <c r="J29" s="77" t="s">
        <v>71</v>
      </c>
      <c r="K29" s="78" t="s">
        <v>62</v>
      </c>
      <c r="L29" s="79">
        <f t="shared" si="0"/>
        <v>0.05</v>
      </c>
      <c r="M29" s="89">
        <f t="shared" si="1"/>
        <v>-0.05</v>
      </c>
      <c r="N29" s="90"/>
      <c r="O29" s="91">
        <f t="shared" si="2"/>
        <v>0.03374</v>
      </c>
      <c r="P29" s="91">
        <f t="shared" si="3"/>
        <v>-0.03997</v>
      </c>
      <c r="Q29" s="91">
        <f t="shared" si="4"/>
        <v>-0.004820625</v>
      </c>
      <c r="R29" s="102">
        <f t="shared" si="5"/>
        <v>0.0206203419666741</v>
      </c>
      <c r="S29" s="103">
        <f t="shared" si="6"/>
        <v>0.808263349541088</v>
      </c>
      <c r="T29" s="104">
        <f t="shared" si="7"/>
        <v>-0.0964125</v>
      </c>
      <c r="U29" s="104" t="str">
        <f t="shared" si="8"/>
        <v>Level A</v>
      </c>
      <c r="V29" s="103">
        <f t="shared" si="9"/>
        <v>0.886190039728718</v>
      </c>
      <c r="W29" s="103">
        <f t="shared" si="10"/>
        <v>0.730336659353458</v>
      </c>
      <c r="X29" s="103">
        <f t="shared" si="11"/>
        <v>0.730336659353458</v>
      </c>
      <c r="Y29" s="111">
        <f t="shared" si="12"/>
        <v>0.981850813838213</v>
      </c>
      <c r="Z29" s="112" t="str">
        <f t="shared" si="13"/>
        <v/>
      </c>
      <c r="AA29" s="112" t="str">
        <f t="shared" si="14"/>
        <v/>
      </c>
      <c r="AB29" s="112">
        <f t="shared" si="15"/>
        <v>0.004820625</v>
      </c>
      <c r="AC29" s="112">
        <f t="shared" si="16"/>
        <v>0.185583077700067</v>
      </c>
      <c r="AD29" s="118"/>
      <c r="AE29" s="119" t="str">
        <f t="shared" si="17"/>
        <v/>
      </c>
      <c r="AF29" s="120"/>
      <c r="AG29" s="127"/>
      <c r="AH29" s="127"/>
      <c r="AI29" s="128"/>
      <c r="AJ29" s="129"/>
      <c r="AK29" s="136">
        <v>0.02762</v>
      </c>
      <c r="AL29" s="136">
        <v>0.00549</v>
      </c>
      <c r="AM29" s="136">
        <v>-0.00205</v>
      </c>
      <c r="AN29" s="136">
        <v>-0.03835</v>
      </c>
      <c r="AO29" s="136">
        <v>-0.02447</v>
      </c>
      <c r="AP29" s="136">
        <v>0.03129</v>
      </c>
      <c r="AQ29" s="136">
        <v>-0.01617</v>
      </c>
      <c r="AR29" s="136">
        <v>-0.033</v>
      </c>
      <c r="AS29" s="136">
        <v>-0.03997</v>
      </c>
      <c r="AT29" s="136">
        <v>0.01101</v>
      </c>
      <c r="AU29" s="136">
        <v>-0.01786</v>
      </c>
      <c r="AV29" s="136">
        <v>0.01393</v>
      </c>
      <c r="AW29" s="136">
        <v>-0.03249</v>
      </c>
      <c r="AX29" s="136">
        <v>-0.0112</v>
      </c>
      <c r="AY29" s="136">
        <v>-0.01207</v>
      </c>
      <c r="AZ29" s="136">
        <v>0.01679</v>
      </c>
      <c r="BA29" s="136">
        <v>-0.0049</v>
      </c>
      <c r="BB29" s="136">
        <v>-0.01228</v>
      </c>
      <c r="BC29" s="136">
        <v>-0.02203</v>
      </c>
      <c r="BD29" s="136">
        <v>-0.00946</v>
      </c>
      <c r="BE29" s="136">
        <v>-0.01669</v>
      </c>
      <c r="BF29" s="136">
        <v>0.01833</v>
      </c>
      <c r="BG29" s="136">
        <v>-0.00373</v>
      </c>
      <c r="BH29" s="136">
        <v>0.03374</v>
      </c>
      <c r="BI29" s="136">
        <v>0.00269</v>
      </c>
      <c r="BJ29" s="136">
        <v>0.00448</v>
      </c>
      <c r="BK29" s="136">
        <v>0.01277</v>
      </c>
      <c r="BL29" s="136">
        <v>-0.01325</v>
      </c>
      <c r="BM29" s="136">
        <v>-0.02432</v>
      </c>
      <c r="BN29" s="136">
        <v>-0.02855</v>
      </c>
      <c r="BO29" s="136">
        <v>0.00698</v>
      </c>
      <c r="BP29" s="136">
        <v>0.02346</v>
      </c>
      <c r="BQ29" s="136"/>
      <c r="BR29" s="136"/>
      <c r="BS29" s="136"/>
      <c r="BT29" s="136"/>
      <c r="BU29" s="136"/>
      <c r="BV29" s="136"/>
      <c r="BW29" s="136"/>
      <c r="BX29" s="136"/>
      <c r="BY29" s="136"/>
      <c r="BZ29" s="145"/>
      <c r="CA29" s="145"/>
      <c r="CB29" s="145"/>
      <c r="CC29" s="145"/>
      <c r="CD29" s="145"/>
      <c r="CE29" s="145"/>
      <c r="CF29" s="145"/>
      <c r="CG29" s="145"/>
      <c r="CH29" s="145"/>
      <c r="CI29" s="145"/>
      <c r="CJ29" s="145"/>
      <c r="CK29" s="145"/>
      <c r="CL29" s="145"/>
      <c r="CM29" s="145"/>
      <c r="CN29" s="145"/>
      <c r="CO29" s="145"/>
      <c r="CP29" s="145"/>
      <c r="CQ29" s="145"/>
      <c r="CR29" s="145"/>
      <c r="CS29" s="145"/>
      <c r="CT29" s="145"/>
      <c r="CU29" s="145"/>
      <c r="CV29" s="145"/>
      <c r="CW29" s="145"/>
      <c r="CX29" s="145"/>
      <c r="CY29" s="145"/>
      <c r="CZ29" s="145"/>
      <c r="DA29" s="145"/>
      <c r="DB29" s="145"/>
      <c r="DC29" s="145"/>
      <c r="DD29" s="145"/>
      <c r="DE29" s="145"/>
      <c r="DF29" s="145"/>
      <c r="DG29" s="145"/>
      <c r="DH29" s="145"/>
      <c r="DI29" s="145"/>
      <c r="DJ29" s="145"/>
      <c r="DK29" s="145"/>
      <c r="DL29" s="145"/>
      <c r="DM29" s="145"/>
      <c r="DN29" s="145"/>
      <c r="DO29" s="145"/>
      <c r="DP29" s="145"/>
      <c r="DQ29" s="145"/>
      <c r="DR29" s="145"/>
      <c r="DS29" s="145"/>
      <c r="DT29" s="145"/>
      <c r="DU29" s="145"/>
      <c r="DV29" s="145"/>
      <c r="DW29" s="145"/>
      <c r="DX29" s="145"/>
      <c r="DY29" s="145"/>
      <c r="DZ29" s="145"/>
      <c r="EA29" s="145"/>
      <c r="EB29" s="145"/>
      <c r="EC29" s="145"/>
      <c r="ED29" s="145"/>
      <c r="EE29" s="145"/>
      <c r="EF29" s="145"/>
    </row>
    <row r="30" ht="15" customHeight="1" spans="1:136">
      <c r="A30" s="34">
        <v>25</v>
      </c>
      <c r="B30" s="35" t="s">
        <v>81</v>
      </c>
      <c r="C30" s="38" t="s">
        <v>82</v>
      </c>
      <c r="D30" s="39" t="s">
        <v>69</v>
      </c>
      <c r="E30" s="62">
        <v>1.33</v>
      </c>
      <c r="F30" s="63" t="s">
        <v>70</v>
      </c>
      <c r="G30" s="64"/>
      <c r="H30" s="65">
        <v>0.1</v>
      </c>
      <c r="I30" s="65"/>
      <c r="J30" s="77" t="s">
        <v>71</v>
      </c>
      <c r="K30" s="78" t="s">
        <v>62</v>
      </c>
      <c r="L30" s="79">
        <f t="shared" si="0"/>
        <v>0.1</v>
      </c>
      <c r="M30" s="89" t="str">
        <f t="shared" si="1"/>
        <v/>
      </c>
      <c r="N30" s="90"/>
      <c r="O30" s="91">
        <f t="shared" si="2"/>
        <v>0.09841</v>
      </c>
      <c r="P30" s="91">
        <f t="shared" si="3"/>
        <v>0.0067</v>
      </c>
      <c r="Q30" s="91">
        <f t="shared" si="4"/>
        <v>0.042645625</v>
      </c>
      <c r="R30" s="102">
        <f t="shared" si="5"/>
        <v>0.0258473752255115</v>
      </c>
      <c r="S30" s="103">
        <f t="shared" si="6"/>
        <v>0.739654407196066</v>
      </c>
      <c r="T30" s="104">
        <f t="shared" si="7"/>
        <v>0.42645625</v>
      </c>
      <c r="U30" s="104" t="str">
        <f t="shared" si="8"/>
        <v>Level C</v>
      </c>
      <c r="V30" s="103">
        <f t="shared" si="9"/>
        <v>0.739654407196066</v>
      </c>
      <c r="W30" s="103" t="str">
        <f t="shared" si="10"/>
        <v/>
      </c>
      <c r="X30" s="103">
        <f t="shared" si="11"/>
        <v>0.739654407196066</v>
      </c>
      <c r="Y30" s="111">
        <f t="shared" si="12"/>
        <v>0.986755386621018</v>
      </c>
      <c r="Z30" s="112">
        <f t="shared" si="13"/>
        <v>0.145776652149791</v>
      </c>
      <c r="AA30" s="112" t="str">
        <f t="shared" si="14"/>
        <v/>
      </c>
      <c r="AB30" s="112" t="str">
        <f t="shared" si="15"/>
        <v/>
      </c>
      <c r="AC30" s="112">
        <f t="shared" si="16"/>
        <v>0.232626377029604</v>
      </c>
      <c r="AD30" s="118"/>
      <c r="AE30" s="119" t="str">
        <f t="shared" si="17"/>
        <v/>
      </c>
      <c r="AF30" s="120"/>
      <c r="AG30" s="127"/>
      <c r="AH30" s="127"/>
      <c r="AI30" s="128"/>
      <c r="AJ30" s="129"/>
      <c r="AK30" s="136">
        <v>0.04042</v>
      </c>
      <c r="AL30" s="136">
        <v>0.02697</v>
      </c>
      <c r="AM30" s="136">
        <v>0.02469</v>
      </c>
      <c r="AN30" s="136">
        <v>0.07952</v>
      </c>
      <c r="AO30" s="136">
        <v>0.03064</v>
      </c>
      <c r="AP30" s="136">
        <v>0.05218</v>
      </c>
      <c r="AQ30" s="136">
        <v>0.01817</v>
      </c>
      <c r="AR30" s="136">
        <v>0.07131</v>
      </c>
      <c r="AS30" s="136">
        <v>0.08328</v>
      </c>
      <c r="AT30" s="136">
        <v>0.06973</v>
      </c>
      <c r="AU30" s="136">
        <v>0.0067</v>
      </c>
      <c r="AV30" s="136">
        <v>0.00953</v>
      </c>
      <c r="AW30" s="136">
        <v>0.05363</v>
      </c>
      <c r="AX30" s="136">
        <v>0.02319</v>
      </c>
      <c r="AY30" s="136">
        <v>0.04</v>
      </c>
      <c r="AZ30" s="136">
        <v>0.01501</v>
      </c>
      <c r="BA30" s="136">
        <v>0.03573</v>
      </c>
      <c r="BB30" s="136">
        <v>0.02854</v>
      </c>
      <c r="BC30" s="136">
        <v>0.07798</v>
      </c>
      <c r="BD30" s="136">
        <v>0.09841</v>
      </c>
      <c r="BE30" s="136">
        <v>0.05816</v>
      </c>
      <c r="BF30" s="136">
        <v>0.01244</v>
      </c>
      <c r="BG30" s="136">
        <v>0.01754</v>
      </c>
      <c r="BH30" s="136">
        <v>0.04289</v>
      </c>
      <c r="BI30" s="136">
        <v>0.02803</v>
      </c>
      <c r="BJ30" s="136">
        <v>0.02063</v>
      </c>
      <c r="BK30" s="136">
        <v>0.03165</v>
      </c>
      <c r="BL30" s="136">
        <v>0.0939</v>
      </c>
      <c r="BM30" s="136">
        <v>0.0691</v>
      </c>
      <c r="BN30" s="136">
        <v>0.03969</v>
      </c>
      <c r="BO30" s="136">
        <v>0.01966</v>
      </c>
      <c r="BP30" s="136">
        <v>0.04534</v>
      </c>
      <c r="BQ30" s="136"/>
      <c r="BR30" s="136"/>
      <c r="BS30" s="136"/>
      <c r="BT30" s="136"/>
      <c r="BU30" s="136"/>
      <c r="BV30" s="136"/>
      <c r="BW30" s="136"/>
      <c r="BX30" s="136"/>
      <c r="BY30" s="136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  <c r="CK30" s="145"/>
      <c r="CL30" s="145"/>
      <c r="CM30" s="145"/>
      <c r="CN30" s="145"/>
      <c r="CO30" s="145"/>
      <c r="CP30" s="145"/>
      <c r="CQ30" s="145"/>
      <c r="CR30" s="145"/>
      <c r="CS30" s="145"/>
      <c r="CT30" s="145"/>
      <c r="CU30" s="145"/>
      <c r="CV30" s="145"/>
      <c r="CW30" s="145"/>
      <c r="CX30" s="145"/>
      <c r="CY30" s="145"/>
      <c r="CZ30" s="145"/>
      <c r="DA30" s="145"/>
      <c r="DB30" s="145"/>
      <c r="DC30" s="145"/>
      <c r="DD30" s="145"/>
      <c r="DE30" s="145"/>
      <c r="DF30" s="145"/>
      <c r="DG30" s="145"/>
      <c r="DH30" s="145"/>
      <c r="DI30" s="145"/>
      <c r="DJ30" s="145"/>
      <c r="DK30" s="145"/>
      <c r="DL30" s="145"/>
      <c r="DM30" s="145"/>
      <c r="DN30" s="145"/>
      <c r="DO30" s="145"/>
      <c r="DP30" s="145"/>
      <c r="DQ30" s="145"/>
      <c r="DR30" s="145"/>
      <c r="DS30" s="145"/>
      <c r="DT30" s="145"/>
      <c r="DU30" s="145"/>
      <c r="DV30" s="145"/>
      <c r="DW30" s="145"/>
      <c r="DX30" s="145"/>
      <c r="DY30" s="145"/>
      <c r="DZ30" s="145"/>
      <c r="EA30" s="145"/>
      <c r="EB30" s="145"/>
      <c r="EC30" s="145"/>
      <c r="ED30" s="145"/>
      <c r="EE30" s="145"/>
      <c r="EF30" s="145"/>
    </row>
    <row r="31" ht="15" customHeight="1" spans="1:136">
      <c r="A31" s="34">
        <v>25</v>
      </c>
      <c r="B31" s="35"/>
      <c r="C31" s="38"/>
      <c r="D31" s="39" t="s">
        <v>72</v>
      </c>
      <c r="E31" s="62"/>
      <c r="F31" s="63" t="s">
        <v>60</v>
      </c>
      <c r="G31" s="64">
        <v>0</v>
      </c>
      <c r="H31" s="65">
        <v>0.05</v>
      </c>
      <c r="I31" s="65">
        <v>-0.05</v>
      </c>
      <c r="J31" s="77" t="s">
        <v>71</v>
      </c>
      <c r="K31" s="78" t="s">
        <v>62</v>
      </c>
      <c r="L31" s="79">
        <f t="shared" si="0"/>
        <v>0.05</v>
      </c>
      <c r="M31" s="89">
        <f t="shared" si="1"/>
        <v>-0.05</v>
      </c>
      <c r="N31" s="90"/>
      <c r="O31" s="91">
        <f t="shared" si="2"/>
        <v>0.02</v>
      </c>
      <c r="P31" s="91">
        <f t="shared" si="3"/>
        <v>-0.03768</v>
      </c>
      <c r="Q31" s="91">
        <f t="shared" si="4"/>
        <v>-0.0054565625</v>
      </c>
      <c r="R31" s="102">
        <f t="shared" si="5"/>
        <v>0.0157898186079951</v>
      </c>
      <c r="S31" s="103">
        <f t="shared" si="6"/>
        <v>1.05553249726552</v>
      </c>
      <c r="T31" s="104">
        <f t="shared" si="7"/>
        <v>-0.10913125</v>
      </c>
      <c r="U31" s="104" t="str">
        <f t="shared" si="8"/>
        <v>Level A</v>
      </c>
      <c r="V31" s="103">
        <f t="shared" si="9"/>
        <v>1.17072407810773</v>
      </c>
      <c r="W31" s="103">
        <f t="shared" si="10"/>
        <v>0.940340916423316</v>
      </c>
      <c r="X31" s="103">
        <f t="shared" si="11"/>
        <v>0.940340916423316</v>
      </c>
      <c r="Y31" s="111">
        <f t="shared" si="12"/>
        <v>0.99738422967147</v>
      </c>
      <c r="Z31" s="112" t="str">
        <f t="shared" si="13"/>
        <v/>
      </c>
      <c r="AA31" s="112" t="str">
        <f t="shared" si="14"/>
        <v/>
      </c>
      <c r="AB31" s="112">
        <f t="shared" si="15"/>
        <v>0.0054565625</v>
      </c>
      <c r="AC31" s="112">
        <f t="shared" si="16"/>
        <v>0.142108367471956</v>
      </c>
      <c r="AD31" s="118"/>
      <c r="AE31" s="119" t="str">
        <f t="shared" si="17"/>
        <v/>
      </c>
      <c r="AF31" s="120"/>
      <c r="AG31" s="127"/>
      <c r="AH31" s="127"/>
      <c r="AI31" s="128"/>
      <c r="AJ31" s="129"/>
      <c r="AK31" s="136">
        <v>0.00653</v>
      </c>
      <c r="AL31" s="136">
        <v>-0.01348</v>
      </c>
      <c r="AM31" s="136">
        <v>-0.00191</v>
      </c>
      <c r="AN31" s="136">
        <v>-0.00772</v>
      </c>
      <c r="AO31" s="136">
        <v>-0.01332</v>
      </c>
      <c r="AP31" s="136">
        <v>-0.01359</v>
      </c>
      <c r="AQ31" s="136">
        <v>0.00666</v>
      </c>
      <c r="AR31" s="136">
        <v>-0.02554</v>
      </c>
      <c r="AS31" s="136">
        <v>-0.03612</v>
      </c>
      <c r="AT31" s="136">
        <v>-0.01331</v>
      </c>
      <c r="AU31" s="136">
        <v>0.00335</v>
      </c>
      <c r="AV31" s="136">
        <v>0.00452</v>
      </c>
      <c r="AW31" s="136">
        <v>-0.00481</v>
      </c>
      <c r="AX31" s="136">
        <v>0.01159</v>
      </c>
      <c r="AY31" s="136">
        <v>0.02</v>
      </c>
      <c r="AZ31" s="136">
        <v>0.0075</v>
      </c>
      <c r="BA31" s="136">
        <v>0.01786</v>
      </c>
      <c r="BB31" s="136">
        <v>0.01427</v>
      </c>
      <c r="BC31" s="136">
        <v>-0.03768</v>
      </c>
      <c r="BD31" s="136">
        <v>-0.02808</v>
      </c>
      <c r="BE31" s="136">
        <v>-0.00669</v>
      </c>
      <c r="BF31" s="136">
        <v>-0.00107</v>
      </c>
      <c r="BG31" s="136">
        <v>0.00659</v>
      </c>
      <c r="BH31" s="136">
        <v>0.00138</v>
      </c>
      <c r="BI31" s="136">
        <v>-0.00189</v>
      </c>
      <c r="BJ31" s="136">
        <v>0.0039</v>
      </c>
      <c r="BK31" s="136">
        <v>-0.00026</v>
      </c>
      <c r="BL31" s="136">
        <v>-0.03681</v>
      </c>
      <c r="BM31" s="136">
        <v>-0.02684</v>
      </c>
      <c r="BN31" s="136">
        <v>-0.01141</v>
      </c>
      <c r="BO31" s="136">
        <v>0.00983</v>
      </c>
      <c r="BP31" s="136">
        <v>-0.00806</v>
      </c>
      <c r="BQ31" s="136"/>
      <c r="BR31" s="136"/>
      <c r="BS31" s="136"/>
      <c r="BT31" s="136"/>
      <c r="BU31" s="136"/>
      <c r="BV31" s="136"/>
      <c r="BW31" s="136"/>
      <c r="BX31" s="136"/>
      <c r="BY31" s="136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CU31" s="145"/>
      <c r="CV31" s="145"/>
      <c r="CW31" s="145"/>
      <c r="CX31" s="145"/>
      <c r="CY31" s="145"/>
      <c r="CZ31" s="145"/>
      <c r="DA31" s="145"/>
      <c r="DB31" s="145"/>
      <c r="DC31" s="145"/>
      <c r="DD31" s="145"/>
      <c r="DE31" s="145"/>
      <c r="DF31" s="145"/>
      <c r="DG31" s="145"/>
      <c r="DH31" s="145"/>
      <c r="DI31" s="145"/>
      <c r="DJ31" s="145"/>
      <c r="DK31" s="145"/>
      <c r="DL31" s="145"/>
      <c r="DM31" s="145"/>
      <c r="DN31" s="145"/>
      <c r="DO31" s="145"/>
      <c r="DP31" s="145"/>
      <c r="DQ31" s="145"/>
      <c r="DR31" s="145"/>
      <c r="DS31" s="145"/>
      <c r="DT31" s="145"/>
      <c r="DU31" s="145"/>
      <c r="DV31" s="145"/>
      <c r="DW31" s="145"/>
      <c r="DX31" s="145"/>
      <c r="DY31" s="145"/>
      <c r="DZ31" s="145"/>
      <c r="EA31" s="145"/>
      <c r="EB31" s="145"/>
      <c r="EC31" s="145"/>
      <c r="ED31" s="145"/>
      <c r="EE31" s="145"/>
      <c r="EF31" s="145"/>
    </row>
    <row r="32" ht="15" customHeight="1" spans="1:136">
      <c r="A32" s="34">
        <v>25</v>
      </c>
      <c r="B32" s="35"/>
      <c r="C32" s="38"/>
      <c r="D32" s="39" t="s">
        <v>73</v>
      </c>
      <c r="E32" s="62"/>
      <c r="F32" s="63" t="s">
        <v>60</v>
      </c>
      <c r="G32" s="64">
        <v>0</v>
      </c>
      <c r="H32" s="65">
        <v>0.05</v>
      </c>
      <c r="I32" s="65">
        <v>-0.05</v>
      </c>
      <c r="J32" s="77" t="s">
        <v>71</v>
      </c>
      <c r="K32" s="78" t="s">
        <v>62</v>
      </c>
      <c r="L32" s="79">
        <f t="shared" si="0"/>
        <v>0.05</v>
      </c>
      <c r="M32" s="89">
        <f t="shared" si="1"/>
        <v>-0.05</v>
      </c>
      <c r="N32" s="90"/>
      <c r="O32" s="91">
        <f t="shared" si="2"/>
        <v>0.01142</v>
      </c>
      <c r="P32" s="91">
        <f t="shared" si="3"/>
        <v>-0.04695</v>
      </c>
      <c r="Q32" s="91">
        <f t="shared" si="4"/>
        <v>-0.01413125</v>
      </c>
      <c r="R32" s="102">
        <f t="shared" si="5"/>
        <v>0.016696383566316</v>
      </c>
      <c r="S32" s="103">
        <f t="shared" si="6"/>
        <v>0.998220159501527</v>
      </c>
      <c r="T32" s="104">
        <f t="shared" si="7"/>
        <v>-0.282625</v>
      </c>
      <c r="U32" s="104" t="str">
        <f t="shared" si="8"/>
        <v>Level C</v>
      </c>
      <c r="V32" s="103">
        <f t="shared" si="9"/>
        <v>1.28034213208065</v>
      </c>
      <c r="W32" s="103">
        <f t="shared" si="10"/>
        <v>0.716098186922408</v>
      </c>
      <c r="X32" s="103">
        <f t="shared" si="11"/>
        <v>0.716098186922408</v>
      </c>
      <c r="Y32" s="111">
        <f t="shared" si="12"/>
        <v>0.984093558169579</v>
      </c>
      <c r="Z32" s="112" t="str">
        <f t="shared" si="13"/>
        <v/>
      </c>
      <c r="AA32" s="112" t="str">
        <f t="shared" si="14"/>
        <v/>
      </c>
      <c r="AB32" s="112">
        <f t="shared" si="15"/>
        <v>0.01413125</v>
      </c>
      <c r="AC32" s="112">
        <f t="shared" si="16"/>
        <v>0.150267452096844</v>
      </c>
      <c r="AD32" s="118"/>
      <c r="AE32" s="119" t="str">
        <f t="shared" si="17"/>
        <v/>
      </c>
      <c r="AF32" s="120"/>
      <c r="AG32" s="127"/>
      <c r="AH32" s="127"/>
      <c r="AI32" s="128"/>
      <c r="AJ32" s="129"/>
      <c r="AK32" s="136">
        <v>-0.01313</v>
      </c>
      <c r="AL32" s="136">
        <v>-0.01156</v>
      </c>
      <c r="AM32" s="136">
        <v>-0.00946</v>
      </c>
      <c r="AN32" s="136">
        <v>-0.03533</v>
      </c>
      <c r="AO32" s="136">
        <v>-0.01532</v>
      </c>
      <c r="AP32" s="136">
        <v>-0.01456</v>
      </c>
      <c r="AQ32" s="136">
        <v>-0.0027</v>
      </c>
      <c r="AR32" s="136">
        <v>-0.02926</v>
      </c>
      <c r="AS32" s="136">
        <v>-0.04164</v>
      </c>
      <c r="AT32" s="136">
        <v>-0.0276</v>
      </c>
      <c r="AU32" s="136">
        <v>-0.00106</v>
      </c>
      <c r="AV32" s="136">
        <v>-0.00061</v>
      </c>
      <c r="AW32" s="136">
        <v>-0.02111</v>
      </c>
      <c r="AX32" s="136">
        <v>0.00795</v>
      </c>
      <c r="AY32" s="136">
        <v>0.01142</v>
      </c>
      <c r="AZ32" s="136">
        <v>0.0046</v>
      </c>
      <c r="BA32" s="136">
        <v>0.0102</v>
      </c>
      <c r="BB32" s="136">
        <v>0.00528</v>
      </c>
      <c r="BC32" s="136">
        <v>-0.03838</v>
      </c>
      <c r="BD32" s="136">
        <v>-0.04489</v>
      </c>
      <c r="BE32" s="136">
        <v>-0.02403</v>
      </c>
      <c r="BF32" s="136">
        <v>-0.00352</v>
      </c>
      <c r="BG32" s="136">
        <v>0.00012</v>
      </c>
      <c r="BH32" s="136">
        <v>-0.01885</v>
      </c>
      <c r="BI32" s="136">
        <v>-0.01042</v>
      </c>
      <c r="BJ32" s="136">
        <v>-0.00616</v>
      </c>
      <c r="BK32" s="136">
        <v>-0.0104</v>
      </c>
      <c r="BL32" s="136">
        <v>-0.04695</v>
      </c>
      <c r="BM32" s="136">
        <v>-0.03455</v>
      </c>
      <c r="BN32" s="136">
        <v>-0.01985</v>
      </c>
      <c r="BO32" s="136">
        <v>0.00606</v>
      </c>
      <c r="BP32" s="136">
        <v>-0.01649</v>
      </c>
      <c r="BQ32" s="136"/>
      <c r="BR32" s="136"/>
      <c r="BS32" s="136"/>
      <c r="BT32" s="136"/>
      <c r="BU32" s="136"/>
      <c r="BV32" s="136"/>
      <c r="BW32" s="136"/>
      <c r="BX32" s="136"/>
      <c r="BY32" s="136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B32" s="145"/>
      <c r="DC32" s="145"/>
      <c r="DD32" s="145"/>
      <c r="DE32" s="145"/>
      <c r="DF32" s="145"/>
      <c r="DG32" s="145"/>
      <c r="DH32" s="145"/>
      <c r="DI32" s="145"/>
      <c r="DJ32" s="145"/>
      <c r="DK32" s="145"/>
      <c r="DL32" s="145"/>
      <c r="DM32" s="145"/>
      <c r="DN32" s="145"/>
      <c r="DO32" s="145"/>
      <c r="DP32" s="145"/>
      <c r="DQ32" s="145"/>
      <c r="DR32" s="145"/>
      <c r="DS32" s="145"/>
      <c r="DT32" s="145"/>
      <c r="DU32" s="145"/>
      <c r="DV32" s="145"/>
      <c r="DW32" s="145"/>
      <c r="DX32" s="145"/>
      <c r="DY32" s="145"/>
      <c r="DZ32" s="145"/>
      <c r="EA32" s="145"/>
      <c r="EB32" s="145"/>
      <c r="EC32" s="145"/>
      <c r="ED32" s="145"/>
      <c r="EE32" s="145"/>
      <c r="EF32" s="145"/>
    </row>
    <row r="33" ht="15" customHeight="1" spans="1:136">
      <c r="A33" s="34">
        <v>25</v>
      </c>
      <c r="B33" s="35"/>
      <c r="C33" s="38"/>
      <c r="D33" s="39" t="s">
        <v>74</v>
      </c>
      <c r="E33" s="62"/>
      <c r="F33" s="63" t="s">
        <v>60</v>
      </c>
      <c r="G33" s="64">
        <v>0</v>
      </c>
      <c r="H33" s="65">
        <v>0.05</v>
      </c>
      <c r="I33" s="65">
        <v>-0.05</v>
      </c>
      <c r="J33" s="77" t="s">
        <v>71</v>
      </c>
      <c r="K33" s="78" t="s">
        <v>62</v>
      </c>
      <c r="L33" s="79">
        <f t="shared" si="0"/>
        <v>0.05</v>
      </c>
      <c r="M33" s="89">
        <f t="shared" si="1"/>
        <v>-0.05</v>
      </c>
      <c r="N33" s="90"/>
      <c r="O33" s="91">
        <f t="shared" si="2"/>
        <v>0.00482</v>
      </c>
      <c r="P33" s="91">
        <f t="shared" si="3"/>
        <v>-0.0492</v>
      </c>
      <c r="Q33" s="91">
        <f t="shared" si="4"/>
        <v>-0.0175321875</v>
      </c>
      <c r="R33" s="102">
        <f t="shared" si="5"/>
        <v>0.0152149367896188</v>
      </c>
      <c r="S33" s="103">
        <f t="shared" si="6"/>
        <v>1.09541478200806</v>
      </c>
      <c r="T33" s="104">
        <f t="shared" si="7"/>
        <v>-0.35064375</v>
      </c>
      <c r="U33" s="104" t="str">
        <f t="shared" si="8"/>
        <v>Level C</v>
      </c>
      <c r="V33" s="103">
        <f t="shared" si="9"/>
        <v>1.47951512897679</v>
      </c>
      <c r="W33" s="103">
        <f t="shared" si="10"/>
        <v>0.711314435039319</v>
      </c>
      <c r="X33" s="103">
        <f t="shared" si="11"/>
        <v>0.711314435039319</v>
      </c>
      <c r="Y33" s="111">
        <f t="shared" si="12"/>
        <v>0.983571760541492</v>
      </c>
      <c r="Z33" s="112" t="str">
        <f t="shared" si="13"/>
        <v/>
      </c>
      <c r="AA33" s="112" t="str">
        <f t="shared" si="14"/>
        <v/>
      </c>
      <c r="AB33" s="112">
        <f t="shared" si="15"/>
        <v>0.0175321875</v>
      </c>
      <c r="AC33" s="112">
        <f t="shared" si="16"/>
        <v>0.13693443110657</v>
      </c>
      <c r="AD33" s="118"/>
      <c r="AE33" s="119" t="str">
        <f t="shared" si="17"/>
        <v/>
      </c>
      <c r="AF33" s="120"/>
      <c r="AG33" s="127"/>
      <c r="AH33" s="127"/>
      <c r="AI33" s="128"/>
      <c r="AJ33" s="129"/>
      <c r="AK33" s="136">
        <v>-0.02021</v>
      </c>
      <c r="AL33" s="136">
        <v>-0.00813</v>
      </c>
      <c r="AM33" s="136">
        <v>-0.01234</v>
      </c>
      <c r="AN33" s="136">
        <v>-0.03976</v>
      </c>
      <c r="AO33" s="136">
        <v>-0.01334</v>
      </c>
      <c r="AP33" s="136">
        <v>-0.02337</v>
      </c>
      <c r="AQ33" s="136">
        <v>-0.00909</v>
      </c>
      <c r="AR33" s="136">
        <v>-0.03556</v>
      </c>
      <c r="AS33" s="136">
        <v>-0.04127</v>
      </c>
      <c r="AT33" s="136">
        <v>-0.03487</v>
      </c>
      <c r="AU33" s="136">
        <v>-0.00329</v>
      </c>
      <c r="AV33" s="136">
        <v>-0.00477</v>
      </c>
      <c r="AW33" s="136">
        <v>-0.02681</v>
      </c>
      <c r="AX33" s="136">
        <v>0.00204</v>
      </c>
      <c r="AY33" s="136">
        <v>0.00482</v>
      </c>
      <c r="AZ33" s="136">
        <v>-0.00162</v>
      </c>
      <c r="BA33" s="136">
        <v>0.00384</v>
      </c>
      <c r="BB33" s="136">
        <v>0.0045</v>
      </c>
      <c r="BC33" s="136">
        <v>-0.03899</v>
      </c>
      <c r="BD33" s="136">
        <v>-0.0492</v>
      </c>
      <c r="BE33" s="136">
        <v>-0.02908</v>
      </c>
      <c r="BF33" s="136">
        <v>-0.00622</v>
      </c>
      <c r="BG33" s="136">
        <v>-0.00877</v>
      </c>
      <c r="BH33" s="136">
        <v>-0.02145</v>
      </c>
      <c r="BI33" s="136">
        <v>-0.01402</v>
      </c>
      <c r="BJ33" s="136">
        <v>-0.01032</v>
      </c>
      <c r="BK33" s="136">
        <v>-0.01583</v>
      </c>
      <c r="BL33" s="136">
        <v>-0.03857</v>
      </c>
      <c r="BM33" s="136">
        <v>-0.02737</v>
      </c>
      <c r="BN33" s="136">
        <v>-0.01814</v>
      </c>
      <c r="BO33" s="136">
        <v>-0.00117</v>
      </c>
      <c r="BP33" s="136">
        <v>-0.02267</v>
      </c>
      <c r="BQ33" s="136"/>
      <c r="BR33" s="136"/>
      <c r="BS33" s="136"/>
      <c r="BT33" s="136"/>
      <c r="BU33" s="136"/>
      <c r="BV33" s="136"/>
      <c r="BW33" s="136"/>
      <c r="BX33" s="136"/>
      <c r="BY33" s="136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B33" s="145"/>
      <c r="DC33" s="145"/>
      <c r="DD33" s="145"/>
      <c r="DE33" s="145"/>
      <c r="DF33" s="145"/>
      <c r="DG33" s="145"/>
      <c r="DH33" s="145"/>
      <c r="DI33" s="145"/>
      <c r="DJ33" s="145"/>
      <c r="DK33" s="145"/>
      <c r="DL33" s="145"/>
      <c r="DM33" s="145"/>
      <c r="DN33" s="145"/>
      <c r="DO33" s="145"/>
      <c r="DP33" s="145"/>
      <c r="DQ33" s="145"/>
      <c r="DR33" s="145"/>
      <c r="DS33" s="145"/>
      <c r="DT33" s="145"/>
      <c r="DU33" s="145"/>
      <c r="DV33" s="145"/>
      <c r="DW33" s="145"/>
      <c r="DX33" s="145"/>
      <c r="DY33" s="145"/>
      <c r="DZ33" s="145"/>
      <c r="EA33" s="145"/>
      <c r="EB33" s="145"/>
      <c r="EC33" s="145"/>
      <c r="ED33" s="145"/>
      <c r="EE33" s="145"/>
      <c r="EF33" s="145"/>
    </row>
    <row r="34" ht="15" customHeight="1" spans="1:136">
      <c r="A34" s="34">
        <v>25</v>
      </c>
      <c r="B34" s="35"/>
      <c r="C34" s="38"/>
      <c r="D34" s="39" t="s">
        <v>75</v>
      </c>
      <c r="E34" s="62"/>
      <c r="F34" s="63" t="s">
        <v>60</v>
      </c>
      <c r="G34" s="64">
        <v>0</v>
      </c>
      <c r="H34" s="65">
        <v>0.05</v>
      </c>
      <c r="I34" s="65">
        <v>-0.05</v>
      </c>
      <c r="J34" s="77" t="s">
        <v>71</v>
      </c>
      <c r="K34" s="78" t="s">
        <v>62</v>
      </c>
      <c r="L34" s="79">
        <f t="shared" si="0"/>
        <v>0.05</v>
      </c>
      <c r="M34" s="89">
        <f t="shared" si="1"/>
        <v>-0.05</v>
      </c>
      <c r="N34" s="90"/>
      <c r="O34" s="91">
        <f t="shared" si="2"/>
        <v>0.01308</v>
      </c>
      <c r="P34" s="91">
        <f t="shared" si="3"/>
        <v>-0.03842</v>
      </c>
      <c r="Q34" s="91">
        <f t="shared" si="4"/>
        <v>-0.0107721875</v>
      </c>
      <c r="R34" s="102">
        <f t="shared" si="5"/>
        <v>0.0137064879232251</v>
      </c>
      <c r="S34" s="103">
        <f t="shared" si="6"/>
        <v>1.21596916438569</v>
      </c>
      <c r="T34" s="104">
        <f t="shared" si="7"/>
        <v>-0.21544375</v>
      </c>
      <c r="U34" s="104" t="str">
        <f t="shared" si="8"/>
        <v>Level B</v>
      </c>
      <c r="V34" s="103">
        <f t="shared" si="9"/>
        <v>1.47794212104531</v>
      </c>
      <c r="W34" s="103">
        <f t="shared" si="10"/>
        <v>0.953996207726074</v>
      </c>
      <c r="X34" s="103">
        <f t="shared" si="11"/>
        <v>0.953996207726074</v>
      </c>
      <c r="Y34" s="111">
        <f t="shared" si="12"/>
        <v>0.997890411148354</v>
      </c>
      <c r="Z34" s="112" t="str">
        <f t="shared" si="13"/>
        <v/>
      </c>
      <c r="AA34" s="112" t="str">
        <f t="shared" si="14"/>
        <v/>
      </c>
      <c r="AB34" s="112">
        <f t="shared" si="15"/>
        <v>0.0107721875</v>
      </c>
      <c r="AC34" s="112">
        <f t="shared" si="16"/>
        <v>0.123358391309026</v>
      </c>
      <c r="AD34" s="118"/>
      <c r="AE34" s="119" t="str">
        <f t="shared" si="17"/>
        <v/>
      </c>
      <c r="AF34" s="120"/>
      <c r="AG34" s="127"/>
      <c r="AH34" s="127"/>
      <c r="AI34" s="128"/>
      <c r="AJ34" s="129"/>
      <c r="AK34" s="136">
        <v>-0.00663</v>
      </c>
      <c r="AL34" s="136">
        <v>-0.00795</v>
      </c>
      <c r="AM34" s="136">
        <v>-0.00684</v>
      </c>
      <c r="AN34" s="136">
        <v>-0.01629</v>
      </c>
      <c r="AO34" s="136">
        <v>-0.01036</v>
      </c>
      <c r="AP34" s="136">
        <v>-0.02609</v>
      </c>
      <c r="AQ34" s="136">
        <v>-0.00273</v>
      </c>
      <c r="AR34" s="136">
        <v>-0.03566</v>
      </c>
      <c r="AS34" s="136">
        <v>-0.03681</v>
      </c>
      <c r="AT34" s="136">
        <v>-0.0227</v>
      </c>
      <c r="AU34" s="136">
        <v>0.00055</v>
      </c>
      <c r="AV34" s="136">
        <v>-0.00275</v>
      </c>
      <c r="AW34" s="136">
        <v>-0.01367</v>
      </c>
      <c r="AX34" s="136">
        <v>0.00363</v>
      </c>
      <c r="AY34" s="136">
        <v>0.01116</v>
      </c>
      <c r="AZ34" s="136">
        <v>0.00036</v>
      </c>
      <c r="BA34" s="136">
        <v>0.00816</v>
      </c>
      <c r="BB34" s="136">
        <v>0.01308</v>
      </c>
      <c r="BC34" s="136">
        <v>-0.03842</v>
      </c>
      <c r="BD34" s="136">
        <v>-0.03602</v>
      </c>
      <c r="BE34" s="136">
        <v>-0.01482</v>
      </c>
      <c r="BF34" s="136">
        <v>-0.00316</v>
      </c>
      <c r="BG34" s="136">
        <v>-0.00571</v>
      </c>
      <c r="BH34" s="136">
        <v>-0.00491</v>
      </c>
      <c r="BI34" s="136">
        <v>-0.00936</v>
      </c>
      <c r="BJ34" s="136">
        <v>-0.00196</v>
      </c>
      <c r="BK34" s="136">
        <v>-0.0072</v>
      </c>
      <c r="BL34" s="136">
        <v>-0.02466</v>
      </c>
      <c r="BM34" s="136">
        <v>-0.0179</v>
      </c>
      <c r="BN34" s="136">
        <v>-0.01291</v>
      </c>
      <c r="BO34" s="136">
        <v>0.00146</v>
      </c>
      <c r="BP34" s="136">
        <v>-0.0176</v>
      </c>
      <c r="BQ34" s="136"/>
      <c r="BR34" s="136"/>
      <c r="BS34" s="136"/>
      <c r="BT34" s="136"/>
      <c r="BU34" s="136"/>
      <c r="BV34" s="136"/>
      <c r="BW34" s="136"/>
      <c r="BX34" s="136"/>
      <c r="BY34" s="136"/>
      <c r="BZ34" s="145"/>
      <c r="CA34" s="145"/>
      <c r="CB34" s="145"/>
      <c r="CC34" s="145"/>
      <c r="CD34" s="145"/>
      <c r="CE34" s="145"/>
      <c r="CF34" s="145"/>
      <c r="CG34" s="145"/>
      <c r="CH34" s="145"/>
      <c r="CI34" s="145"/>
      <c r="CJ34" s="145"/>
      <c r="CK34" s="145"/>
      <c r="CL34" s="145"/>
      <c r="CM34" s="145"/>
      <c r="CN34" s="145"/>
      <c r="CO34" s="145"/>
      <c r="CP34" s="145"/>
      <c r="CQ34" s="145"/>
      <c r="CR34" s="145"/>
      <c r="CS34" s="145"/>
      <c r="CT34" s="145"/>
      <c r="CU34" s="145"/>
      <c r="CV34" s="145"/>
      <c r="CW34" s="145"/>
      <c r="CX34" s="145"/>
      <c r="CY34" s="145"/>
      <c r="CZ34" s="145"/>
      <c r="DA34" s="145"/>
      <c r="DB34" s="145"/>
      <c r="DC34" s="145"/>
      <c r="DD34" s="145"/>
      <c r="DE34" s="145"/>
      <c r="DF34" s="145"/>
      <c r="DG34" s="145"/>
      <c r="DH34" s="145"/>
      <c r="DI34" s="145"/>
      <c r="DJ34" s="145"/>
      <c r="DK34" s="145"/>
      <c r="DL34" s="145"/>
      <c r="DM34" s="145"/>
      <c r="DN34" s="145"/>
      <c r="DO34" s="145"/>
      <c r="DP34" s="145"/>
      <c r="DQ34" s="145"/>
      <c r="DR34" s="145"/>
      <c r="DS34" s="145"/>
      <c r="DT34" s="145"/>
      <c r="DU34" s="145"/>
      <c r="DV34" s="145"/>
      <c r="DW34" s="145"/>
      <c r="DX34" s="145"/>
      <c r="DY34" s="145"/>
      <c r="DZ34" s="145"/>
      <c r="EA34" s="145"/>
      <c r="EB34" s="145"/>
      <c r="EC34" s="145"/>
      <c r="ED34" s="145"/>
      <c r="EE34" s="145"/>
      <c r="EF34" s="145"/>
    </row>
    <row r="35" ht="15" customHeight="1" spans="1:136">
      <c r="A35" s="40">
        <v>36</v>
      </c>
      <c r="B35" s="41" t="s">
        <v>83</v>
      </c>
      <c r="C35" s="41" t="s">
        <v>84</v>
      </c>
      <c r="D35" s="42" t="s">
        <v>69</v>
      </c>
      <c r="E35" s="62">
        <v>1.33</v>
      </c>
      <c r="F35" s="63" t="s">
        <v>70</v>
      </c>
      <c r="G35" s="64"/>
      <c r="H35" s="65">
        <v>0.05</v>
      </c>
      <c r="I35" s="65"/>
      <c r="J35" s="77" t="s">
        <v>71</v>
      </c>
      <c r="K35" s="78" t="s">
        <v>62</v>
      </c>
      <c r="L35" s="79">
        <f t="shared" si="0"/>
        <v>0.05</v>
      </c>
      <c r="M35" s="89" t="str">
        <f t="shared" si="1"/>
        <v/>
      </c>
      <c r="N35" s="92"/>
      <c r="O35" s="91">
        <f t="shared" ref="O35:O64" si="18">IF(OR($AK35="",ISNUMBER($AK35)=FALSE),"",MAX(AK35:EF35))</f>
        <v>0.00086</v>
      </c>
      <c r="P35" s="91">
        <f t="shared" ref="P35:P63" si="19">IF(OR($AK35="",ISNUMBER($AK35)=FALSE),"",MIN(AK35:EF35))</f>
        <v>2e-5</v>
      </c>
      <c r="Q35" s="91">
        <f t="shared" ref="Q35:Q63" si="20">IF(OR($AK35="",ISNUMBER($AK35)=FALSE),"",AVERAGE(AK35:EF35))</f>
        <v>0.0002653125</v>
      </c>
      <c r="R35" s="102">
        <f t="shared" ref="R35:R63" si="21">IF(OR($AK35="",ISNUMBER($AK35)=FALSE),"",STDEV(AK35:EF35))</f>
        <v>0.000213722527002623</v>
      </c>
      <c r="S35" s="103">
        <f t="shared" ref="S35:S63" si="22">IF(OR($AK35="",ISNUMBER($AK35)=FALSE),"",IF(AND(G35=0,I35=0),V35,IF(AND(G35="",H35=""),W35,(H35+ABS(I35))/(6*R35))))</f>
        <v>77.5689366917469</v>
      </c>
      <c r="T35" s="104">
        <f t="shared" ref="T35:T63" si="23">IF(OR($AK35="",ISNUMBER($AK35)=FALSE),"",IF(AND($F35="Tolerance",$G35&lt;&gt;""),($Q35-$G35)/(($L35-$M35)/2),IF(AND($F35="GD&amp;T",$H35&lt;&gt;""),$Q35/$H35,"")))</f>
        <v>0.00530625</v>
      </c>
      <c r="U35" s="104" t="str">
        <f t="shared" ref="U35:U63" si="24">IF($T35="","",IF(ABS($T35)&lt;=0.125,"Level A",IF(AND(ABS($T35)&gt;0.125,ABS($T35)&lt;=0.25),"Level B",IF(AND(ABS($T35)&gt;0.25,ABS($T35)&lt;=0.5),"Level C",IF(ABS($T35)&gt;0.5,"Level D")))))</f>
        <v>Level A</v>
      </c>
      <c r="V35" s="103">
        <f t="shared" ref="V35:V63" si="25">IF(OR($AK35="",ISNUMBER($AK35)=FALSE),"",IF(H35="","",(L35-Q35)/(3*R35)))</f>
        <v>77.5689366917469</v>
      </c>
      <c r="W35" s="103" t="str">
        <f t="shared" ref="W35:W63" si="26">IF(OR($AK35="",ISNUMBER($AK35)=FALSE),"",IF(I35="","",(Q35-M35)/(3*R35)))</f>
        <v/>
      </c>
      <c r="X35" s="103">
        <f t="shared" ref="X35:X63" si="27">IF(OR($AK35="",ISNUMBER($AK35)=FALSE),"",IF(AND(G35=0,I35=0),((H35)-(Q35))/(3*R35),MIN(V35:W35)))</f>
        <v>77.5689366917469</v>
      </c>
      <c r="Y35" s="111">
        <f t="shared" ref="Y35:Y63" si="28">IF(OR($AK35="",ISNUMBER($AK35)=FALSE),"",IF(AND(G35=0,I35=0),NORMSDIST(3*X35),NORMSDIST(3*X35)+NORMSDIST(6*S35-3*X35)-1))</f>
        <v>1</v>
      </c>
      <c r="Z35" s="112" t="str">
        <f t="shared" ref="Z35:Z63" si="29">IF($Q35="","",IF(F35="Tolerance",IF(($E35*3*R35+Q35)-G35&lt;H35,"",($E35*3*R35+Q35)-G35),IF(OR(F35="GD&amp;T",F35="MAX"),IF(($E35*3*R35+Q35)&lt;H35,"",($E35*3*R35+Q35)),"")))</f>
        <v/>
      </c>
      <c r="AA35" s="112" t="str">
        <f t="shared" ref="AA35:AA63" si="30">IF(Q35="","",IF(F35="Tolerance",IF(-(($E35*3*R35)-Q35)-G35&gt;I35,"",-(($E35*3*R35)-Q35)-G35),IF(F35="MIN",IF(-(($E35*3*R35)-Q35)&gt;I35,"",-(($E35*3*R35)-Q35)),"")))</f>
        <v/>
      </c>
      <c r="AB35" s="112" t="str">
        <f t="shared" ref="AB35:AB63" si="31">IF(OR(G35="",Q35=""),"",(L35+M35)/2-Q35)</f>
        <v/>
      </c>
      <c r="AC35" s="112" t="str">
        <f t="shared" ref="AC35:AC63" si="32">IF(OR($S35&gt;$AC$9,$R35=""),"",$AC$9*6*$R35)</f>
        <v/>
      </c>
      <c r="AD35" s="118"/>
      <c r="AE35" s="119" t="str">
        <f t="shared" ref="AE35:AE63" si="33">IF(AD35="","",IF(AD35&gt;=0.966,"Normal","Not Normal"))</f>
        <v/>
      </c>
      <c r="AF35" s="120"/>
      <c r="AG35" s="127"/>
      <c r="AH35" s="127"/>
      <c r="AI35" s="128"/>
      <c r="AJ35" s="129"/>
      <c r="AK35" s="137">
        <v>0.00021</v>
      </c>
      <c r="AL35" s="137">
        <v>0.00058</v>
      </c>
      <c r="AM35" s="137">
        <v>0.00058</v>
      </c>
      <c r="AN35" s="137">
        <v>3e-5</v>
      </c>
      <c r="AO35" s="137">
        <v>0.00015</v>
      </c>
      <c r="AP35" s="137">
        <v>0.00038</v>
      </c>
      <c r="AQ35" s="137">
        <v>0.00048</v>
      </c>
      <c r="AR35" s="137">
        <v>2e-5</v>
      </c>
      <c r="AS35" s="137">
        <v>0.0005</v>
      </c>
      <c r="AT35" s="137">
        <v>0.00086</v>
      </c>
      <c r="AU35" s="137">
        <v>0.00043</v>
      </c>
      <c r="AV35" s="137">
        <v>0.00018</v>
      </c>
      <c r="AW35" s="137">
        <v>0.00031</v>
      </c>
      <c r="AX35" s="137">
        <v>9e-5</v>
      </c>
      <c r="AY35" s="137">
        <v>0.0001</v>
      </c>
      <c r="AZ35" s="137">
        <v>0.00016</v>
      </c>
      <c r="BA35" s="137">
        <v>0.00021</v>
      </c>
      <c r="BB35" s="137">
        <v>0.00014</v>
      </c>
      <c r="BC35" s="137">
        <v>0.00039</v>
      </c>
      <c r="BD35" s="137">
        <v>2e-5</v>
      </c>
      <c r="BE35" s="137">
        <v>0.00025</v>
      </c>
      <c r="BF35" s="137">
        <v>5e-5</v>
      </c>
      <c r="BG35" s="137">
        <v>6e-5</v>
      </c>
      <c r="BH35" s="137">
        <v>0.0004</v>
      </c>
      <c r="BI35" s="137">
        <v>0.00041</v>
      </c>
      <c r="BJ35" s="137">
        <v>0.00027</v>
      </c>
      <c r="BK35" s="137">
        <v>3e-5</v>
      </c>
      <c r="BL35" s="137">
        <v>3e-5</v>
      </c>
      <c r="BM35" s="137">
        <v>0.0006</v>
      </c>
      <c r="BN35" s="137">
        <v>0.00013</v>
      </c>
      <c r="BO35" s="137">
        <v>7e-5</v>
      </c>
      <c r="BP35" s="137">
        <v>0.00037</v>
      </c>
      <c r="BQ35" s="144"/>
      <c r="BR35" s="145"/>
      <c r="BS35" s="145"/>
      <c r="BT35" s="145"/>
      <c r="BU35" s="145"/>
      <c r="BV35" s="145"/>
      <c r="BW35" s="145"/>
      <c r="BX35" s="145"/>
      <c r="BY35" s="145"/>
      <c r="BZ35" s="145"/>
      <c r="CA35" s="145"/>
      <c r="CB35" s="145"/>
      <c r="CC35" s="145"/>
      <c r="CD35" s="145"/>
      <c r="CE35" s="145"/>
      <c r="CF35" s="145"/>
      <c r="CG35" s="145"/>
      <c r="CH35" s="145"/>
      <c r="CI35" s="145"/>
      <c r="CJ35" s="145"/>
      <c r="CK35" s="145"/>
      <c r="CL35" s="145"/>
      <c r="CM35" s="145"/>
      <c r="CN35" s="145"/>
      <c r="CO35" s="145"/>
      <c r="CP35" s="145"/>
      <c r="CQ35" s="145"/>
      <c r="CR35" s="145"/>
      <c r="CS35" s="145"/>
      <c r="CT35" s="145"/>
      <c r="CU35" s="145"/>
      <c r="CV35" s="145"/>
      <c r="CW35" s="145"/>
      <c r="CX35" s="145"/>
      <c r="CY35" s="145"/>
      <c r="CZ35" s="145"/>
      <c r="DA35" s="145"/>
      <c r="DB35" s="145"/>
      <c r="DC35" s="145"/>
      <c r="DD35" s="145"/>
      <c r="DE35" s="145"/>
      <c r="DF35" s="145"/>
      <c r="DG35" s="145"/>
      <c r="DH35" s="145"/>
      <c r="DI35" s="145"/>
      <c r="DJ35" s="145"/>
      <c r="DK35" s="145"/>
      <c r="DL35" s="145"/>
      <c r="DM35" s="145"/>
      <c r="DN35" s="145"/>
      <c r="DO35" s="145"/>
      <c r="DP35" s="145"/>
      <c r="DQ35" s="145"/>
      <c r="DR35" s="145"/>
      <c r="DS35" s="145"/>
      <c r="DT35" s="145"/>
      <c r="DU35" s="145"/>
      <c r="DV35" s="145"/>
      <c r="DW35" s="145"/>
      <c r="DX35" s="145"/>
      <c r="DY35" s="145"/>
      <c r="DZ35" s="145"/>
      <c r="EA35" s="145"/>
      <c r="EB35" s="145"/>
      <c r="EC35" s="145"/>
      <c r="ED35" s="145"/>
      <c r="EE35" s="145"/>
      <c r="EF35" s="145"/>
    </row>
    <row r="36" ht="15" customHeight="1" spans="1:136">
      <c r="A36" s="34">
        <v>37</v>
      </c>
      <c r="B36" s="43"/>
      <c r="C36" s="43"/>
      <c r="D36" s="42" t="s">
        <v>72</v>
      </c>
      <c r="E36" s="62"/>
      <c r="F36" s="63" t="s">
        <v>60</v>
      </c>
      <c r="G36" s="64">
        <v>0</v>
      </c>
      <c r="H36" s="65">
        <v>0.025</v>
      </c>
      <c r="I36" s="65">
        <v>-0.025</v>
      </c>
      <c r="J36" s="77" t="s">
        <v>71</v>
      </c>
      <c r="K36" s="78" t="s">
        <v>62</v>
      </c>
      <c r="L36" s="79">
        <f t="shared" si="0"/>
        <v>0.025</v>
      </c>
      <c r="M36" s="89">
        <f t="shared" si="1"/>
        <v>-0.025</v>
      </c>
      <c r="N36" s="90"/>
      <c r="O36" s="91">
        <f t="shared" si="18"/>
        <v>0.0003</v>
      </c>
      <c r="P36" s="91">
        <f t="shared" si="19"/>
        <v>-0.00043</v>
      </c>
      <c r="Q36" s="91">
        <f t="shared" si="20"/>
        <v>-2.8125e-5</v>
      </c>
      <c r="R36" s="102">
        <f t="shared" si="21"/>
        <v>0.000169751953763283</v>
      </c>
      <c r="S36" s="103">
        <f t="shared" si="22"/>
        <v>49.091236646113</v>
      </c>
      <c r="T36" s="104">
        <f t="shared" si="23"/>
        <v>-0.001125</v>
      </c>
      <c r="U36" s="104" t="str">
        <f t="shared" si="24"/>
        <v>Level A</v>
      </c>
      <c r="V36" s="103">
        <f t="shared" si="25"/>
        <v>49.1464642873399</v>
      </c>
      <c r="W36" s="103">
        <f t="shared" si="26"/>
        <v>49.0360090048861</v>
      </c>
      <c r="X36" s="103">
        <f t="shared" si="27"/>
        <v>49.0360090048861</v>
      </c>
      <c r="Y36" s="111">
        <f t="shared" si="28"/>
        <v>1</v>
      </c>
      <c r="Z36" s="112" t="str">
        <f t="shared" si="29"/>
        <v/>
      </c>
      <c r="AA36" s="112" t="str">
        <f t="shared" si="30"/>
        <v/>
      </c>
      <c r="AB36" s="112">
        <f t="shared" si="31"/>
        <v>2.8125e-5</v>
      </c>
      <c r="AC36" s="112" t="str">
        <f t="shared" si="32"/>
        <v/>
      </c>
      <c r="AD36" s="118"/>
      <c r="AE36" s="119" t="str">
        <f t="shared" si="33"/>
        <v/>
      </c>
      <c r="AF36" s="120"/>
      <c r="AG36" s="127"/>
      <c r="AH36" s="127"/>
      <c r="AI36" s="128"/>
      <c r="AJ36" s="129"/>
      <c r="AK36" s="137">
        <v>-0.00011</v>
      </c>
      <c r="AL36" s="137">
        <v>0.00029</v>
      </c>
      <c r="AM36" s="137">
        <v>-0.00029</v>
      </c>
      <c r="AN36" s="137">
        <v>2e-5</v>
      </c>
      <c r="AO36" s="137">
        <v>7e-5</v>
      </c>
      <c r="AP36" s="137">
        <v>-0.00019</v>
      </c>
      <c r="AQ36" s="137">
        <v>0.00024</v>
      </c>
      <c r="AR36" s="137">
        <v>0</v>
      </c>
      <c r="AS36" s="137">
        <v>-0.00025</v>
      </c>
      <c r="AT36" s="137">
        <v>-0.00043</v>
      </c>
      <c r="AU36" s="137">
        <v>-0.00022</v>
      </c>
      <c r="AV36" s="137">
        <v>-9e-5</v>
      </c>
      <c r="AW36" s="137">
        <v>-0.00016</v>
      </c>
      <c r="AX36" s="137">
        <v>5e-5</v>
      </c>
      <c r="AY36" s="137">
        <v>-5e-5</v>
      </c>
      <c r="AZ36" s="137">
        <v>-8e-5</v>
      </c>
      <c r="BA36" s="137">
        <v>-0.0001</v>
      </c>
      <c r="BB36" s="137">
        <v>-7e-5</v>
      </c>
      <c r="BC36" s="137">
        <v>0.0002</v>
      </c>
      <c r="BD36" s="137">
        <v>1e-5</v>
      </c>
      <c r="BE36" s="137">
        <v>-0.00012</v>
      </c>
      <c r="BF36" s="137">
        <v>2e-5</v>
      </c>
      <c r="BG36" s="137">
        <v>-3e-5</v>
      </c>
      <c r="BH36" s="137">
        <v>0.0002</v>
      </c>
      <c r="BI36" s="137">
        <v>-0.0002</v>
      </c>
      <c r="BJ36" s="137">
        <v>0.00014</v>
      </c>
      <c r="BK36" s="137">
        <v>2e-5</v>
      </c>
      <c r="BL36" s="137">
        <v>1e-5</v>
      </c>
      <c r="BM36" s="137">
        <v>0.0003</v>
      </c>
      <c r="BN36" s="137">
        <v>6e-5</v>
      </c>
      <c r="BO36" s="137">
        <v>4e-5</v>
      </c>
      <c r="BP36" s="137">
        <v>-0.00018</v>
      </c>
      <c r="BQ36" s="144"/>
      <c r="BR36" s="145"/>
      <c r="BS36" s="145"/>
      <c r="BT36" s="145"/>
      <c r="BU36" s="145"/>
      <c r="BV36" s="145"/>
      <c r="BW36" s="145"/>
      <c r="BX36" s="145"/>
      <c r="BY36" s="145"/>
      <c r="BZ36" s="145"/>
      <c r="CA36" s="145"/>
      <c r="CB36" s="145"/>
      <c r="CC36" s="145"/>
      <c r="CD36" s="145"/>
      <c r="CE36" s="145"/>
      <c r="CF36" s="145"/>
      <c r="CG36" s="145"/>
      <c r="CH36" s="145"/>
      <c r="CI36" s="145"/>
      <c r="CJ36" s="145"/>
      <c r="CK36" s="145"/>
      <c r="CL36" s="145"/>
      <c r="CM36" s="145"/>
      <c r="CN36" s="145"/>
      <c r="CO36" s="145"/>
      <c r="CP36" s="145"/>
      <c r="CQ36" s="145"/>
      <c r="CR36" s="145"/>
      <c r="CS36" s="145"/>
      <c r="CT36" s="145"/>
      <c r="CU36" s="145"/>
      <c r="CV36" s="145"/>
      <c r="CW36" s="145"/>
      <c r="CX36" s="145"/>
      <c r="CY36" s="145"/>
      <c r="CZ36" s="145"/>
      <c r="DA36" s="145"/>
      <c r="DB36" s="145"/>
      <c r="DC36" s="145"/>
      <c r="DD36" s="145"/>
      <c r="DE36" s="145"/>
      <c r="DF36" s="145"/>
      <c r="DG36" s="145"/>
      <c r="DH36" s="145"/>
      <c r="DI36" s="145"/>
      <c r="DJ36" s="145"/>
      <c r="DK36" s="145"/>
      <c r="DL36" s="145"/>
      <c r="DM36" s="145"/>
      <c r="DN36" s="145"/>
      <c r="DO36" s="145"/>
      <c r="DP36" s="145"/>
      <c r="DQ36" s="145"/>
      <c r="DR36" s="145"/>
      <c r="DS36" s="145"/>
      <c r="DT36" s="145"/>
      <c r="DU36" s="145"/>
      <c r="DV36" s="145"/>
      <c r="DW36" s="145"/>
      <c r="DX36" s="145"/>
      <c r="DY36" s="145"/>
      <c r="DZ36" s="145"/>
      <c r="EA36" s="145"/>
      <c r="EB36" s="145"/>
      <c r="EC36" s="145"/>
      <c r="ED36" s="145"/>
      <c r="EE36" s="145"/>
      <c r="EF36" s="145"/>
    </row>
    <row r="37" ht="15" customHeight="1" spans="1:136">
      <c r="A37" s="34">
        <v>38</v>
      </c>
      <c r="B37" s="43"/>
      <c r="C37" s="43"/>
      <c r="D37" s="39" t="s">
        <v>73</v>
      </c>
      <c r="E37" s="62"/>
      <c r="F37" s="63" t="s">
        <v>60</v>
      </c>
      <c r="G37" s="64">
        <v>0</v>
      </c>
      <c r="H37" s="65">
        <v>0.025</v>
      </c>
      <c r="I37" s="65">
        <v>-0.025</v>
      </c>
      <c r="J37" s="77" t="s">
        <v>71</v>
      </c>
      <c r="K37" s="78" t="s">
        <v>62</v>
      </c>
      <c r="L37" s="79">
        <f t="shared" si="0"/>
        <v>0.025</v>
      </c>
      <c r="M37" s="89">
        <f t="shared" si="1"/>
        <v>-0.025</v>
      </c>
      <c r="N37" s="90"/>
      <c r="O37" s="91">
        <f t="shared" si="18"/>
        <v>0.00043</v>
      </c>
      <c r="P37" s="91">
        <f t="shared" si="19"/>
        <v>-0.0003</v>
      </c>
      <c r="Q37" s="91">
        <f t="shared" si="20"/>
        <v>2.84375e-5</v>
      </c>
      <c r="R37" s="102">
        <f t="shared" si="21"/>
        <v>0.000169669686212225</v>
      </c>
      <c r="S37" s="103">
        <f t="shared" si="22"/>
        <v>49.11503945914</v>
      </c>
      <c r="T37" s="104">
        <f t="shared" si="23"/>
        <v>0.0011375</v>
      </c>
      <c r="U37" s="104" t="str">
        <f t="shared" si="24"/>
        <v>Level A</v>
      </c>
      <c r="V37" s="103">
        <f t="shared" si="25"/>
        <v>49.0591711017553</v>
      </c>
      <c r="W37" s="103">
        <f t="shared" si="26"/>
        <v>49.1709078165248</v>
      </c>
      <c r="X37" s="103">
        <f t="shared" si="27"/>
        <v>49.0591711017553</v>
      </c>
      <c r="Y37" s="111">
        <f t="shared" si="28"/>
        <v>1</v>
      </c>
      <c r="Z37" s="112" t="str">
        <f t="shared" si="29"/>
        <v/>
      </c>
      <c r="AA37" s="112" t="str">
        <f t="shared" si="30"/>
        <v/>
      </c>
      <c r="AB37" s="112">
        <f t="shared" si="31"/>
        <v>-2.84375e-5</v>
      </c>
      <c r="AC37" s="112" t="str">
        <f t="shared" si="32"/>
        <v/>
      </c>
      <c r="AD37" s="118"/>
      <c r="AE37" s="119" t="str">
        <f t="shared" si="33"/>
        <v/>
      </c>
      <c r="AF37" s="120"/>
      <c r="AG37" s="127"/>
      <c r="AH37" s="127"/>
      <c r="AI37" s="128"/>
      <c r="AJ37" s="129"/>
      <c r="AK37" s="137">
        <v>0.00011</v>
      </c>
      <c r="AL37" s="137">
        <v>-0.00029</v>
      </c>
      <c r="AM37" s="137">
        <v>0.00029</v>
      </c>
      <c r="AN37" s="137">
        <v>-2e-5</v>
      </c>
      <c r="AO37" s="137">
        <v>-7e-5</v>
      </c>
      <c r="AP37" s="137">
        <v>0.00019</v>
      </c>
      <c r="AQ37" s="137">
        <v>-0.00024</v>
      </c>
      <c r="AR37" s="137">
        <v>-1e-5</v>
      </c>
      <c r="AS37" s="137">
        <v>0.00025</v>
      </c>
      <c r="AT37" s="137">
        <v>0.00043</v>
      </c>
      <c r="AU37" s="137">
        <v>0.00022</v>
      </c>
      <c r="AV37" s="137">
        <v>9e-5</v>
      </c>
      <c r="AW37" s="137">
        <v>0.00016</v>
      </c>
      <c r="AX37" s="137">
        <v>-5e-5</v>
      </c>
      <c r="AY37" s="137">
        <v>5e-5</v>
      </c>
      <c r="AZ37" s="137">
        <v>8e-5</v>
      </c>
      <c r="BA37" s="137">
        <v>0.0001</v>
      </c>
      <c r="BB37" s="137">
        <v>7e-5</v>
      </c>
      <c r="BC37" s="137">
        <v>-0.0002</v>
      </c>
      <c r="BD37" s="137">
        <v>0</v>
      </c>
      <c r="BE37" s="137">
        <v>0.00012</v>
      </c>
      <c r="BF37" s="137">
        <v>-2e-5</v>
      </c>
      <c r="BG37" s="137">
        <v>3e-5</v>
      </c>
      <c r="BH37" s="137">
        <v>-0.0002</v>
      </c>
      <c r="BI37" s="137">
        <v>0.0002</v>
      </c>
      <c r="BJ37" s="137">
        <v>-0.00014</v>
      </c>
      <c r="BK37" s="137">
        <v>-1e-5</v>
      </c>
      <c r="BL37" s="137">
        <v>-1e-5</v>
      </c>
      <c r="BM37" s="137">
        <v>-0.0003</v>
      </c>
      <c r="BN37" s="137">
        <v>-6e-5</v>
      </c>
      <c r="BO37" s="137">
        <v>-4e-5</v>
      </c>
      <c r="BP37" s="137">
        <v>0.00018</v>
      </c>
      <c r="BQ37" s="144"/>
      <c r="BR37" s="145"/>
      <c r="BS37" s="145"/>
      <c r="BT37" s="145"/>
      <c r="BU37" s="145"/>
      <c r="BV37" s="145"/>
      <c r="BW37" s="145"/>
      <c r="BX37" s="145"/>
      <c r="BY37" s="145"/>
      <c r="BZ37" s="145"/>
      <c r="CA37" s="145"/>
      <c r="CB37" s="145"/>
      <c r="CC37" s="145"/>
      <c r="CD37" s="145"/>
      <c r="CE37" s="145"/>
      <c r="CF37" s="145"/>
      <c r="CG37" s="145"/>
      <c r="CH37" s="145"/>
      <c r="CI37" s="145"/>
      <c r="CJ37" s="145"/>
      <c r="CK37" s="145"/>
      <c r="CL37" s="145"/>
      <c r="CM37" s="145"/>
      <c r="CN37" s="145"/>
      <c r="CO37" s="145"/>
      <c r="CP37" s="145"/>
      <c r="CQ37" s="145"/>
      <c r="CR37" s="145"/>
      <c r="CS37" s="145"/>
      <c r="CT37" s="145"/>
      <c r="CU37" s="145"/>
      <c r="CV37" s="145"/>
      <c r="CW37" s="145"/>
      <c r="CX37" s="145"/>
      <c r="CY37" s="145"/>
      <c r="CZ37" s="145"/>
      <c r="DA37" s="145"/>
      <c r="DB37" s="145"/>
      <c r="DC37" s="145"/>
      <c r="DD37" s="145"/>
      <c r="DE37" s="145"/>
      <c r="DF37" s="145"/>
      <c r="DG37" s="145"/>
      <c r="DH37" s="145"/>
      <c r="DI37" s="145"/>
      <c r="DJ37" s="145"/>
      <c r="DK37" s="145"/>
      <c r="DL37" s="145"/>
      <c r="DM37" s="145"/>
      <c r="DN37" s="145"/>
      <c r="DO37" s="145"/>
      <c r="DP37" s="145"/>
      <c r="DQ37" s="145"/>
      <c r="DR37" s="145"/>
      <c r="DS37" s="145"/>
      <c r="DT37" s="145"/>
      <c r="DU37" s="145"/>
      <c r="DV37" s="145"/>
      <c r="DW37" s="145"/>
      <c r="DX37" s="145"/>
      <c r="DY37" s="145"/>
      <c r="DZ37" s="145"/>
      <c r="EA37" s="145"/>
      <c r="EB37" s="145"/>
      <c r="EC37" s="145"/>
      <c r="ED37" s="145"/>
      <c r="EE37" s="145"/>
      <c r="EF37" s="145"/>
    </row>
    <row r="38" ht="15" customHeight="1" spans="1:136">
      <c r="A38" s="34">
        <v>39</v>
      </c>
      <c r="B38" s="43"/>
      <c r="C38" s="43"/>
      <c r="D38" s="42" t="s">
        <v>74</v>
      </c>
      <c r="E38" s="62"/>
      <c r="F38" s="63" t="s">
        <v>60</v>
      </c>
      <c r="G38" s="64">
        <v>0</v>
      </c>
      <c r="H38" s="65">
        <v>0.025</v>
      </c>
      <c r="I38" s="65">
        <v>-0.025</v>
      </c>
      <c r="J38" s="77" t="s">
        <v>71</v>
      </c>
      <c r="K38" s="78" t="s">
        <v>62</v>
      </c>
      <c r="L38" s="79">
        <f t="shared" si="0"/>
        <v>0.025</v>
      </c>
      <c r="M38" s="89">
        <f t="shared" si="1"/>
        <v>-0.025</v>
      </c>
      <c r="N38" s="90"/>
      <c r="O38" s="91">
        <f t="shared" si="18"/>
        <v>0.0003</v>
      </c>
      <c r="P38" s="91">
        <f t="shared" si="19"/>
        <v>-0.00043</v>
      </c>
      <c r="Q38" s="91">
        <f t="shared" si="20"/>
        <v>-2.84375e-5</v>
      </c>
      <c r="R38" s="102">
        <f t="shared" si="21"/>
        <v>0.000169669686212225</v>
      </c>
      <c r="S38" s="103">
        <f t="shared" si="22"/>
        <v>49.11503945914</v>
      </c>
      <c r="T38" s="104">
        <f t="shared" si="23"/>
        <v>-0.0011375</v>
      </c>
      <c r="U38" s="104" t="str">
        <f t="shared" si="24"/>
        <v>Level A</v>
      </c>
      <c r="V38" s="103">
        <f t="shared" si="25"/>
        <v>49.1709078165248</v>
      </c>
      <c r="W38" s="103">
        <f t="shared" si="26"/>
        <v>49.0591711017553</v>
      </c>
      <c r="X38" s="103">
        <f t="shared" si="27"/>
        <v>49.0591711017553</v>
      </c>
      <c r="Y38" s="111">
        <f t="shared" si="28"/>
        <v>1</v>
      </c>
      <c r="Z38" s="112" t="str">
        <f t="shared" si="29"/>
        <v/>
      </c>
      <c r="AA38" s="112" t="str">
        <f t="shared" si="30"/>
        <v/>
      </c>
      <c r="AB38" s="112">
        <f t="shared" si="31"/>
        <v>2.84375e-5</v>
      </c>
      <c r="AC38" s="112" t="str">
        <f t="shared" si="32"/>
        <v/>
      </c>
      <c r="AD38" s="118"/>
      <c r="AE38" s="119" t="str">
        <f t="shared" si="33"/>
        <v/>
      </c>
      <c r="AF38" s="120"/>
      <c r="AG38" s="127"/>
      <c r="AH38" s="127"/>
      <c r="AI38" s="128"/>
      <c r="AJ38" s="129"/>
      <c r="AK38" s="138">
        <v>-0.00011</v>
      </c>
      <c r="AL38" s="138">
        <v>0.00029</v>
      </c>
      <c r="AM38" s="138">
        <v>-0.00029</v>
      </c>
      <c r="AN38" s="138">
        <v>2e-5</v>
      </c>
      <c r="AO38" s="138">
        <v>7e-5</v>
      </c>
      <c r="AP38" s="138">
        <v>-0.00019</v>
      </c>
      <c r="AQ38" s="138">
        <v>0.00024</v>
      </c>
      <c r="AR38" s="138">
        <v>0</v>
      </c>
      <c r="AS38" s="138">
        <v>-0.00025</v>
      </c>
      <c r="AT38" s="137">
        <v>-0.00043</v>
      </c>
      <c r="AU38" s="137">
        <v>-0.00022</v>
      </c>
      <c r="AV38" s="137">
        <v>-9e-5</v>
      </c>
      <c r="AW38" s="137">
        <v>-0.00016</v>
      </c>
      <c r="AX38" s="137">
        <v>5e-5</v>
      </c>
      <c r="AY38" s="137">
        <v>-5e-5</v>
      </c>
      <c r="AZ38" s="137">
        <v>-8e-5</v>
      </c>
      <c r="BA38" s="137">
        <v>-0.0001</v>
      </c>
      <c r="BB38" s="137">
        <v>-7e-5</v>
      </c>
      <c r="BC38" s="137">
        <v>0.0002</v>
      </c>
      <c r="BD38" s="137">
        <v>1e-5</v>
      </c>
      <c r="BE38" s="137">
        <v>-0.00012</v>
      </c>
      <c r="BF38" s="137">
        <v>2e-5</v>
      </c>
      <c r="BG38" s="137">
        <v>-3e-5</v>
      </c>
      <c r="BH38" s="137">
        <v>0.0002</v>
      </c>
      <c r="BI38" s="137">
        <v>-0.0002</v>
      </c>
      <c r="BJ38" s="137">
        <v>0.00014</v>
      </c>
      <c r="BK38" s="137">
        <v>1e-5</v>
      </c>
      <c r="BL38" s="137">
        <v>1e-5</v>
      </c>
      <c r="BM38" s="137">
        <v>0.0003</v>
      </c>
      <c r="BN38" s="137">
        <v>6e-5</v>
      </c>
      <c r="BO38" s="137">
        <v>4e-5</v>
      </c>
      <c r="BP38" s="137">
        <v>-0.00018</v>
      </c>
      <c r="BQ38" s="144"/>
      <c r="BR38" s="145"/>
      <c r="BS38" s="145"/>
      <c r="BT38" s="145"/>
      <c r="BU38" s="145"/>
      <c r="BV38" s="145"/>
      <c r="BW38" s="145"/>
      <c r="BX38" s="145"/>
      <c r="BY38" s="145"/>
      <c r="BZ38" s="145"/>
      <c r="CA38" s="145"/>
      <c r="CB38" s="145"/>
      <c r="CC38" s="145"/>
      <c r="CD38" s="145"/>
      <c r="CE38" s="145"/>
      <c r="CF38" s="145"/>
      <c r="CG38" s="145"/>
      <c r="CH38" s="145"/>
      <c r="CI38" s="145"/>
      <c r="CJ38" s="145"/>
      <c r="CK38" s="145"/>
      <c r="CL38" s="145"/>
      <c r="CM38" s="145"/>
      <c r="CN38" s="145"/>
      <c r="CO38" s="145"/>
      <c r="CP38" s="145"/>
      <c r="CQ38" s="145"/>
      <c r="CR38" s="145"/>
      <c r="CS38" s="145"/>
      <c r="CT38" s="145"/>
      <c r="CU38" s="145"/>
      <c r="CV38" s="145"/>
      <c r="CW38" s="145"/>
      <c r="CX38" s="145"/>
      <c r="CY38" s="145"/>
      <c r="CZ38" s="145"/>
      <c r="DA38" s="145"/>
      <c r="DB38" s="145"/>
      <c r="DC38" s="145"/>
      <c r="DD38" s="145"/>
      <c r="DE38" s="145"/>
      <c r="DF38" s="145"/>
      <c r="DG38" s="145"/>
      <c r="DH38" s="145"/>
      <c r="DI38" s="145"/>
      <c r="DJ38" s="145"/>
      <c r="DK38" s="145"/>
      <c r="DL38" s="145"/>
      <c r="DM38" s="145"/>
      <c r="DN38" s="145"/>
      <c r="DO38" s="145"/>
      <c r="DP38" s="145"/>
      <c r="DQ38" s="145"/>
      <c r="DR38" s="145"/>
      <c r="DS38" s="145"/>
      <c r="DT38" s="145"/>
      <c r="DU38" s="145"/>
      <c r="DV38" s="145"/>
      <c r="DW38" s="145"/>
      <c r="DX38" s="145"/>
      <c r="DY38" s="145"/>
      <c r="DZ38" s="145"/>
      <c r="EA38" s="145"/>
      <c r="EB38" s="145"/>
      <c r="EC38" s="145"/>
      <c r="ED38" s="145"/>
      <c r="EE38" s="145"/>
      <c r="EF38" s="145"/>
    </row>
    <row r="39" ht="15" customHeight="1" spans="1:136">
      <c r="A39" s="34">
        <v>40</v>
      </c>
      <c r="B39" s="43"/>
      <c r="C39" s="43"/>
      <c r="D39" s="42" t="s">
        <v>75</v>
      </c>
      <c r="E39" s="62"/>
      <c r="F39" s="63" t="s">
        <v>60</v>
      </c>
      <c r="G39" s="64">
        <v>0</v>
      </c>
      <c r="H39" s="65">
        <v>0.025</v>
      </c>
      <c r="I39" s="65">
        <v>-0.025</v>
      </c>
      <c r="J39" s="77" t="s">
        <v>71</v>
      </c>
      <c r="K39" s="78" t="s">
        <v>62</v>
      </c>
      <c r="L39" s="79">
        <f t="shared" si="0"/>
        <v>0.025</v>
      </c>
      <c r="M39" s="89">
        <f t="shared" si="1"/>
        <v>-0.025</v>
      </c>
      <c r="N39" s="90"/>
      <c r="O39" s="91">
        <f t="shared" si="18"/>
        <v>0.00043</v>
      </c>
      <c r="P39" s="91">
        <f t="shared" si="19"/>
        <v>-0.0003</v>
      </c>
      <c r="Q39" s="91">
        <f t="shared" si="20"/>
        <v>2.875e-5</v>
      </c>
      <c r="R39" s="102">
        <f t="shared" si="21"/>
        <v>0.000169605804830666</v>
      </c>
      <c r="S39" s="103">
        <f t="shared" si="22"/>
        <v>49.1335384520199</v>
      </c>
      <c r="T39" s="104">
        <f t="shared" si="23"/>
        <v>0.00115</v>
      </c>
      <c r="U39" s="104" t="str">
        <f t="shared" si="24"/>
        <v>Level A</v>
      </c>
      <c r="V39" s="103">
        <f t="shared" si="25"/>
        <v>49.0770348828001</v>
      </c>
      <c r="W39" s="103">
        <f t="shared" si="26"/>
        <v>49.1900420212398</v>
      </c>
      <c r="X39" s="103">
        <f t="shared" si="27"/>
        <v>49.0770348828001</v>
      </c>
      <c r="Y39" s="111">
        <f t="shared" si="28"/>
        <v>1</v>
      </c>
      <c r="Z39" s="112" t="str">
        <f t="shared" si="29"/>
        <v/>
      </c>
      <c r="AA39" s="112" t="str">
        <f t="shared" si="30"/>
        <v/>
      </c>
      <c r="AB39" s="112">
        <f t="shared" si="31"/>
        <v>-2.875e-5</v>
      </c>
      <c r="AC39" s="112" t="str">
        <f t="shared" si="32"/>
        <v/>
      </c>
      <c r="AD39" s="118"/>
      <c r="AE39" s="119" t="str">
        <f t="shared" si="33"/>
        <v/>
      </c>
      <c r="AF39" s="120"/>
      <c r="AG39" s="127"/>
      <c r="AH39" s="127"/>
      <c r="AI39" s="128"/>
      <c r="AJ39" s="129"/>
      <c r="AK39" s="137">
        <v>0.00011</v>
      </c>
      <c r="AL39" s="137">
        <v>-0.00029</v>
      </c>
      <c r="AM39" s="137">
        <v>0.00029</v>
      </c>
      <c r="AN39" s="137">
        <v>-2e-5</v>
      </c>
      <c r="AO39" s="137">
        <v>-7e-5</v>
      </c>
      <c r="AP39" s="137">
        <v>0.00019</v>
      </c>
      <c r="AQ39" s="137">
        <v>-0.00024</v>
      </c>
      <c r="AR39" s="137">
        <v>0</v>
      </c>
      <c r="AS39" s="137">
        <v>0.00025</v>
      </c>
      <c r="AT39" s="137">
        <v>0.00043</v>
      </c>
      <c r="AU39" s="137">
        <v>0.00022</v>
      </c>
      <c r="AV39" s="137">
        <v>9e-5</v>
      </c>
      <c r="AW39" s="137">
        <v>0.00016</v>
      </c>
      <c r="AX39" s="137">
        <v>-5e-5</v>
      </c>
      <c r="AY39" s="137">
        <v>5e-5</v>
      </c>
      <c r="AZ39" s="137">
        <v>8e-5</v>
      </c>
      <c r="BA39" s="137">
        <v>0.0001</v>
      </c>
      <c r="BB39" s="137">
        <v>7e-5</v>
      </c>
      <c r="BC39" s="137">
        <v>-0.0002</v>
      </c>
      <c r="BD39" s="137">
        <v>0</v>
      </c>
      <c r="BE39" s="137">
        <v>0.00012</v>
      </c>
      <c r="BF39" s="137">
        <v>-2e-5</v>
      </c>
      <c r="BG39" s="137">
        <v>3e-5</v>
      </c>
      <c r="BH39" s="137">
        <v>-0.0002</v>
      </c>
      <c r="BI39" s="137">
        <v>0.0002</v>
      </c>
      <c r="BJ39" s="137">
        <v>-0.00014</v>
      </c>
      <c r="BK39" s="137">
        <v>-1e-5</v>
      </c>
      <c r="BL39" s="137">
        <v>-1e-5</v>
      </c>
      <c r="BM39" s="137">
        <v>-0.0003</v>
      </c>
      <c r="BN39" s="137">
        <v>-6e-5</v>
      </c>
      <c r="BO39" s="137">
        <v>-4e-5</v>
      </c>
      <c r="BP39" s="137">
        <v>0.00018</v>
      </c>
      <c r="BQ39" s="144"/>
      <c r="BR39" s="145"/>
      <c r="BS39" s="145"/>
      <c r="BT39" s="145"/>
      <c r="BU39" s="145"/>
      <c r="BV39" s="145"/>
      <c r="BW39" s="145"/>
      <c r="BX39" s="145"/>
      <c r="BY39" s="145"/>
      <c r="BZ39" s="145"/>
      <c r="CA39" s="145"/>
      <c r="CB39" s="145"/>
      <c r="CC39" s="145"/>
      <c r="CD39" s="145"/>
      <c r="CE39" s="145"/>
      <c r="CF39" s="145"/>
      <c r="CG39" s="145"/>
      <c r="CH39" s="145"/>
      <c r="CI39" s="145"/>
      <c r="CJ39" s="145"/>
      <c r="CK39" s="145"/>
      <c r="CL39" s="145"/>
      <c r="CM39" s="145"/>
      <c r="CN39" s="145"/>
      <c r="CO39" s="145"/>
      <c r="CP39" s="145"/>
      <c r="CQ39" s="145"/>
      <c r="CR39" s="145"/>
      <c r="CS39" s="145"/>
      <c r="CT39" s="145"/>
      <c r="CU39" s="145"/>
      <c r="CV39" s="145"/>
      <c r="CW39" s="145"/>
      <c r="CX39" s="145"/>
      <c r="CY39" s="145"/>
      <c r="CZ39" s="145"/>
      <c r="DA39" s="145"/>
      <c r="DB39" s="145"/>
      <c r="DC39" s="145"/>
      <c r="DD39" s="145"/>
      <c r="DE39" s="145"/>
      <c r="DF39" s="145"/>
      <c r="DG39" s="145"/>
      <c r="DH39" s="145"/>
      <c r="DI39" s="145"/>
      <c r="DJ39" s="145"/>
      <c r="DK39" s="145"/>
      <c r="DL39" s="145"/>
      <c r="DM39" s="145"/>
      <c r="DN39" s="145"/>
      <c r="DO39" s="145"/>
      <c r="DP39" s="145"/>
      <c r="DQ39" s="145"/>
      <c r="DR39" s="145"/>
      <c r="DS39" s="145"/>
      <c r="DT39" s="145"/>
      <c r="DU39" s="145"/>
      <c r="DV39" s="145"/>
      <c r="DW39" s="145"/>
      <c r="DX39" s="145"/>
      <c r="DY39" s="145"/>
      <c r="DZ39" s="145"/>
      <c r="EA39" s="145"/>
      <c r="EB39" s="145"/>
      <c r="EC39" s="145"/>
      <c r="ED39" s="145"/>
      <c r="EE39" s="145"/>
      <c r="EF39" s="145"/>
    </row>
    <row r="40" ht="15" customHeight="1" spans="1:136">
      <c r="A40" s="34">
        <v>41</v>
      </c>
      <c r="B40" s="41" t="s">
        <v>85</v>
      </c>
      <c r="C40" s="41" t="s">
        <v>86</v>
      </c>
      <c r="D40" s="42" t="s">
        <v>69</v>
      </c>
      <c r="E40" s="62">
        <v>1.33</v>
      </c>
      <c r="F40" s="63" t="s">
        <v>70</v>
      </c>
      <c r="G40" s="64"/>
      <c r="H40" s="65">
        <v>0.05</v>
      </c>
      <c r="I40" s="65"/>
      <c r="J40" s="77" t="s">
        <v>71</v>
      </c>
      <c r="K40" s="78" t="s">
        <v>62</v>
      </c>
      <c r="L40" s="79">
        <f t="shared" si="0"/>
        <v>0.05</v>
      </c>
      <c r="M40" s="89" t="str">
        <f t="shared" si="1"/>
        <v/>
      </c>
      <c r="N40" s="90"/>
      <c r="O40" s="91">
        <f t="shared" si="18"/>
        <v>0.00083</v>
      </c>
      <c r="P40" s="91">
        <f t="shared" si="19"/>
        <v>1e-5</v>
      </c>
      <c r="Q40" s="91">
        <f t="shared" si="20"/>
        <v>0.0003071875</v>
      </c>
      <c r="R40" s="102">
        <f t="shared" si="21"/>
        <v>0.000188905751803687</v>
      </c>
      <c r="S40" s="103">
        <f t="shared" si="22"/>
        <v>87.6853704833039</v>
      </c>
      <c r="T40" s="104">
        <f t="shared" si="23"/>
        <v>0.00614375</v>
      </c>
      <c r="U40" s="104" t="str">
        <f t="shared" si="24"/>
        <v>Level A</v>
      </c>
      <c r="V40" s="103">
        <f t="shared" si="25"/>
        <v>87.6853704833039</v>
      </c>
      <c r="W40" s="103" t="str">
        <f t="shared" si="26"/>
        <v/>
      </c>
      <c r="X40" s="103">
        <f t="shared" si="27"/>
        <v>87.6853704833039</v>
      </c>
      <c r="Y40" s="111">
        <f t="shared" si="28"/>
        <v>1</v>
      </c>
      <c r="Z40" s="112" t="str">
        <f t="shared" si="29"/>
        <v/>
      </c>
      <c r="AA40" s="112" t="str">
        <f t="shared" si="30"/>
        <v/>
      </c>
      <c r="AB40" s="112" t="str">
        <f t="shared" si="31"/>
        <v/>
      </c>
      <c r="AC40" s="112" t="str">
        <f t="shared" si="32"/>
        <v/>
      </c>
      <c r="AD40" s="118"/>
      <c r="AE40" s="119" t="str">
        <f t="shared" si="33"/>
        <v/>
      </c>
      <c r="AF40" s="120"/>
      <c r="AG40" s="127"/>
      <c r="AH40" s="127"/>
      <c r="AI40" s="128"/>
      <c r="AJ40" s="129"/>
      <c r="AK40" s="137">
        <v>0.00016</v>
      </c>
      <c r="AL40" s="137">
        <v>0.0003</v>
      </c>
      <c r="AM40" s="137">
        <v>0.00053</v>
      </c>
      <c r="AN40" s="137">
        <v>0.00026</v>
      </c>
      <c r="AO40" s="137">
        <v>0.00022</v>
      </c>
      <c r="AP40" s="137">
        <v>6e-5</v>
      </c>
      <c r="AQ40" s="137">
        <v>0.00019</v>
      </c>
      <c r="AR40" s="137">
        <v>0.00053</v>
      </c>
      <c r="AS40" s="137">
        <v>0.00021</v>
      </c>
      <c r="AT40" s="137">
        <v>0.00034</v>
      </c>
      <c r="AU40" s="137">
        <v>0.00045</v>
      </c>
      <c r="AV40" s="137">
        <v>0.00036</v>
      </c>
      <c r="AW40" s="137">
        <v>0.00016</v>
      </c>
      <c r="AX40" s="137">
        <v>2e-5</v>
      </c>
      <c r="AY40" s="137">
        <v>0.00059</v>
      </c>
      <c r="AZ40" s="137">
        <v>0.0003</v>
      </c>
      <c r="BA40" s="137">
        <v>3e-5</v>
      </c>
      <c r="BB40" s="137">
        <v>3e-5</v>
      </c>
      <c r="BC40" s="137">
        <v>0.00044</v>
      </c>
      <c r="BD40" s="137">
        <v>0.00042</v>
      </c>
      <c r="BE40" s="137">
        <v>0.00044</v>
      </c>
      <c r="BF40" s="137">
        <v>0.00033</v>
      </c>
      <c r="BG40" s="137">
        <v>0.00025</v>
      </c>
      <c r="BH40" s="137">
        <v>0.00083</v>
      </c>
      <c r="BI40" s="137">
        <v>0.0002</v>
      </c>
      <c r="BJ40" s="137">
        <v>0.00051</v>
      </c>
      <c r="BK40" s="137">
        <v>0.00038</v>
      </c>
      <c r="BL40" s="137">
        <v>0.00013</v>
      </c>
      <c r="BM40" s="137">
        <v>1e-5</v>
      </c>
      <c r="BN40" s="137">
        <v>0.0004</v>
      </c>
      <c r="BO40" s="137">
        <v>0.00031</v>
      </c>
      <c r="BP40" s="137">
        <v>0.00044</v>
      </c>
      <c r="BQ40" s="144"/>
      <c r="BR40" s="145"/>
      <c r="BS40" s="145"/>
      <c r="BT40" s="145"/>
      <c r="BU40" s="145"/>
      <c r="BV40" s="145"/>
      <c r="BW40" s="145"/>
      <c r="BX40" s="145"/>
      <c r="BY40" s="145"/>
      <c r="BZ40" s="145"/>
      <c r="CA40" s="145"/>
      <c r="CB40" s="145"/>
      <c r="CC40" s="145"/>
      <c r="CD40" s="145"/>
      <c r="CE40" s="145"/>
      <c r="CF40" s="145"/>
      <c r="CG40" s="145"/>
      <c r="CH40" s="145"/>
      <c r="CI40" s="145"/>
      <c r="CJ40" s="145"/>
      <c r="CK40" s="145"/>
      <c r="CL40" s="145"/>
      <c r="CM40" s="145"/>
      <c r="CN40" s="145"/>
      <c r="CO40" s="145"/>
      <c r="CP40" s="145"/>
      <c r="CQ40" s="145"/>
      <c r="CR40" s="145"/>
      <c r="CS40" s="145"/>
      <c r="CT40" s="145"/>
      <c r="CU40" s="145"/>
      <c r="CV40" s="145"/>
      <c r="CW40" s="145"/>
      <c r="CX40" s="145"/>
      <c r="CY40" s="145"/>
      <c r="CZ40" s="145"/>
      <c r="DA40" s="145"/>
      <c r="DB40" s="145"/>
      <c r="DC40" s="145"/>
      <c r="DD40" s="145"/>
      <c r="DE40" s="145"/>
      <c r="DF40" s="145"/>
      <c r="DG40" s="145"/>
      <c r="DH40" s="145"/>
      <c r="DI40" s="145"/>
      <c r="DJ40" s="145"/>
      <c r="DK40" s="145"/>
      <c r="DL40" s="145"/>
      <c r="DM40" s="145"/>
      <c r="DN40" s="145"/>
      <c r="DO40" s="145"/>
      <c r="DP40" s="145"/>
      <c r="DQ40" s="145"/>
      <c r="DR40" s="145"/>
      <c r="DS40" s="145"/>
      <c r="DT40" s="145"/>
      <c r="DU40" s="145"/>
      <c r="DV40" s="145"/>
      <c r="DW40" s="145"/>
      <c r="DX40" s="145"/>
      <c r="DY40" s="145"/>
      <c r="DZ40" s="145"/>
      <c r="EA40" s="145"/>
      <c r="EB40" s="145"/>
      <c r="EC40" s="145"/>
      <c r="ED40" s="145"/>
      <c r="EE40" s="145"/>
      <c r="EF40" s="145"/>
    </row>
    <row r="41" ht="15" customHeight="1" spans="1:136">
      <c r="A41" s="34">
        <v>42</v>
      </c>
      <c r="B41" s="41"/>
      <c r="C41" s="41"/>
      <c r="D41" s="42" t="s">
        <v>72</v>
      </c>
      <c r="E41" s="62"/>
      <c r="F41" s="63" t="s">
        <v>60</v>
      </c>
      <c r="G41" s="64">
        <v>0</v>
      </c>
      <c r="H41" s="65">
        <v>0.025</v>
      </c>
      <c r="I41" s="65">
        <v>-0.025</v>
      </c>
      <c r="J41" s="77" t="s">
        <v>71</v>
      </c>
      <c r="K41" s="78" t="s">
        <v>62</v>
      </c>
      <c r="L41" s="79">
        <f t="shared" si="0"/>
        <v>0.025</v>
      </c>
      <c r="M41" s="89">
        <f t="shared" si="1"/>
        <v>-0.025</v>
      </c>
      <c r="N41" s="90"/>
      <c r="O41" s="91">
        <f t="shared" si="18"/>
        <v>0.00041</v>
      </c>
      <c r="P41" s="91">
        <f t="shared" si="19"/>
        <v>-0.0003</v>
      </c>
      <c r="Q41" s="91">
        <f t="shared" si="20"/>
        <v>2.25e-5</v>
      </c>
      <c r="R41" s="102">
        <f t="shared" si="21"/>
        <v>0.000181481359568876</v>
      </c>
      <c r="S41" s="103">
        <f t="shared" si="22"/>
        <v>45.9183981932351</v>
      </c>
      <c r="T41" s="104">
        <f t="shared" si="23"/>
        <v>0.0009</v>
      </c>
      <c r="U41" s="104" t="str">
        <f t="shared" si="24"/>
        <v>Level A</v>
      </c>
      <c r="V41" s="103">
        <f t="shared" si="25"/>
        <v>45.8770716348612</v>
      </c>
      <c r="W41" s="103">
        <f t="shared" si="26"/>
        <v>45.959724751609</v>
      </c>
      <c r="X41" s="103">
        <f t="shared" si="27"/>
        <v>45.8770716348612</v>
      </c>
      <c r="Y41" s="111">
        <f t="shared" si="28"/>
        <v>1</v>
      </c>
      <c r="Z41" s="112" t="str">
        <f t="shared" si="29"/>
        <v/>
      </c>
      <c r="AA41" s="112" t="str">
        <f t="shared" si="30"/>
        <v/>
      </c>
      <c r="AB41" s="112">
        <f t="shared" si="31"/>
        <v>-2.25e-5</v>
      </c>
      <c r="AC41" s="112" t="str">
        <f t="shared" si="32"/>
        <v/>
      </c>
      <c r="AD41" s="118"/>
      <c r="AE41" s="119" t="str">
        <f t="shared" si="33"/>
        <v/>
      </c>
      <c r="AF41" s="120"/>
      <c r="AG41" s="127"/>
      <c r="AH41" s="127"/>
      <c r="AI41" s="128"/>
      <c r="AJ41" s="129"/>
      <c r="AK41" s="138">
        <v>-8e-5</v>
      </c>
      <c r="AL41" s="138">
        <v>-0.00015</v>
      </c>
      <c r="AM41" s="138">
        <v>-0.00027</v>
      </c>
      <c r="AN41" s="138">
        <v>-0.00013</v>
      </c>
      <c r="AO41" s="138">
        <v>0.00011</v>
      </c>
      <c r="AP41" s="138">
        <v>3e-5</v>
      </c>
      <c r="AQ41" s="138">
        <v>0.0001</v>
      </c>
      <c r="AR41" s="138">
        <v>-0.00026</v>
      </c>
      <c r="AS41" s="138">
        <v>0.0001</v>
      </c>
      <c r="AT41" s="137">
        <v>0.00017</v>
      </c>
      <c r="AU41" s="137">
        <v>0.00023</v>
      </c>
      <c r="AV41" s="137">
        <v>0.00018</v>
      </c>
      <c r="AW41" s="137">
        <v>8e-5</v>
      </c>
      <c r="AX41" s="137">
        <v>1e-5</v>
      </c>
      <c r="AY41" s="137">
        <v>-0.0003</v>
      </c>
      <c r="AZ41" s="137">
        <v>-0.00015</v>
      </c>
      <c r="BA41" s="137">
        <v>2e-5</v>
      </c>
      <c r="BB41" s="137">
        <v>1e-5</v>
      </c>
      <c r="BC41" s="137">
        <v>0.00022</v>
      </c>
      <c r="BD41" s="137">
        <v>0.00021</v>
      </c>
      <c r="BE41" s="137">
        <v>-0.00022</v>
      </c>
      <c r="BF41" s="137">
        <v>0.00016</v>
      </c>
      <c r="BG41" s="137">
        <v>-0.00013</v>
      </c>
      <c r="BH41" s="137">
        <v>0.00041</v>
      </c>
      <c r="BI41" s="137">
        <v>0.0001</v>
      </c>
      <c r="BJ41" s="137">
        <v>0.00026</v>
      </c>
      <c r="BK41" s="137">
        <v>-0.00019</v>
      </c>
      <c r="BL41" s="137">
        <v>7e-5</v>
      </c>
      <c r="BM41" s="137">
        <v>-1e-5</v>
      </c>
      <c r="BN41" s="137">
        <v>0.0002</v>
      </c>
      <c r="BO41" s="137">
        <v>0.00016</v>
      </c>
      <c r="BP41" s="137">
        <v>-0.00022</v>
      </c>
      <c r="BQ41" s="144"/>
      <c r="BR41" s="145"/>
      <c r="BS41" s="145"/>
      <c r="BT41" s="145"/>
      <c r="BU41" s="145"/>
      <c r="BV41" s="145"/>
      <c r="BW41" s="145"/>
      <c r="BX41" s="145"/>
      <c r="BY41" s="145"/>
      <c r="BZ41" s="145"/>
      <c r="CA41" s="145"/>
      <c r="CB41" s="145"/>
      <c r="CC41" s="145"/>
      <c r="CD41" s="145"/>
      <c r="CE41" s="145"/>
      <c r="CF41" s="145"/>
      <c r="CG41" s="145"/>
      <c r="CH41" s="145"/>
      <c r="CI41" s="145"/>
      <c r="CJ41" s="145"/>
      <c r="CK41" s="145"/>
      <c r="CL41" s="145"/>
      <c r="CM41" s="145"/>
      <c r="CN41" s="145"/>
      <c r="CO41" s="145"/>
      <c r="CP41" s="145"/>
      <c r="CQ41" s="145"/>
      <c r="CR41" s="145"/>
      <c r="CS41" s="145"/>
      <c r="CT41" s="145"/>
      <c r="CU41" s="145"/>
      <c r="CV41" s="145"/>
      <c r="CW41" s="145"/>
      <c r="CX41" s="145"/>
      <c r="CY41" s="145"/>
      <c r="CZ41" s="145"/>
      <c r="DA41" s="145"/>
      <c r="DB41" s="145"/>
      <c r="DC41" s="145"/>
      <c r="DD41" s="145"/>
      <c r="DE41" s="145"/>
      <c r="DF41" s="145"/>
      <c r="DG41" s="145"/>
      <c r="DH41" s="145"/>
      <c r="DI41" s="145"/>
      <c r="DJ41" s="145"/>
      <c r="DK41" s="145"/>
      <c r="DL41" s="145"/>
      <c r="DM41" s="145"/>
      <c r="DN41" s="145"/>
      <c r="DO41" s="145"/>
      <c r="DP41" s="145"/>
      <c r="DQ41" s="145"/>
      <c r="DR41" s="145"/>
      <c r="DS41" s="145"/>
      <c r="DT41" s="145"/>
      <c r="DU41" s="145"/>
      <c r="DV41" s="145"/>
      <c r="DW41" s="145"/>
      <c r="DX41" s="145"/>
      <c r="DY41" s="145"/>
      <c r="DZ41" s="145"/>
      <c r="EA41" s="145"/>
      <c r="EB41" s="145"/>
      <c r="EC41" s="145"/>
      <c r="ED41" s="145"/>
      <c r="EE41" s="145"/>
      <c r="EF41" s="145"/>
    </row>
    <row r="42" ht="15" customHeight="1" spans="1:136">
      <c r="A42" s="34">
        <v>43</v>
      </c>
      <c r="B42" s="41"/>
      <c r="C42" s="41"/>
      <c r="D42" s="42" t="s">
        <v>73</v>
      </c>
      <c r="E42" s="62"/>
      <c r="F42" s="63" t="s">
        <v>60</v>
      </c>
      <c r="G42" s="64">
        <v>0</v>
      </c>
      <c r="H42" s="65">
        <v>0.025</v>
      </c>
      <c r="I42" s="65">
        <v>-0.025</v>
      </c>
      <c r="J42" s="77" t="s">
        <v>71</v>
      </c>
      <c r="K42" s="78" t="s">
        <v>62</v>
      </c>
      <c r="L42" s="79">
        <f t="shared" si="0"/>
        <v>0.025</v>
      </c>
      <c r="M42" s="89">
        <f t="shared" si="1"/>
        <v>-0.025</v>
      </c>
      <c r="N42" s="90"/>
      <c r="O42" s="91">
        <f t="shared" si="18"/>
        <v>0.0003</v>
      </c>
      <c r="P42" s="91">
        <f t="shared" si="19"/>
        <v>-0.00041</v>
      </c>
      <c r="Q42" s="91">
        <f t="shared" si="20"/>
        <v>-2.28125e-5</v>
      </c>
      <c r="R42" s="102">
        <f t="shared" si="21"/>
        <v>0.000181432194301431</v>
      </c>
      <c r="S42" s="103">
        <f t="shared" si="22"/>
        <v>45.9308413560184</v>
      </c>
      <c r="T42" s="104">
        <f t="shared" si="23"/>
        <v>-0.0009125</v>
      </c>
      <c r="U42" s="104" t="str">
        <f t="shared" si="24"/>
        <v>Level A</v>
      </c>
      <c r="V42" s="103">
        <f t="shared" si="25"/>
        <v>45.9727532487557</v>
      </c>
      <c r="W42" s="103">
        <f t="shared" si="26"/>
        <v>45.888929463281</v>
      </c>
      <c r="X42" s="103">
        <f t="shared" si="27"/>
        <v>45.888929463281</v>
      </c>
      <c r="Y42" s="111">
        <f t="shared" si="28"/>
        <v>1</v>
      </c>
      <c r="Z42" s="112" t="str">
        <f t="shared" si="29"/>
        <v/>
      </c>
      <c r="AA42" s="112" t="str">
        <f t="shared" si="30"/>
        <v/>
      </c>
      <c r="AB42" s="112">
        <f t="shared" si="31"/>
        <v>2.28125e-5</v>
      </c>
      <c r="AC42" s="112" t="str">
        <f t="shared" si="32"/>
        <v/>
      </c>
      <c r="AD42" s="118"/>
      <c r="AE42" s="119" t="str">
        <f t="shared" si="33"/>
        <v/>
      </c>
      <c r="AF42" s="120"/>
      <c r="AG42" s="127"/>
      <c r="AH42" s="127"/>
      <c r="AI42" s="128"/>
      <c r="AJ42" s="129"/>
      <c r="AK42" s="137">
        <v>8e-5</v>
      </c>
      <c r="AL42" s="137">
        <v>0.00015</v>
      </c>
      <c r="AM42" s="137">
        <v>0.00027</v>
      </c>
      <c r="AN42" s="137">
        <v>0.00013</v>
      </c>
      <c r="AO42" s="137">
        <v>-0.00011</v>
      </c>
      <c r="AP42" s="137">
        <v>-3e-5</v>
      </c>
      <c r="AQ42" s="137">
        <v>-0.0001</v>
      </c>
      <c r="AR42" s="137">
        <v>0.00026</v>
      </c>
      <c r="AS42" s="137">
        <v>-0.0001</v>
      </c>
      <c r="AT42" s="137">
        <v>-0.00017</v>
      </c>
      <c r="AU42" s="137">
        <v>-0.00023</v>
      </c>
      <c r="AV42" s="137">
        <v>-0.00018</v>
      </c>
      <c r="AW42" s="137">
        <v>-8e-5</v>
      </c>
      <c r="AX42" s="137">
        <v>-1e-5</v>
      </c>
      <c r="AY42" s="137">
        <v>0.0003</v>
      </c>
      <c r="AZ42" s="137">
        <v>0.00015</v>
      </c>
      <c r="BA42" s="137">
        <v>-2e-5</v>
      </c>
      <c r="BB42" s="137">
        <v>-1e-5</v>
      </c>
      <c r="BC42" s="137">
        <v>-0.00022</v>
      </c>
      <c r="BD42" s="137">
        <v>-0.00021</v>
      </c>
      <c r="BE42" s="137">
        <v>0.00022</v>
      </c>
      <c r="BF42" s="137">
        <v>-0.00016</v>
      </c>
      <c r="BG42" s="137">
        <v>0.00013</v>
      </c>
      <c r="BH42" s="137">
        <v>-0.00041</v>
      </c>
      <c r="BI42" s="137">
        <v>-0.0001</v>
      </c>
      <c r="BJ42" s="137">
        <v>-0.00026</v>
      </c>
      <c r="BK42" s="137">
        <v>0.00019</v>
      </c>
      <c r="BL42" s="137">
        <v>-7e-5</v>
      </c>
      <c r="BM42" s="137">
        <v>0</v>
      </c>
      <c r="BN42" s="137">
        <v>-0.0002</v>
      </c>
      <c r="BO42" s="137">
        <v>-0.00016</v>
      </c>
      <c r="BP42" s="137">
        <v>0.00022</v>
      </c>
      <c r="BQ42" s="144"/>
      <c r="BR42" s="145"/>
      <c r="BS42" s="145"/>
      <c r="BT42" s="145"/>
      <c r="BU42" s="145"/>
      <c r="BV42" s="145"/>
      <c r="BW42" s="145"/>
      <c r="BX42" s="145"/>
      <c r="BY42" s="145"/>
      <c r="BZ42" s="145"/>
      <c r="CA42" s="145"/>
      <c r="CB42" s="145"/>
      <c r="CC42" s="145"/>
      <c r="CD42" s="145"/>
      <c r="CE42" s="145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145"/>
      <c r="CU42" s="145"/>
      <c r="CV42" s="145"/>
      <c r="CW42" s="145"/>
      <c r="CX42" s="145"/>
      <c r="CY42" s="145"/>
      <c r="CZ42" s="145"/>
      <c r="DA42" s="145"/>
      <c r="DB42" s="145"/>
      <c r="DC42" s="145"/>
      <c r="DD42" s="145"/>
      <c r="DE42" s="145"/>
      <c r="DF42" s="145"/>
      <c r="DG42" s="145"/>
      <c r="DH42" s="145"/>
      <c r="DI42" s="145"/>
      <c r="DJ42" s="145"/>
      <c r="DK42" s="145"/>
      <c r="DL42" s="145"/>
      <c r="DM42" s="145"/>
      <c r="DN42" s="145"/>
      <c r="DO42" s="145"/>
      <c r="DP42" s="145"/>
      <c r="DQ42" s="145"/>
      <c r="DR42" s="145"/>
      <c r="DS42" s="145"/>
      <c r="DT42" s="145"/>
      <c r="DU42" s="145"/>
      <c r="DV42" s="145"/>
      <c r="DW42" s="145"/>
      <c r="DX42" s="145"/>
      <c r="DY42" s="145"/>
      <c r="DZ42" s="145"/>
      <c r="EA42" s="145"/>
      <c r="EB42" s="145"/>
      <c r="EC42" s="145"/>
      <c r="ED42" s="145"/>
      <c r="EE42" s="145"/>
      <c r="EF42" s="145"/>
    </row>
    <row r="43" ht="15" customHeight="1" spans="1:136">
      <c r="A43" s="34">
        <v>44</v>
      </c>
      <c r="B43" s="41"/>
      <c r="C43" s="41"/>
      <c r="D43" s="42" t="s">
        <v>74</v>
      </c>
      <c r="E43" s="62"/>
      <c r="F43" s="63" t="s">
        <v>60</v>
      </c>
      <c r="G43" s="64">
        <v>0</v>
      </c>
      <c r="H43" s="65">
        <v>0.025</v>
      </c>
      <c r="I43" s="65">
        <v>-0.025</v>
      </c>
      <c r="J43" s="77" t="s">
        <v>71</v>
      </c>
      <c r="K43" s="78" t="s">
        <v>62</v>
      </c>
      <c r="L43" s="79">
        <f t="shared" si="0"/>
        <v>0.025</v>
      </c>
      <c r="M43" s="89">
        <f t="shared" si="1"/>
        <v>-0.025</v>
      </c>
      <c r="N43" s="90"/>
      <c r="O43" s="91">
        <f t="shared" si="18"/>
        <v>0.00041</v>
      </c>
      <c r="P43" s="91">
        <f t="shared" si="19"/>
        <v>-0.0003</v>
      </c>
      <c r="Q43" s="91">
        <f t="shared" si="20"/>
        <v>2.28125e-5</v>
      </c>
      <c r="R43" s="102">
        <f t="shared" si="21"/>
        <v>0.000181432194301431</v>
      </c>
      <c r="S43" s="103">
        <f t="shared" si="22"/>
        <v>45.9308413560184</v>
      </c>
      <c r="T43" s="104">
        <f t="shared" si="23"/>
        <v>0.0009125</v>
      </c>
      <c r="U43" s="104" t="str">
        <f t="shared" si="24"/>
        <v>Level A</v>
      </c>
      <c r="V43" s="103">
        <f t="shared" si="25"/>
        <v>45.888929463281</v>
      </c>
      <c r="W43" s="103">
        <f t="shared" si="26"/>
        <v>45.9727532487557</v>
      </c>
      <c r="X43" s="103">
        <f t="shared" si="27"/>
        <v>45.888929463281</v>
      </c>
      <c r="Y43" s="111">
        <f t="shared" si="28"/>
        <v>1</v>
      </c>
      <c r="Z43" s="112" t="str">
        <f t="shared" si="29"/>
        <v/>
      </c>
      <c r="AA43" s="112" t="str">
        <f t="shared" si="30"/>
        <v/>
      </c>
      <c r="AB43" s="112">
        <f t="shared" si="31"/>
        <v>-2.28125e-5</v>
      </c>
      <c r="AC43" s="112" t="str">
        <f t="shared" si="32"/>
        <v/>
      </c>
      <c r="AD43" s="118"/>
      <c r="AE43" s="119" t="str">
        <f t="shared" si="33"/>
        <v/>
      </c>
      <c r="AF43" s="120"/>
      <c r="AG43" s="127"/>
      <c r="AH43" s="127"/>
      <c r="AI43" s="128"/>
      <c r="AJ43" s="129"/>
      <c r="AK43" s="137">
        <v>-8e-5</v>
      </c>
      <c r="AL43" s="137">
        <v>-0.00015</v>
      </c>
      <c r="AM43" s="137">
        <v>-0.00027</v>
      </c>
      <c r="AN43" s="137">
        <v>-0.00013</v>
      </c>
      <c r="AO43" s="137">
        <v>0.00011</v>
      </c>
      <c r="AP43" s="137">
        <v>3e-5</v>
      </c>
      <c r="AQ43" s="137">
        <v>0.0001</v>
      </c>
      <c r="AR43" s="137">
        <v>-0.00026</v>
      </c>
      <c r="AS43" s="137">
        <v>0.0001</v>
      </c>
      <c r="AT43" s="137">
        <v>0.00017</v>
      </c>
      <c r="AU43" s="137">
        <v>0.00023</v>
      </c>
      <c r="AV43" s="137">
        <v>0.00018</v>
      </c>
      <c r="AW43" s="137">
        <v>8e-5</v>
      </c>
      <c r="AX43" s="137">
        <v>1e-5</v>
      </c>
      <c r="AY43" s="137">
        <v>-0.0003</v>
      </c>
      <c r="AZ43" s="137">
        <v>-0.00015</v>
      </c>
      <c r="BA43" s="137">
        <v>2e-5</v>
      </c>
      <c r="BB43" s="137">
        <v>1e-5</v>
      </c>
      <c r="BC43" s="137">
        <v>0.00022</v>
      </c>
      <c r="BD43" s="137">
        <v>0.00021</v>
      </c>
      <c r="BE43" s="137">
        <v>-0.00022</v>
      </c>
      <c r="BF43" s="137">
        <v>0.00016</v>
      </c>
      <c r="BG43" s="137">
        <v>-0.00013</v>
      </c>
      <c r="BH43" s="137">
        <v>0.00041</v>
      </c>
      <c r="BI43" s="137">
        <v>0.0001</v>
      </c>
      <c r="BJ43" s="137">
        <v>0.00026</v>
      </c>
      <c r="BK43" s="137">
        <v>-0.00019</v>
      </c>
      <c r="BL43" s="137">
        <v>7e-5</v>
      </c>
      <c r="BM43" s="137">
        <v>0</v>
      </c>
      <c r="BN43" s="137">
        <v>0.0002</v>
      </c>
      <c r="BO43" s="137">
        <v>0.00016</v>
      </c>
      <c r="BP43" s="137">
        <v>-0.00022</v>
      </c>
      <c r="BQ43" s="144"/>
      <c r="BR43" s="145"/>
      <c r="BS43" s="145"/>
      <c r="BT43" s="145"/>
      <c r="BU43" s="145"/>
      <c r="BV43" s="145"/>
      <c r="BW43" s="145"/>
      <c r="BX43" s="145"/>
      <c r="BY43" s="145"/>
      <c r="BZ43" s="145"/>
      <c r="CA43" s="145"/>
      <c r="CB43" s="145"/>
      <c r="CC43" s="145"/>
      <c r="CD43" s="145"/>
      <c r="CE43" s="145"/>
      <c r="CF43" s="145"/>
      <c r="CG43" s="145"/>
      <c r="CH43" s="145"/>
      <c r="CI43" s="145"/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145"/>
      <c r="CU43" s="145"/>
      <c r="CV43" s="145"/>
      <c r="CW43" s="145"/>
      <c r="CX43" s="145"/>
      <c r="CY43" s="145"/>
      <c r="CZ43" s="145"/>
      <c r="DA43" s="145"/>
      <c r="DB43" s="145"/>
      <c r="DC43" s="145"/>
      <c r="DD43" s="145"/>
      <c r="DE43" s="145"/>
      <c r="DF43" s="145"/>
      <c r="DG43" s="145"/>
      <c r="DH43" s="145"/>
      <c r="DI43" s="145"/>
      <c r="DJ43" s="145"/>
      <c r="DK43" s="145"/>
      <c r="DL43" s="145"/>
      <c r="DM43" s="145"/>
      <c r="DN43" s="145"/>
      <c r="DO43" s="145"/>
      <c r="DP43" s="145"/>
      <c r="DQ43" s="145"/>
      <c r="DR43" s="145"/>
      <c r="DS43" s="145"/>
      <c r="DT43" s="145"/>
      <c r="DU43" s="145"/>
      <c r="DV43" s="145"/>
      <c r="DW43" s="145"/>
      <c r="DX43" s="145"/>
      <c r="DY43" s="145"/>
      <c r="DZ43" s="145"/>
      <c r="EA43" s="145"/>
      <c r="EB43" s="145"/>
      <c r="EC43" s="145"/>
      <c r="ED43" s="145"/>
      <c r="EE43" s="145"/>
      <c r="EF43" s="145"/>
    </row>
    <row r="44" ht="15" customHeight="1" spans="1:136">
      <c r="A44" s="34">
        <v>45</v>
      </c>
      <c r="B44" s="41"/>
      <c r="C44" s="41"/>
      <c r="D44" s="42" t="s">
        <v>75</v>
      </c>
      <c r="E44" s="62"/>
      <c r="F44" s="63" t="s">
        <v>60</v>
      </c>
      <c r="G44" s="64">
        <v>0</v>
      </c>
      <c r="H44" s="65">
        <v>0.025</v>
      </c>
      <c r="I44" s="65">
        <v>-0.025</v>
      </c>
      <c r="J44" s="77" t="s">
        <v>71</v>
      </c>
      <c r="K44" s="78" t="s">
        <v>62</v>
      </c>
      <c r="L44" s="79">
        <f t="shared" si="0"/>
        <v>0.025</v>
      </c>
      <c r="M44" s="89">
        <f t="shared" si="1"/>
        <v>-0.025</v>
      </c>
      <c r="N44" s="90"/>
      <c r="O44" s="91">
        <f t="shared" si="18"/>
        <v>0.0003</v>
      </c>
      <c r="P44" s="91">
        <f t="shared" si="19"/>
        <v>-0.00041</v>
      </c>
      <c r="Q44" s="91">
        <f t="shared" si="20"/>
        <v>-2.28125e-5</v>
      </c>
      <c r="R44" s="102">
        <f t="shared" si="21"/>
        <v>0.000181432194301431</v>
      </c>
      <c r="S44" s="103">
        <f t="shared" si="22"/>
        <v>45.9308413560184</v>
      </c>
      <c r="T44" s="104">
        <f t="shared" si="23"/>
        <v>-0.0009125</v>
      </c>
      <c r="U44" s="104" t="str">
        <f t="shared" si="24"/>
        <v>Level A</v>
      </c>
      <c r="V44" s="103">
        <f t="shared" si="25"/>
        <v>45.9727532487557</v>
      </c>
      <c r="W44" s="103">
        <f t="shared" si="26"/>
        <v>45.888929463281</v>
      </c>
      <c r="X44" s="103">
        <f t="shared" si="27"/>
        <v>45.888929463281</v>
      </c>
      <c r="Y44" s="111">
        <f t="shared" si="28"/>
        <v>1</v>
      </c>
      <c r="Z44" s="112" t="str">
        <f t="shared" si="29"/>
        <v/>
      </c>
      <c r="AA44" s="112" t="str">
        <f t="shared" si="30"/>
        <v/>
      </c>
      <c r="AB44" s="112">
        <f t="shared" si="31"/>
        <v>2.28125e-5</v>
      </c>
      <c r="AC44" s="112" t="str">
        <f t="shared" si="32"/>
        <v/>
      </c>
      <c r="AD44" s="118"/>
      <c r="AE44" s="119" t="str">
        <f t="shared" si="33"/>
        <v/>
      </c>
      <c r="AF44" s="120"/>
      <c r="AG44" s="127"/>
      <c r="AH44" s="127"/>
      <c r="AI44" s="128"/>
      <c r="AJ44" s="129"/>
      <c r="AK44" s="138">
        <v>8e-5</v>
      </c>
      <c r="AL44" s="138">
        <v>0.00015</v>
      </c>
      <c r="AM44" s="138">
        <v>0.00027</v>
      </c>
      <c r="AN44" s="138">
        <v>0.00013</v>
      </c>
      <c r="AO44" s="138">
        <v>-0.00011</v>
      </c>
      <c r="AP44" s="138">
        <v>-3e-5</v>
      </c>
      <c r="AQ44" s="138">
        <v>-0.0001</v>
      </c>
      <c r="AR44" s="138">
        <v>0.00026</v>
      </c>
      <c r="AS44" s="138">
        <v>-0.0001</v>
      </c>
      <c r="AT44" s="137">
        <v>-0.00017</v>
      </c>
      <c r="AU44" s="137">
        <v>-0.00023</v>
      </c>
      <c r="AV44" s="137">
        <v>-0.00018</v>
      </c>
      <c r="AW44" s="137">
        <v>-8e-5</v>
      </c>
      <c r="AX44" s="137">
        <v>-1e-5</v>
      </c>
      <c r="AY44" s="137">
        <v>0.0003</v>
      </c>
      <c r="AZ44" s="137">
        <v>0.00015</v>
      </c>
      <c r="BA44" s="137">
        <v>-2e-5</v>
      </c>
      <c r="BB44" s="137">
        <v>-1e-5</v>
      </c>
      <c r="BC44" s="137">
        <v>-0.00022</v>
      </c>
      <c r="BD44" s="137">
        <v>-0.00021</v>
      </c>
      <c r="BE44" s="137">
        <v>0.00022</v>
      </c>
      <c r="BF44" s="137">
        <v>-0.00016</v>
      </c>
      <c r="BG44" s="137">
        <v>0.00013</v>
      </c>
      <c r="BH44" s="137">
        <v>-0.00041</v>
      </c>
      <c r="BI44" s="137">
        <v>-0.0001</v>
      </c>
      <c r="BJ44" s="137">
        <v>-0.00026</v>
      </c>
      <c r="BK44" s="137">
        <v>0.00019</v>
      </c>
      <c r="BL44" s="137">
        <v>-7e-5</v>
      </c>
      <c r="BM44" s="137">
        <v>0</v>
      </c>
      <c r="BN44" s="137">
        <v>-0.0002</v>
      </c>
      <c r="BO44" s="137">
        <v>-0.00016</v>
      </c>
      <c r="BP44" s="137">
        <v>0.00022</v>
      </c>
      <c r="BQ44" s="144"/>
      <c r="BR44" s="145"/>
      <c r="BS44" s="145"/>
      <c r="BT44" s="145"/>
      <c r="BU44" s="145"/>
      <c r="BV44" s="145"/>
      <c r="BW44" s="145"/>
      <c r="BX44" s="145"/>
      <c r="BY44" s="145"/>
      <c r="BZ44" s="145"/>
      <c r="CA44" s="145"/>
      <c r="CB44" s="145"/>
      <c r="CC44" s="145"/>
      <c r="CD44" s="145"/>
      <c r="CE44" s="145"/>
      <c r="CF44" s="145"/>
      <c r="CG44" s="145"/>
      <c r="CH44" s="145"/>
      <c r="CI44" s="145"/>
      <c r="CJ44" s="145"/>
      <c r="CK44" s="145"/>
      <c r="CL44" s="145"/>
      <c r="CM44" s="145"/>
      <c r="CN44" s="145"/>
      <c r="CO44" s="145"/>
      <c r="CP44" s="145"/>
      <c r="CQ44" s="145"/>
      <c r="CR44" s="145"/>
      <c r="CS44" s="145"/>
      <c r="CT44" s="145"/>
      <c r="CU44" s="145"/>
      <c r="CV44" s="145"/>
      <c r="CW44" s="145"/>
      <c r="CX44" s="145"/>
      <c r="CY44" s="145"/>
      <c r="CZ44" s="145"/>
      <c r="DA44" s="145"/>
      <c r="DB44" s="145"/>
      <c r="DC44" s="145"/>
      <c r="DD44" s="145"/>
      <c r="DE44" s="145"/>
      <c r="DF44" s="145"/>
      <c r="DG44" s="145"/>
      <c r="DH44" s="145"/>
      <c r="DI44" s="145"/>
      <c r="DJ44" s="145"/>
      <c r="DK44" s="145"/>
      <c r="DL44" s="145"/>
      <c r="DM44" s="145"/>
      <c r="DN44" s="145"/>
      <c r="DO44" s="145"/>
      <c r="DP44" s="145"/>
      <c r="DQ44" s="145"/>
      <c r="DR44" s="145"/>
      <c r="DS44" s="145"/>
      <c r="DT44" s="145"/>
      <c r="DU44" s="145"/>
      <c r="DV44" s="145"/>
      <c r="DW44" s="145"/>
      <c r="DX44" s="145"/>
      <c r="DY44" s="145"/>
      <c r="DZ44" s="145"/>
      <c r="EA44" s="145"/>
      <c r="EB44" s="145"/>
      <c r="EC44" s="145"/>
      <c r="ED44" s="145"/>
      <c r="EE44" s="145"/>
      <c r="EF44" s="145"/>
    </row>
    <row r="45" ht="15" customHeight="1" spans="1:136">
      <c r="A45" s="34">
        <v>46</v>
      </c>
      <c r="B45" s="41" t="s">
        <v>87</v>
      </c>
      <c r="C45" s="41" t="s">
        <v>88</v>
      </c>
      <c r="D45" s="42" t="s">
        <v>69</v>
      </c>
      <c r="E45" s="62">
        <v>1.33</v>
      </c>
      <c r="F45" s="63" t="s">
        <v>70</v>
      </c>
      <c r="G45" s="64"/>
      <c r="H45" s="65">
        <v>0.05</v>
      </c>
      <c r="I45" s="65"/>
      <c r="J45" s="77" t="s">
        <v>71</v>
      </c>
      <c r="K45" s="78" t="s">
        <v>62</v>
      </c>
      <c r="L45" s="79">
        <f t="shared" si="0"/>
        <v>0.05</v>
      </c>
      <c r="M45" s="89" t="str">
        <f t="shared" si="1"/>
        <v/>
      </c>
      <c r="N45" s="90"/>
      <c r="O45" s="91">
        <f t="shared" si="18"/>
        <v>0.00069</v>
      </c>
      <c r="P45" s="91">
        <f t="shared" si="19"/>
        <v>4e-5</v>
      </c>
      <c r="Q45" s="91">
        <f t="shared" si="20"/>
        <v>0.0002196875</v>
      </c>
      <c r="R45" s="102">
        <f t="shared" si="21"/>
        <v>0.000145966951076097</v>
      </c>
      <c r="S45" s="103">
        <f t="shared" si="22"/>
        <v>113.679414262406</v>
      </c>
      <c r="T45" s="104">
        <f t="shared" si="23"/>
        <v>0.00439375</v>
      </c>
      <c r="U45" s="104" t="str">
        <f t="shared" si="24"/>
        <v>Level A</v>
      </c>
      <c r="V45" s="103">
        <f t="shared" si="25"/>
        <v>113.679414262406</v>
      </c>
      <c r="W45" s="103" t="str">
        <f t="shared" si="26"/>
        <v/>
      </c>
      <c r="X45" s="103">
        <f t="shared" si="27"/>
        <v>113.679414262406</v>
      </c>
      <c r="Y45" s="111">
        <f t="shared" si="28"/>
        <v>1</v>
      </c>
      <c r="Z45" s="112" t="str">
        <f t="shared" si="29"/>
        <v/>
      </c>
      <c r="AA45" s="112" t="str">
        <f t="shared" si="30"/>
        <v/>
      </c>
      <c r="AB45" s="112" t="str">
        <f t="shared" si="31"/>
        <v/>
      </c>
      <c r="AC45" s="112" t="str">
        <f t="shared" si="32"/>
        <v/>
      </c>
      <c r="AD45" s="118"/>
      <c r="AE45" s="119" t="str">
        <f t="shared" si="33"/>
        <v/>
      </c>
      <c r="AF45" s="120"/>
      <c r="AG45" s="127"/>
      <c r="AH45" s="127"/>
      <c r="AI45" s="128"/>
      <c r="AJ45" s="129"/>
      <c r="AK45" s="137">
        <v>0.00028</v>
      </c>
      <c r="AL45" s="137">
        <v>0.00038</v>
      </c>
      <c r="AM45" s="137">
        <v>0.00035</v>
      </c>
      <c r="AN45" s="137">
        <v>5e-5</v>
      </c>
      <c r="AO45" s="137">
        <v>8e-5</v>
      </c>
      <c r="AP45" s="137">
        <v>0.00021</v>
      </c>
      <c r="AQ45" s="137">
        <v>0.00018</v>
      </c>
      <c r="AR45" s="137">
        <v>0.00013</v>
      </c>
      <c r="AS45" s="137">
        <v>0.00025</v>
      </c>
      <c r="AT45" s="137">
        <v>0.00027</v>
      </c>
      <c r="AU45" s="137">
        <v>0.00016</v>
      </c>
      <c r="AV45" s="137">
        <v>0.0001</v>
      </c>
      <c r="AW45" s="137">
        <v>0.00034</v>
      </c>
      <c r="AX45" s="137">
        <v>0.0001</v>
      </c>
      <c r="AY45" s="137">
        <v>0.00012</v>
      </c>
      <c r="AZ45" s="137">
        <v>0.00033</v>
      </c>
      <c r="BA45" s="137">
        <v>0.0001</v>
      </c>
      <c r="BB45" s="137">
        <v>0.0005</v>
      </c>
      <c r="BC45" s="137">
        <v>0.00069</v>
      </c>
      <c r="BD45" s="137">
        <v>0.00025</v>
      </c>
      <c r="BE45" s="137">
        <v>7e-5</v>
      </c>
      <c r="BF45" s="137">
        <v>0.00011</v>
      </c>
      <c r="BG45" s="137">
        <v>6e-5</v>
      </c>
      <c r="BH45" s="137">
        <v>4e-5</v>
      </c>
      <c r="BI45" s="137">
        <v>0.0002</v>
      </c>
      <c r="BJ45" s="137">
        <v>0.00017</v>
      </c>
      <c r="BK45" s="137">
        <v>8e-5</v>
      </c>
      <c r="BL45" s="137">
        <v>0.00018</v>
      </c>
      <c r="BM45" s="137">
        <v>0.00037</v>
      </c>
      <c r="BN45" s="137">
        <v>0.00036</v>
      </c>
      <c r="BO45" s="137">
        <v>0.00032</v>
      </c>
      <c r="BP45" s="137">
        <v>0.0002</v>
      </c>
      <c r="BQ45" s="144"/>
      <c r="BR45" s="145"/>
      <c r="BS45" s="145"/>
      <c r="BT45" s="145"/>
      <c r="BU45" s="145"/>
      <c r="BV45" s="145"/>
      <c r="BW45" s="145"/>
      <c r="BX45" s="145"/>
      <c r="BY45" s="145"/>
      <c r="BZ45" s="145"/>
      <c r="CA45" s="145"/>
      <c r="CB45" s="145"/>
      <c r="CC45" s="145"/>
      <c r="CD45" s="145"/>
      <c r="CE45" s="145"/>
      <c r="CF45" s="145"/>
      <c r="CG45" s="145"/>
      <c r="CH45" s="145"/>
      <c r="CI45" s="145"/>
      <c r="CJ45" s="145"/>
      <c r="CK45" s="145"/>
      <c r="CL45" s="145"/>
      <c r="CM45" s="145"/>
      <c r="CN45" s="145"/>
      <c r="CO45" s="145"/>
      <c r="CP45" s="145"/>
      <c r="CQ45" s="145"/>
      <c r="CR45" s="145"/>
      <c r="CS45" s="145"/>
      <c r="CT45" s="145"/>
      <c r="CU45" s="145"/>
      <c r="CV45" s="145"/>
      <c r="CW45" s="145"/>
      <c r="CX45" s="145"/>
      <c r="CY45" s="145"/>
      <c r="CZ45" s="145"/>
      <c r="DA45" s="145"/>
      <c r="DB45" s="145"/>
      <c r="DC45" s="145"/>
      <c r="DD45" s="145"/>
      <c r="DE45" s="145"/>
      <c r="DF45" s="145"/>
      <c r="DG45" s="145"/>
      <c r="DH45" s="145"/>
      <c r="DI45" s="145"/>
      <c r="DJ45" s="145"/>
      <c r="DK45" s="145"/>
      <c r="DL45" s="145"/>
      <c r="DM45" s="145"/>
      <c r="DN45" s="145"/>
      <c r="DO45" s="145"/>
      <c r="DP45" s="145"/>
      <c r="DQ45" s="145"/>
      <c r="DR45" s="145"/>
      <c r="DS45" s="145"/>
      <c r="DT45" s="145"/>
      <c r="DU45" s="145"/>
      <c r="DV45" s="145"/>
      <c r="DW45" s="145"/>
      <c r="DX45" s="145"/>
      <c r="DY45" s="145"/>
      <c r="DZ45" s="145"/>
      <c r="EA45" s="145"/>
      <c r="EB45" s="145"/>
      <c r="EC45" s="145"/>
      <c r="ED45" s="145"/>
      <c r="EE45" s="145"/>
      <c r="EF45" s="145"/>
    </row>
    <row r="46" ht="15" customHeight="1" spans="1:136">
      <c r="A46" s="34">
        <v>47</v>
      </c>
      <c r="B46" s="43"/>
      <c r="C46" s="43"/>
      <c r="D46" s="42" t="s">
        <v>72</v>
      </c>
      <c r="E46" s="62"/>
      <c r="F46" s="63" t="s">
        <v>60</v>
      </c>
      <c r="G46" s="64">
        <v>0</v>
      </c>
      <c r="H46" s="65">
        <v>0.025</v>
      </c>
      <c r="I46" s="65">
        <v>-0.025</v>
      </c>
      <c r="J46" s="77" t="s">
        <v>71</v>
      </c>
      <c r="K46" s="78" t="s">
        <v>62</v>
      </c>
      <c r="L46" s="79">
        <f t="shared" si="0"/>
        <v>0.025</v>
      </c>
      <c r="M46" s="89">
        <f t="shared" si="1"/>
        <v>-0.025</v>
      </c>
      <c r="N46" s="90"/>
      <c r="O46" s="91">
        <f t="shared" si="18"/>
        <v>0.00035</v>
      </c>
      <c r="P46" s="91">
        <f t="shared" si="19"/>
        <v>-0.00019</v>
      </c>
      <c r="Q46" s="91">
        <f t="shared" si="20"/>
        <v>1.84375e-5</v>
      </c>
      <c r="R46" s="102">
        <f t="shared" si="21"/>
        <v>0.000133274138405551</v>
      </c>
      <c r="S46" s="103">
        <f t="shared" si="22"/>
        <v>62.5277599467583</v>
      </c>
      <c r="T46" s="104">
        <f t="shared" si="23"/>
        <v>0.0007375</v>
      </c>
      <c r="U46" s="104" t="str">
        <f t="shared" si="24"/>
        <v>Level A</v>
      </c>
      <c r="V46" s="103">
        <f t="shared" si="25"/>
        <v>62.4816457237976</v>
      </c>
      <c r="W46" s="103">
        <f t="shared" si="26"/>
        <v>62.5738741697191</v>
      </c>
      <c r="X46" s="103">
        <f t="shared" si="27"/>
        <v>62.4816457237976</v>
      </c>
      <c r="Y46" s="111">
        <f t="shared" si="28"/>
        <v>1</v>
      </c>
      <c r="Z46" s="112" t="str">
        <f t="shared" si="29"/>
        <v/>
      </c>
      <c r="AA46" s="112" t="str">
        <f t="shared" si="30"/>
        <v/>
      </c>
      <c r="AB46" s="112">
        <f t="shared" si="31"/>
        <v>-1.84375e-5</v>
      </c>
      <c r="AC46" s="112" t="str">
        <f t="shared" si="32"/>
        <v/>
      </c>
      <c r="AD46" s="118"/>
      <c r="AE46" s="119" t="str">
        <f t="shared" si="33"/>
        <v/>
      </c>
      <c r="AF46" s="120"/>
      <c r="AG46" s="127"/>
      <c r="AH46" s="127"/>
      <c r="AI46" s="128"/>
      <c r="AJ46" s="129"/>
      <c r="AK46" s="137">
        <v>0.00014</v>
      </c>
      <c r="AL46" s="137">
        <v>-0.00019</v>
      </c>
      <c r="AM46" s="137">
        <v>-0.00018</v>
      </c>
      <c r="AN46" s="137">
        <v>2e-5</v>
      </c>
      <c r="AO46" s="137">
        <v>4e-5</v>
      </c>
      <c r="AP46" s="137">
        <v>0.00011</v>
      </c>
      <c r="AQ46" s="137">
        <v>-9e-5</v>
      </c>
      <c r="AR46" s="137">
        <v>7e-5</v>
      </c>
      <c r="AS46" s="137">
        <v>0.00012</v>
      </c>
      <c r="AT46" s="137">
        <v>0.00014</v>
      </c>
      <c r="AU46" s="137">
        <v>-8e-5</v>
      </c>
      <c r="AV46" s="137">
        <v>-5e-5</v>
      </c>
      <c r="AW46" s="137">
        <v>0.00017</v>
      </c>
      <c r="AX46" s="137">
        <v>5e-5</v>
      </c>
      <c r="AY46" s="137">
        <v>6e-5</v>
      </c>
      <c r="AZ46" s="137">
        <v>-0.00016</v>
      </c>
      <c r="BA46" s="137">
        <v>-5e-5</v>
      </c>
      <c r="BB46" s="137">
        <v>0.00025</v>
      </c>
      <c r="BC46" s="137">
        <v>0.00035</v>
      </c>
      <c r="BD46" s="137">
        <v>-0.00013</v>
      </c>
      <c r="BE46" s="137">
        <v>-4e-5</v>
      </c>
      <c r="BF46" s="137">
        <v>6e-5</v>
      </c>
      <c r="BG46" s="137">
        <v>3e-5</v>
      </c>
      <c r="BH46" s="137">
        <v>2e-5</v>
      </c>
      <c r="BI46" s="137">
        <v>-0.0001</v>
      </c>
      <c r="BJ46" s="137">
        <v>9e-5</v>
      </c>
      <c r="BK46" s="137">
        <v>-4e-5</v>
      </c>
      <c r="BL46" s="137">
        <v>9e-5</v>
      </c>
      <c r="BM46" s="137">
        <v>-0.00019</v>
      </c>
      <c r="BN46" s="137">
        <v>-0.00018</v>
      </c>
      <c r="BO46" s="137">
        <v>0.00016</v>
      </c>
      <c r="BP46" s="137">
        <v>0.0001</v>
      </c>
      <c r="BQ46" s="144"/>
      <c r="BR46" s="145"/>
      <c r="BS46" s="145"/>
      <c r="BT46" s="145"/>
      <c r="BU46" s="145"/>
      <c r="BV46" s="145"/>
      <c r="BW46" s="145"/>
      <c r="BX46" s="145"/>
      <c r="BY46" s="145"/>
      <c r="BZ46" s="145"/>
      <c r="CA46" s="145"/>
      <c r="CB46" s="145"/>
      <c r="CC46" s="145"/>
      <c r="CD46" s="145"/>
      <c r="CE46" s="145"/>
      <c r="CF46" s="145"/>
      <c r="CG46" s="145"/>
      <c r="CH46" s="145"/>
      <c r="CI46" s="145"/>
      <c r="CJ46" s="145"/>
      <c r="CK46" s="145"/>
      <c r="CL46" s="145"/>
      <c r="CM46" s="145"/>
      <c r="CN46" s="145"/>
      <c r="CO46" s="145"/>
      <c r="CP46" s="145"/>
      <c r="CQ46" s="145"/>
      <c r="CR46" s="145"/>
      <c r="CS46" s="145"/>
      <c r="CT46" s="145"/>
      <c r="CU46" s="145"/>
      <c r="CV46" s="145"/>
      <c r="CW46" s="145"/>
      <c r="CX46" s="145"/>
      <c r="CY46" s="145"/>
      <c r="CZ46" s="145"/>
      <c r="DA46" s="145"/>
      <c r="DB46" s="145"/>
      <c r="DC46" s="145"/>
      <c r="DD46" s="145"/>
      <c r="DE46" s="145"/>
      <c r="DF46" s="145"/>
      <c r="DG46" s="145"/>
      <c r="DH46" s="145"/>
      <c r="DI46" s="145"/>
      <c r="DJ46" s="145"/>
      <c r="DK46" s="145"/>
      <c r="DL46" s="145"/>
      <c r="DM46" s="145"/>
      <c r="DN46" s="145"/>
      <c r="DO46" s="145"/>
      <c r="DP46" s="145"/>
      <c r="DQ46" s="145"/>
      <c r="DR46" s="145"/>
      <c r="DS46" s="145"/>
      <c r="DT46" s="145"/>
      <c r="DU46" s="145"/>
      <c r="DV46" s="145"/>
      <c r="DW46" s="145"/>
      <c r="DX46" s="145"/>
      <c r="DY46" s="145"/>
      <c r="DZ46" s="145"/>
      <c r="EA46" s="145"/>
      <c r="EB46" s="145"/>
      <c r="EC46" s="145"/>
      <c r="ED46" s="145"/>
      <c r="EE46" s="145"/>
      <c r="EF46" s="145"/>
    </row>
    <row r="47" ht="15" customHeight="1" spans="1:136">
      <c r="A47" s="34">
        <v>48</v>
      </c>
      <c r="B47" s="43"/>
      <c r="C47" s="43"/>
      <c r="D47" s="44" t="s">
        <v>73</v>
      </c>
      <c r="E47" s="62"/>
      <c r="F47" s="63" t="s">
        <v>60</v>
      </c>
      <c r="G47" s="64">
        <v>0</v>
      </c>
      <c r="H47" s="65">
        <v>0.025</v>
      </c>
      <c r="I47" s="65">
        <v>-0.025</v>
      </c>
      <c r="J47" s="77" t="s">
        <v>71</v>
      </c>
      <c r="K47" s="78" t="s">
        <v>62</v>
      </c>
      <c r="L47" s="79">
        <f t="shared" si="0"/>
        <v>0.025</v>
      </c>
      <c r="M47" s="89">
        <f t="shared" si="1"/>
        <v>-0.025</v>
      </c>
      <c r="N47" s="90"/>
      <c r="O47" s="91">
        <f t="shared" si="18"/>
        <v>0.00019</v>
      </c>
      <c r="P47" s="91">
        <f t="shared" si="19"/>
        <v>-0.00035</v>
      </c>
      <c r="Q47" s="91">
        <f t="shared" si="20"/>
        <v>-1.84375e-5</v>
      </c>
      <c r="R47" s="102">
        <f t="shared" si="21"/>
        <v>0.000133274138405551</v>
      </c>
      <c r="S47" s="103">
        <f t="shared" si="22"/>
        <v>62.5277599467583</v>
      </c>
      <c r="T47" s="104">
        <f t="shared" si="23"/>
        <v>-0.0007375</v>
      </c>
      <c r="U47" s="104" t="str">
        <f t="shared" si="24"/>
        <v>Level A</v>
      </c>
      <c r="V47" s="103">
        <f t="shared" si="25"/>
        <v>62.5738741697191</v>
      </c>
      <c r="W47" s="103">
        <f t="shared" si="26"/>
        <v>62.4816457237976</v>
      </c>
      <c r="X47" s="103">
        <f t="shared" si="27"/>
        <v>62.4816457237976</v>
      </c>
      <c r="Y47" s="111">
        <f t="shared" si="28"/>
        <v>1</v>
      </c>
      <c r="Z47" s="112" t="str">
        <f t="shared" si="29"/>
        <v/>
      </c>
      <c r="AA47" s="112" t="str">
        <f t="shared" si="30"/>
        <v/>
      </c>
      <c r="AB47" s="112">
        <f t="shared" si="31"/>
        <v>1.84375e-5</v>
      </c>
      <c r="AC47" s="112" t="str">
        <f t="shared" si="32"/>
        <v/>
      </c>
      <c r="AD47" s="118"/>
      <c r="AE47" s="119" t="str">
        <f t="shared" si="33"/>
        <v/>
      </c>
      <c r="AF47" s="120"/>
      <c r="AG47" s="127"/>
      <c r="AH47" s="127"/>
      <c r="AI47" s="128"/>
      <c r="AJ47" s="129"/>
      <c r="AK47" s="138">
        <v>-0.00014</v>
      </c>
      <c r="AL47" s="138">
        <v>0.00019</v>
      </c>
      <c r="AM47" s="138">
        <v>0.00018</v>
      </c>
      <c r="AN47" s="138">
        <v>-2e-5</v>
      </c>
      <c r="AO47" s="138">
        <v>-4e-5</v>
      </c>
      <c r="AP47" s="138">
        <v>-0.00011</v>
      </c>
      <c r="AQ47" s="138">
        <v>9e-5</v>
      </c>
      <c r="AR47" s="138">
        <v>-7e-5</v>
      </c>
      <c r="AS47" s="138">
        <v>-0.00012</v>
      </c>
      <c r="AT47" s="137">
        <v>-0.00014</v>
      </c>
      <c r="AU47" s="137">
        <v>8e-5</v>
      </c>
      <c r="AV47" s="137">
        <v>5e-5</v>
      </c>
      <c r="AW47" s="137">
        <v>-0.00017</v>
      </c>
      <c r="AX47" s="137">
        <v>-5e-5</v>
      </c>
      <c r="AY47" s="137">
        <v>-6e-5</v>
      </c>
      <c r="AZ47" s="137">
        <v>0.00016</v>
      </c>
      <c r="BA47" s="137">
        <v>5e-5</v>
      </c>
      <c r="BB47" s="137">
        <v>-0.00025</v>
      </c>
      <c r="BC47" s="137">
        <v>-0.00035</v>
      </c>
      <c r="BD47" s="137">
        <v>0.00013</v>
      </c>
      <c r="BE47" s="137">
        <v>4e-5</v>
      </c>
      <c r="BF47" s="137">
        <v>-6e-5</v>
      </c>
      <c r="BG47" s="137">
        <v>-3e-5</v>
      </c>
      <c r="BH47" s="137">
        <v>-2e-5</v>
      </c>
      <c r="BI47" s="137">
        <v>0.0001</v>
      </c>
      <c r="BJ47" s="137">
        <v>-9e-5</v>
      </c>
      <c r="BK47" s="137">
        <v>4e-5</v>
      </c>
      <c r="BL47" s="137">
        <v>-9e-5</v>
      </c>
      <c r="BM47" s="137">
        <v>0.00019</v>
      </c>
      <c r="BN47" s="137">
        <v>0.00018</v>
      </c>
      <c r="BO47" s="137">
        <v>-0.00016</v>
      </c>
      <c r="BP47" s="137">
        <v>-0.0001</v>
      </c>
      <c r="BQ47" s="144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  <c r="CK47" s="145"/>
      <c r="CL47" s="145"/>
      <c r="CM47" s="145"/>
      <c r="CN47" s="145"/>
      <c r="CO47" s="145"/>
      <c r="CP47" s="145"/>
      <c r="CQ47" s="145"/>
      <c r="CR47" s="145"/>
      <c r="CS47" s="145"/>
      <c r="CT47" s="145"/>
      <c r="CU47" s="145"/>
      <c r="CV47" s="145"/>
      <c r="CW47" s="145"/>
      <c r="CX47" s="145"/>
      <c r="CY47" s="145"/>
      <c r="CZ47" s="145"/>
      <c r="DA47" s="145"/>
      <c r="DB47" s="145"/>
      <c r="DC47" s="145"/>
      <c r="DD47" s="145"/>
      <c r="DE47" s="145"/>
      <c r="DF47" s="145"/>
      <c r="DG47" s="145"/>
      <c r="DH47" s="145"/>
      <c r="DI47" s="145"/>
      <c r="DJ47" s="145"/>
      <c r="DK47" s="145"/>
      <c r="DL47" s="145"/>
      <c r="DM47" s="145"/>
      <c r="DN47" s="145"/>
      <c r="DO47" s="145"/>
      <c r="DP47" s="145"/>
      <c r="DQ47" s="145"/>
      <c r="DR47" s="145"/>
      <c r="DS47" s="145"/>
      <c r="DT47" s="145"/>
      <c r="DU47" s="145"/>
      <c r="DV47" s="145"/>
      <c r="DW47" s="145"/>
      <c r="DX47" s="145"/>
      <c r="DY47" s="145"/>
      <c r="DZ47" s="145"/>
      <c r="EA47" s="145"/>
      <c r="EB47" s="145"/>
      <c r="EC47" s="145"/>
      <c r="ED47" s="145"/>
      <c r="EE47" s="145"/>
      <c r="EF47" s="145"/>
    </row>
    <row r="48" ht="15" customHeight="1" spans="1:136">
      <c r="A48" s="34">
        <v>2</v>
      </c>
      <c r="B48" s="43"/>
      <c r="C48" s="43"/>
      <c r="D48" s="45" t="s">
        <v>74</v>
      </c>
      <c r="E48" s="62"/>
      <c r="F48" s="63" t="s">
        <v>60</v>
      </c>
      <c r="G48" s="64">
        <v>0</v>
      </c>
      <c r="H48" s="65">
        <v>0.025</v>
      </c>
      <c r="I48" s="65">
        <v>-0.025</v>
      </c>
      <c r="J48" s="77" t="s">
        <v>71</v>
      </c>
      <c r="K48" s="78" t="s">
        <v>62</v>
      </c>
      <c r="L48" s="79">
        <f t="shared" si="0"/>
        <v>0.025</v>
      </c>
      <c r="M48" s="89">
        <f t="shared" si="1"/>
        <v>-0.025</v>
      </c>
      <c r="N48" s="93"/>
      <c r="O48" s="91">
        <f t="shared" si="18"/>
        <v>0.00035</v>
      </c>
      <c r="P48" s="91">
        <f t="shared" si="19"/>
        <v>-0.00019</v>
      </c>
      <c r="Q48" s="91">
        <f t="shared" si="20"/>
        <v>1.84375e-5</v>
      </c>
      <c r="R48" s="102">
        <f t="shared" si="21"/>
        <v>0.000133274138405551</v>
      </c>
      <c r="S48" s="103">
        <f t="shared" si="22"/>
        <v>62.5277599467583</v>
      </c>
      <c r="T48" s="104">
        <f t="shared" si="23"/>
        <v>0.0007375</v>
      </c>
      <c r="U48" s="104" t="str">
        <f t="shared" si="24"/>
        <v>Level A</v>
      </c>
      <c r="V48" s="103">
        <f t="shared" si="25"/>
        <v>62.4816457237976</v>
      </c>
      <c r="W48" s="103">
        <f t="shared" si="26"/>
        <v>62.5738741697191</v>
      </c>
      <c r="X48" s="103">
        <f t="shared" si="27"/>
        <v>62.4816457237976</v>
      </c>
      <c r="Y48" s="111">
        <f t="shared" si="28"/>
        <v>1</v>
      </c>
      <c r="Z48" s="112" t="str">
        <f t="shared" si="29"/>
        <v/>
      </c>
      <c r="AA48" s="112" t="str">
        <f t="shared" si="30"/>
        <v/>
      </c>
      <c r="AB48" s="112">
        <f t="shared" si="31"/>
        <v>-1.84375e-5</v>
      </c>
      <c r="AC48" s="112" t="str">
        <f t="shared" si="32"/>
        <v/>
      </c>
      <c r="AD48" s="118"/>
      <c r="AE48" s="119" t="str">
        <f t="shared" si="33"/>
        <v/>
      </c>
      <c r="AF48" s="120"/>
      <c r="AG48" s="127"/>
      <c r="AH48" s="127"/>
      <c r="AI48" s="128"/>
      <c r="AJ48" s="130"/>
      <c r="AK48" s="137">
        <v>0.00014</v>
      </c>
      <c r="AL48" s="137">
        <v>-0.00019</v>
      </c>
      <c r="AM48" s="137">
        <v>-0.00018</v>
      </c>
      <c r="AN48" s="137">
        <v>2e-5</v>
      </c>
      <c r="AO48" s="137">
        <v>4e-5</v>
      </c>
      <c r="AP48" s="137">
        <v>0.00011</v>
      </c>
      <c r="AQ48" s="137">
        <v>-9e-5</v>
      </c>
      <c r="AR48" s="137">
        <v>7e-5</v>
      </c>
      <c r="AS48" s="137">
        <v>0.00012</v>
      </c>
      <c r="AT48" s="137">
        <v>0.00014</v>
      </c>
      <c r="AU48" s="137">
        <v>-8e-5</v>
      </c>
      <c r="AV48" s="137">
        <v>-5e-5</v>
      </c>
      <c r="AW48" s="137">
        <v>0.00017</v>
      </c>
      <c r="AX48" s="137">
        <v>5e-5</v>
      </c>
      <c r="AY48" s="137">
        <v>6e-5</v>
      </c>
      <c r="AZ48" s="137">
        <v>-0.00016</v>
      </c>
      <c r="BA48" s="137">
        <v>-5e-5</v>
      </c>
      <c r="BB48" s="137">
        <v>0.00025</v>
      </c>
      <c r="BC48" s="137">
        <v>0.00035</v>
      </c>
      <c r="BD48" s="137">
        <v>-0.00013</v>
      </c>
      <c r="BE48" s="137">
        <v>-4e-5</v>
      </c>
      <c r="BF48" s="137">
        <v>6e-5</v>
      </c>
      <c r="BG48" s="137">
        <v>3e-5</v>
      </c>
      <c r="BH48" s="137">
        <v>2e-5</v>
      </c>
      <c r="BI48" s="137">
        <v>-0.0001</v>
      </c>
      <c r="BJ48" s="137">
        <v>9e-5</v>
      </c>
      <c r="BK48" s="137">
        <v>-4e-5</v>
      </c>
      <c r="BL48" s="137">
        <v>9e-5</v>
      </c>
      <c r="BM48" s="137">
        <v>-0.00019</v>
      </c>
      <c r="BN48" s="137">
        <v>-0.00018</v>
      </c>
      <c r="BO48" s="137">
        <v>0.00016</v>
      </c>
      <c r="BP48" s="137">
        <v>0.0001</v>
      </c>
      <c r="BQ48" s="144"/>
      <c r="BR48" s="145"/>
      <c r="BS48" s="145"/>
      <c r="BT48" s="145"/>
      <c r="BU48" s="145"/>
      <c r="BV48" s="145"/>
      <c r="BW48" s="145"/>
      <c r="BX48" s="145"/>
      <c r="BY48" s="145"/>
      <c r="BZ48" s="145"/>
      <c r="CA48" s="145"/>
      <c r="CB48" s="145"/>
      <c r="CC48" s="145"/>
      <c r="CD48" s="145"/>
      <c r="CE48" s="145"/>
      <c r="CF48" s="145"/>
      <c r="CG48" s="145"/>
      <c r="CH48" s="145"/>
      <c r="CI48" s="145"/>
      <c r="CJ48" s="145"/>
      <c r="CK48" s="145"/>
      <c r="CL48" s="145"/>
      <c r="CM48" s="145"/>
      <c r="CN48" s="145"/>
      <c r="CO48" s="145"/>
      <c r="CP48" s="145"/>
      <c r="CQ48" s="145"/>
      <c r="CR48" s="145"/>
      <c r="CS48" s="145"/>
      <c r="CT48" s="145"/>
      <c r="CU48" s="145"/>
      <c r="CV48" s="145"/>
      <c r="CW48" s="145"/>
      <c r="CX48" s="145"/>
      <c r="CY48" s="145"/>
      <c r="CZ48" s="145"/>
      <c r="DA48" s="145"/>
      <c r="DB48" s="145"/>
      <c r="DC48" s="145"/>
      <c r="DD48" s="145"/>
      <c r="DE48" s="145"/>
      <c r="DF48" s="145"/>
      <c r="DG48" s="145"/>
      <c r="DH48" s="145"/>
      <c r="DI48" s="145"/>
      <c r="DJ48" s="145"/>
      <c r="DK48" s="145"/>
      <c r="DL48" s="145"/>
      <c r="DM48" s="145"/>
      <c r="DN48" s="145"/>
      <c r="DO48" s="145"/>
      <c r="DP48" s="145"/>
      <c r="DQ48" s="145"/>
      <c r="DR48" s="145"/>
      <c r="DS48" s="145"/>
      <c r="DT48" s="145"/>
      <c r="DU48" s="145"/>
      <c r="DV48" s="145"/>
      <c r="DW48" s="145"/>
      <c r="DX48" s="145"/>
      <c r="DY48" s="145"/>
      <c r="DZ48" s="145"/>
      <c r="EA48" s="145"/>
      <c r="EB48" s="145"/>
      <c r="EC48" s="145"/>
      <c r="ED48" s="145"/>
      <c r="EE48" s="145"/>
      <c r="EF48" s="145"/>
    </row>
    <row r="49" ht="15" customHeight="1" spans="1:136">
      <c r="A49" s="34">
        <v>2</v>
      </c>
      <c r="B49" s="43"/>
      <c r="C49" s="43"/>
      <c r="D49" s="45" t="s">
        <v>75</v>
      </c>
      <c r="E49" s="62"/>
      <c r="F49" s="63" t="s">
        <v>60</v>
      </c>
      <c r="G49" s="64">
        <v>0</v>
      </c>
      <c r="H49" s="65">
        <v>0.025</v>
      </c>
      <c r="I49" s="65">
        <v>-0.025</v>
      </c>
      <c r="J49" s="77" t="s">
        <v>71</v>
      </c>
      <c r="K49" s="78" t="s">
        <v>62</v>
      </c>
      <c r="L49" s="79">
        <f t="shared" si="0"/>
        <v>0.025</v>
      </c>
      <c r="M49" s="89">
        <f t="shared" si="1"/>
        <v>-0.025</v>
      </c>
      <c r="N49" s="93"/>
      <c r="O49" s="91">
        <f t="shared" si="18"/>
        <v>0.00019</v>
      </c>
      <c r="P49" s="91">
        <f t="shared" si="19"/>
        <v>-0.00035</v>
      </c>
      <c r="Q49" s="91">
        <f t="shared" si="20"/>
        <v>-1.8125e-5</v>
      </c>
      <c r="R49" s="102">
        <f t="shared" si="21"/>
        <v>0.00013299132884661</v>
      </c>
      <c r="S49" s="103">
        <f t="shared" si="22"/>
        <v>62.6607268729894</v>
      </c>
      <c r="T49" s="104">
        <f t="shared" si="23"/>
        <v>-0.000725</v>
      </c>
      <c r="U49" s="104" t="str">
        <f t="shared" si="24"/>
        <v>Level A</v>
      </c>
      <c r="V49" s="103">
        <f t="shared" si="25"/>
        <v>62.7061558999723</v>
      </c>
      <c r="W49" s="103">
        <f t="shared" si="26"/>
        <v>62.6152978460065</v>
      </c>
      <c r="X49" s="103">
        <f t="shared" si="27"/>
        <v>62.6152978460065</v>
      </c>
      <c r="Y49" s="111">
        <f t="shared" si="28"/>
        <v>1</v>
      </c>
      <c r="Z49" s="112" t="str">
        <f t="shared" si="29"/>
        <v/>
      </c>
      <c r="AA49" s="112" t="str">
        <f t="shared" si="30"/>
        <v/>
      </c>
      <c r="AB49" s="112">
        <f t="shared" si="31"/>
        <v>1.8125e-5</v>
      </c>
      <c r="AC49" s="112" t="str">
        <f t="shared" si="32"/>
        <v/>
      </c>
      <c r="AD49" s="118"/>
      <c r="AE49" s="119" t="str">
        <f t="shared" si="33"/>
        <v/>
      </c>
      <c r="AF49" s="120"/>
      <c r="AG49" s="127"/>
      <c r="AH49" s="127"/>
      <c r="AI49" s="128"/>
      <c r="AJ49" s="130"/>
      <c r="AK49" s="137">
        <v>-0.00014</v>
      </c>
      <c r="AL49" s="137">
        <v>0.00019</v>
      </c>
      <c r="AM49" s="137">
        <v>0.00018</v>
      </c>
      <c r="AN49" s="137">
        <v>-2e-5</v>
      </c>
      <c r="AO49" s="137">
        <v>-4e-5</v>
      </c>
      <c r="AP49" s="137">
        <v>-0.00011</v>
      </c>
      <c r="AQ49" s="137">
        <v>9e-5</v>
      </c>
      <c r="AR49" s="137">
        <v>-7e-5</v>
      </c>
      <c r="AS49" s="137">
        <v>-0.00012</v>
      </c>
      <c r="AT49" s="137">
        <v>-0.00013</v>
      </c>
      <c r="AU49" s="137">
        <v>8e-5</v>
      </c>
      <c r="AV49" s="137">
        <v>5e-5</v>
      </c>
      <c r="AW49" s="137">
        <v>-0.00017</v>
      </c>
      <c r="AX49" s="137">
        <v>-5e-5</v>
      </c>
      <c r="AY49" s="137">
        <v>-6e-5</v>
      </c>
      <c r="AZ49" s="137">
        <v>0.00016</v>
      </c>
      <c r="BA49" s="137">
        <v>5e-5</v>
      </c>
      <c r="BB49" s="137">
        <v>-0.00025</v>
      </c>
      <c r="BC49" s="137">
        <v>-0.00035</v>
      </c>
      <c r="BD49" s="137">
        <v>0.00013</v>
      </c>
      <c r="BE49" s="137">
        <v>4e-5</v>
      </c>
      <c r="BF49" s="137">
        <v>-6e-5</v>
      </c>
      <c r="BG49" s="137">
        <v>-3e-5</v>
      </c>
      <c r="BH49" s="137">
        <v>-2e-5</v>
      </c>
      <c r="BI49" s="137">
        <v>0.0001</v>
      </c>
      <c r="BJ49" s="137">
        <v>-9e-5</v>
      </c>
      <c r="BK49" s="137">
        <v>4e-5</v>
      </c>
      <c r="BL49" s="137">
        <v>-9e-5</v>
      </c>
      <c r="BM49" s="137">
        <v>0.00019</v>
      </c>
      <c r="BN49" s="137">
        <v>0.00018</v>
      </c>
      <c r="BO49" s="137">
        <v>-0.00016</v>
      </c>
      <c r="BP49" s="137">
        <v>-0.0001</v>
      </c>
      <c r="BQ49" s="144"/>
      <c r="BR49" s="145"/>
      <c r="BS49" s="145"/>
      <c r="BT49" s="145"/>
      <c r="BU49" s="145"/>
      <c r="BV49" s="145"/>
      <c r="BW49" s="145"/>
      <c r="BX49" s="145"/>
      <c r="BY49" s="145"/>
      <c r="BZ49" s="145"/>
      <c r="CA49" s="145"/>
      <c r="CB49" s="145"/>
      <c r="CC49" s="145"/>
      <c r="CD49" s="145"/>
      <c r="CE49" s="145"/>
      <c r="CF49" s="145"/>
      <c r="CG49" s="145"/>
      <c r="CH49" s="145"/>
      <c r="CI49" s="145"/>
      <c r="CJ49" s="145"/>
      <c r="CK49" s="145"/>
      <c r="CL49" s="145"/>
      <c r="CM49" s="145"/>
      <c r="CN49" s="145"/>
      <c r="CO49" s="145"/>
      <c r="CP49" s="145"/>
      <c r="CQ49" s="145"/>
      <c r="CR49" s="145"/>
      <c r="CS49" s="145"/>
      <c r="CT49" s="145"/>
      <c r="CU49" s="145"/>
      <c r="CV49" s="145"/>
      <c r="CW49" s="145"/>
      <c r="CX49" s="145"/>
      <c r="CY49" s="145"/>
      <c r="CZ49" s="145"/>
      <c r="DA49" s="145"/>
      <c r="DB49" s="145"/>
      <c r="DC49" s="145"/>
      <c r="DD49" s="145"/>
      <c r="DE49" s="145"/>
      <c r="DF49" s="145"/>
      <c r="DG49" s="145"/>
      <c r="DH49" s="145"/>
      <c r="DI49" s="145"/>
      <c r="DJ49" s="145"/>
      <c r="DK49" s="145"/>
      <c r="DL49" s="145"/>
      <c r="DM49" s="145"/>
      <c r="DN49" s="145"/>
      <c r="DO49" s="145"/>
      <c r="DP49" s="145"/>
      <c r="DQ49" s="145"/>
      <c r="DR49" s="145"/>
      <c r="DS49" s="145"/>
      <c r="DT49" s="145"/>
      <c r="DU49" s="145"/>
      <c r="DV49" s="145"/>
      <c r="DW49" s="145"/>
      <c r="DX49" s="145"/>
      <c r="DY49" s="145"/>
      <c r="DZ49" s="145"/>
      <c r="EA49" s="145"/>
      <c r="EB49" s="145"/>
      <c r="EC49" s="145"/>
      <c r="ED49" s="145"/>
      <c r="EE49" s="145"/>
      <c r="EF49" s="145"/>
    </row>
    <row r="50" ht="15" customHeight="1" spans="1:136">
      <c r="A50" s="34">
        <v>12</v>
      </c>
      <c r="B50" s="41" t="s">
        <v>89</v>
      </c>
      <c r="C50" s="41" t="s">
        <v>90</v>
      </c>
      <c r="D50" s="44" t="s">
        <v>69</v>
      </c>
      <c r="E50" s="62">
        <v>1.33</v>
      </c>
      <c r="F50" s="63" t="s">
        <v>70</v>
      </c>
      <c r="G50" s="64"/>
      <c r="H50" s="65">
        <v>0.05</v>
      </c>
      <c r="I50" s="65"/>
      <c r="J50" s="77" t="s">
        <v>71</v>
      </c>
      <c r="K50" s="78" t="s">
        <v>62</v>
      </c>
      <c r="L50" s="79">
        <f t="shared" si="0"/>
        <v>0.05</v>
      </c>
      <c r="M50" s="89" t="str">
        <f t="shared" si="1"/>
        <v/>
      </c>
      <c r="N50" s="90"/>
      <c r="O50" s="91">
        <f t="shared" si="18"/>
        <v>0.00064</v>
      </c>
      <c r="P50" s="91">
        <f t="shared" si="19"/>
        <v>3e-5</v>
      </c>
      <c r="Q50" s="91">
        <f t="shared" si="20"/>
        <v>0.0002934375</v>
      </c>
      <c r="R50" s="102">
        <f t="shared" si="21"/>
        <v>0.000178246103427527</v>
      </c>
      <c r="S50" s="103">
        <f t="shared" si="22"/>
        <v>92.9549305598333</v>
      </c>
      <c r="T50" s="104">
        <f t="shared" si="23"/>
        <v>0.00586875</v>
      </c>
      <c r="U50" s="104" t="str">
        <f t="shared" si="24"/>
        <v>Level A</v>
      </c>
      <c r="V50" s="103">
        <f t="shared" si="25"/>
        <v>92.9549305598333</v>
      </c>
      <c r="W50" s="103" t="str">
        <f t="shared" si="26"/>
        <v/>
      </c>
      <c r="X50" s="103">
        <f t="shared" si="27"/>
        <v>92.9549305598333</v>
      </c>
      <c r="Y50" s="111">
        <f t="shared" si="28"/>
        <v>1</v>
      </c>
      <c r="Z50" s="112" t="str">
        <f t="shared" si="29"/>
        <v/>
      </c>
      <c r="AA50" s="112" t="str">
        <f t="shared" si="30"/>
        <v/>
      </c>
      <c r="AB50" s="112" t="str">
        <f t="shared" si="31"/>
        <v/>
      </c>
      <c r="AC50" s="112" t="str">
        <f t="shared" si="32"/>
        <v/>
      </c>
      <c r="AD50" s="118"/>
      <c r="AE50" s="119" t="str">
        <f t="shared" si="33"/>
        <v/>
      </c>
      <c r="AF50" s="120"/>
      <c r="AG50" s="127"/>
      <c r="AH50" s="127"/>
      <c r="AI50" s="128"/>
      <c r="AJ50" s="129"/>
      <c r="AK50" s="138">
        <v>0.00059</v>
      </c>
      <c r="AL50" s="138">
        <v>0.00051</v>
      </c>
      <c r="AM50" s="138">
        <v>0.0002</v>
      </c>
      <c r="AN50" s="138">
        <v>0.00014</v>
      </c>
      <c r="AO50" s="138">
        <v>3e-5</v>
      </c>
      <c r="AP50" s="138">
        <v>0.0003</v>
      </c>
      <c r="AQ50" s="138">
        <v>0.00026</v>
      </c>
      <c r="AR50" s="138">
        <v>0.0001</v>
      </c>
      <c r="AS50" s="138">
        <v>0.00027</v>
      </c>
      <c r="AT50" s="138">
        <v>0.0004</v>
      </c>
      <c r="AU50" s="138">
        <v>0.0002</v>
      </c>
      <c r="AV50" s="138">
        <v>0.00024</v>
      </c>
      <c r="AW50" s="138">
        <v>0.00057</v>
      </c>
      <c r="AX50" s="138">
        <v>0.00023</v>
      </c>
      <c r="AY50" s="138">
        <v>0.00016</v>
      </c>
      <c r="AZ50" s="138">
        <v>0.00012</v>
      </c>
      <c r="BA50" s="138">
        <v>9e-5</v>
      </c>
      <c r="BB50" s="138">
        <v>0.00047</v>
      </c>
      <c r="BC50" s="138">
        <v>0.00063</v>
      </c>
      <c r="BD50" s="138">
        <v>0.00026</v>
      </c>
      <c r="BE50" s="138">
        <v>0.00046</v>
      </c>
      <c r="BF50" s="138">
        <v>0.00056</v>
      </c>
      <c r="BG50" s="138">
        <v>6e-5</v>
      </c>
      <c r="BH50" s="138">
        <v>0.00039</v>
      </c>
      <c r="BI50" s="138">
        <v>0.00064</v>
      </c>
      <c r="BJ50" s="138">
        <v>0.00021</v>
      </c>
      <c r="BK50" s="138">
        <v>0.00014</v>
      </c>
      <c r="BL50" s="138">
        <v>0.00025</v>
      </c>
      <c r="BM50" s="138">
        <v>0.0001</v>
      </c>
      <c r="BN50" s="138">
        <v>0.00025</v>
      </c>
      <c r="BO50" s="138">
        <v>0.00037</v>
      </c>
      <c r="BP50" s="138">
        <v>0.00019</v>
      </c>
      <c r="BQ50" s="144"/>
      <c r="BR50" s="145"/>
      <c r="BS50" s="145"/>
      <c r="BT50" s="145"/>
      <c r="BU50" s="145"/>
      <c r="BV50" s="145"/>
      <c r="BW50" s="145"/>
      <c r="BX50" s="145"/>
      <c r="BY50" s="145"/>
      <c r="BZ50" s="145"/>
      <c r="CA50" s="145"/>
      <c r="CB50" s="145"/>
      <c r="CC50" s="145"/>
      <c r="CD50" s="145"/>
      <c r="CE50" s="145"/>
      <c r="CF50" s="146"/>
      <c r="CG50" s="145"/>
      <c r="CH50" s="145"/>
      <c r="CI50" s="145"/>
      <c r="CJ50" s="145"/>
      <c r="CK50" s="145"/>
      <c r="CL50" s="145"/>
      <c r="CM50" s="145"/>
      <c r="CN50" s="145"/>
      <c r="CO50" s="145"/>
      <c r="CP50" s="145"/>
      <c r="CQ50" s="145"/>
      <c r="CR50" s="145"/>
      <c r="CS50" s="145"/>
      <c r="CT50" s="145"/>
      <c r="CU50" s="145"/>
      <c r="CV50" s="145"/>
      <c r="CW50" s="145"/>
      <c r="CX50" s="145"/>
      <c r="CY50" s="145"/>
      <c r="CZ50" s="145"/>
      <c r="DA50" s="145"/>
      <c r="DB50" s="145"/>
      <c r="DC50" s="145"/>
      <c r="DD50" s="145"/>
      <c r="DE50" s="145"/>
      <c r="DF50" s="145"/>
      <c r="DG50" s="145"/>
      <c r="DH50" s="145"/>
      <c r="DI50" s="145"/>
      <c r="DJ50" s="145"/>
      <c r="DK50" s="145"/>
      <c r="DL50" s="145"/>
      <c r="DM50" s="145"/>
      <c r="DN50" s="145"/>
      <c r="DO50" s="145"/>
      <c r="DP50" s="145"/>
      <c r="DQ50" s="145"/>
      <c r="DR50" s="145"/>
      <c r="DS50" s="145"/>
      <c r="DT50" s="145"/>
      <c r="DU50" s="145"/>
      <c r="DV50" s="145"/>
      <c r="DW50" s="145"/>
      <c r="DX50" s="145"/>
      <c r="DY50" s="145"/>
      <c r="DZ50" s="145"/>
      <c r="EA50" s="145"/>
      <c r="EB50" s="145"/>
      <c r="EC50" s="145"/>
      <c r="ED50" s="145"/>
      <c r="EE50" s="145"/>
      <c r="EF50" s="145"/>
    </row>
    <row r="51" ht="15" customHeight="1" spans="1:136">
      <c r="A51" s="34">
        <v>13</v>
      </c>
      <c r="B51" s="46"/>
      <c r="C51" s="47"/>
      <c r="D51" s="44" t="s">
        <v>72</v>
      </c>
      <c r="E51" s="66"/>
      <c r="F51" s="67" t="s">
        <v>60</v>
      </c>
      <c r="G51" s="68">
        <v>0</v>
      </c>
      <c r="H51" s="65">
        <v>0.025</v>
      </c>
      <c r="I51" s="65">
        <v>-0.025</v>
      </c>
      <c r="J51" s="77" t="s">
        <v>71</v>
      </c>
      <c r="K51" s="78" t="s">
        <v>62</v>
      </c>
      <c r="L51" s="79">
        <f t="shared" si="0"/>
        <v>0.025</v>
      </c>
      <c r="M51" s="89">
        <f t="shared" si="1"/>
        <v>-0.025</v>
      </c>
      <c r="N51" s="90"/>
      <c r="O51" s="91">
        <f t="shared" si="18"/>
        <v>0.00032</v>
      </c>
      <c r="P51" s="91">
        <f t="shared" si="19"/>
        <v>-0.00029</v>
      </c>
      <c r="Q51" s="91">
        <f t="shared" si="20"/>
        <v>4.59375e-5</v>
      </c>
      <c r="R51" s="102">
        <f t="shared" si="21"/>
        <v>0.000167406389345056</v>
      </c>
      <c r="S51" s="103">
        <f t="shared" si="22"/>
        <v>49.7790637856527</v>
      </c>
      <c r="T51" s="104">
        <f t="shared" si="23"/>
        <v>0.0018375</v>
      </c>
      <c r="U51" s="104" t="str">
        <f t="shared" si="24"/>
        <v>Level A</v>
      </c>
      <c r="V51" s="103">
        <f t="shared" si="25"/>
        <v>49.6875947559465</v>
      </c>
      <c r="W51" s="103">
        <f t="shared" si="26"/>
        <v>49.8705328153588</v>
      </c>
      <c r="X51" s="103">
        <f t="shared" si="27"/>
        <v>49.6875947559465</v>
      </c>
      <c r="Y51" s="111">
        <f t="shared" si="28"/>
        <v>1</v>
      </c>
      <c r="Z51" s="112" t="str">
        <f t="shared" si="29"/>
        <v/>
      </c>
      <c r="AA51" s="112" t="str">
        <f t="shared" si="30"/>
        <v/>
      </c>
      <c r="AB51" s="112">
        <f t="shared" si="31"/>
        <v>-4.59375e-5</v>
      </c>
      <c r="AC51" s="112" t="str">
        <f t="shared" si="32"/>
        <v/>
      </c>
      <c r="AD51" s="118"/>
      <c r="AE51" s="119" t="str">
        <f t="shared" si="33"/>
        <v/>
      </c>
      <c r="AF51" s="120"/>
      <c r="AG51" s="127"/>
      <c r="AH51" s="127"/>
      <c r="AI51" s="128"/>
      <c r="AJ51" s="129"/>
      <c r="AK51" s="137">
        <v>-0.00029</v>
      </c>
      <c r="AL51" s="137">
        <v>0.00026</v>
      </c>
      <c r="AM51" s="137">
        <v>0.0001</v>
      </c>
      <c r="AN51" s="137">
        <v>7e-5</v>
      </c>
      <c r="AO51" s="137">
        <v>-1e-5</v>
      </c>
      <c r="AP51" s="137">
        <v>0.00015</v>
      </c>
      <c r="AQ51" s="137">
        <v>-0.00013</v>
      </c>
      <c r="AR51" s="137">
        <v>-5e-5</v>
      </c>
      <c r="AS51" s="137">
        <v>0.00013</v>
      </c>
      <c r="AT51" s="137">
        <v>-0.0002</v>
      </c>
      <c r="AU51" s="137">
        <v>-0.0001</v>
      </c>
      <c r="AV51" s="137">
        <v>-0.00012</v>
      </c>
      <c r="AW51" s="137">
        <v>-0.00028</v>
      </c>
      <c r="AX51" s="137">
        <v>0.00012</v>
      </c>
      <c r="AY51" s="137">
        <v>-8e-5</v>
      </c>
      <c r="AZ51" s="137">
        <v>6e-5</v>
      </c>
      <c r="BA51" s="137">
        <v>4e-5</v>
      </c>
      <c r="BB51" s="137">
        <v>0.00024</v>
      </c>
      <c r="BC51" s="137">
        <v>0.00032</v>
      </c>
      <c r="BD51" s="137">
        <v>0.00013</v>
      </c>
      <c r="BE51" s="137">
        <v>0.00023</v>
      </c>
      <c r="BF51" s="137">
        <v>0.00028</v>
      </c>
      <c r="BG51" s="137">
        <v>3e-5</v>
      </c>
      <c r="BH51" s="137">
        <v>0.00019</v>
      </c>
      <c r="BI51" s="137">
        <v>0.00032</v>
      </c>
      <c r="BJ51" s="137">
        <v>-0.00011</v>
      </c>
      <c r="BK51" s="137">
        <v>7e-5</v>
      </c>
      <c r="BL51" s="137">
        <v>0.00012</v>
      </c>
      <c r="BM51" s="137">
        <v>-5e-5</v>
      </c>
      <c r="BN51" s="137">
        <v>0.00012</v>
      </c>
      <c r="BO51" s="137">
        <v>-0.00019</v>
      </c>
      <c r="BP51" s="137">
        <v>0.0001</v>
      </c>
      <c r="BQ51" s="144"/>
      <c r="BR51" s="145"/>
      <c r="BS51" s="145"/>
      <c r="BT51" s="145"/>
      <c r="BU51" s="145"/>
      <c r="BV51" s="145"/>
      <c r="BW51" s="145"/>
      <c r="BX51" s="145"/>
      <c r="BY51" s="145"/>
      <c r="BZ51" s="145"/>
      <c r="CA51" s="145"/>
      <c r="CB51" s="145"/>
      <c r="CC51" s="145"/>
      <c r="CD51" s="145"/>
      <c r="CE51" s="145"/>
      <c r="CF51" s="145"/>
      <c r="CG51" s="145"/>
      <c r="CH51" s="145"/>
      <c r="CI51" s="145"/>
      <c r="CJ51" s="145"/>
      <c r="CK51" s="145"/>
      <c r="CL51" s="145"/>
      <c r="CM51" s="145"/>
      <c r="CN51" s="145"/>
      <c r="CO51" s="145"/>
      <c r="CP51" s="145"/>
      <c r="CQ51" s="145"/>
      <c r="CR51" s="145"/>
      <c r="CS51" s="145"/>
      <c r="CT51" s="145"/>
      <c r="CU51" s="145"/>
      <c r="CV51" s="145"/>
      <c r="CW51" s="145"/>
      <c r="CX51" s="145"/>
      <c r="CY51" s="145"/>
      <c r="CZ51" s="145"/>
      <c r="DA51" s="145"/>
      <c r="DB51" s="145"/>
      <c r="DC51" s="145"/>
      <c r="DD51" s="145"/>
      <c r="DE51" s="145"/>
      <c r="DF51" s="145"/>
      <c r="DG51" s="145"/>
      <c r="DH51" s="145"/>
      <c r="DI51" s="145"/>
      <c r="DJ51" s="145"/>
      <c r="DK51" s="145"/>
      <c r="DL51" s="145"/>
      <c r="DM51" s="145"/>
      <c r="DN51" s="145"/>
      <c r="DO51" s="145"/>
      <c r="DP51" s="145"/>
      <c r="DQ51" s="145"/>
      <c r="DR51" s="145"/>
      <c r="DS51" s="145"/>
      <c r="DT51" s="145"/>
      <c r="DU51" s="145"/>
      <c r="DV51" s="145"/>
      <c r="DW51" s="145"/>
      <c r="DX51" s="145"/>
      <c r="DY51" s="145"/>
      <c r="DZ51" s="145"/>
      <c r="EA51" s="145"/>
      <c r="EB51" s="145"/>
      <c r="EC51" s="145"/>
      <c r="ED51" s="145"/>
      <c r="EE51" s="145"/>
      <c r="EF51" s="145"/>
    </row>
    <row r="52" ht="15" customHeight="1" spans="1:136">
      <c r="A52" s="34">
        <v>14</v>
      </c>
      <c r="B52" s="46"/>
      <c r="C52" s="47"/>
      <c r="D52" s="44" t="s">
        <v>73</v>
      </c>
      <c r="E52" s="66"/>
      <c r="F52" s="67" t="s">
        <v>60</v>
      </c>
      <c r="G52" s="68">
        <v>0</v>
      </c>
      <c r="H52" s="65">
        <v>0.025</v>
      </c>
      <c r="I52" s="65">
        <v>-0.025</v>
      </c>
      <c r="J52" s="77" t="s">
        <v>71</v>
      </c>
      <c r="K52" s="78" t="s">
        <v>62</v>
      </c>
      <c r="L52" s="79">
        <f t="shared" si="0"/>
        <v>0.025</v>
      </c>
      <c r="M52" s="89">
        <f t="shared" si="1"/>
        <v>-0.025</v>
      </c>
      <c r="N52" s="93"/>
      <c r="O52" s="91">
        <f t="shared" si="18"/>
        <v>0.00029</v>
      </c>
      <c r="P52" s="91">
        <f t="shared" si="19"/>
        <v>-0.00032</v>
      </c>
      <c r="Q52" s="91">
        <f t="shared" si="20"/>
        <v>-4.59375e-5</v>
      </c>
      <c r="R52" s="102">
        <f t="shared" si="21"/>
        <v>0.000167406389345056</v>
      </c>
      <c r="S52" s="103">
        <f t="shared" si="22"/>
        <v>49.7790637856527</v>
      </c>
      <c r="T52" s="104">
        <f t="shared" si="23"/>
        <v>-0.0018375</v>
      </c>
      <c r="U52" s="104" t="str">
        <f t="shared" si="24"/>
        <v>Level A</v>
      </c>
      <c r="V52" s="103">
        <f t="shared" si="25"/>
        <v>49.8705328153588</v>
      </c>
      <c r="W52" s="103">
        <f t="shared" si="26"/>
        <v>49.6875947559465</v>
      </c>
      <c r="X52" s="103">
        <f t="shared" si="27"/>
        <v>49.6875947559465</v>
      </c>
      <c r="Y52" s="111">
        <f t="shared" si="28"/>
        <v>1</v>
      </c>
      <c r="Z52" s="112" t="str">
        <f t="shared" si="29"/>
        <v/>
      </c>
      <c r="AA52" s="112" t="str">
        <f t="shared" si="30"/>
        <v/>
      </c>
      <c r="AB52" s="112">
        <f t="shared" si="31"/>
        <v>4.59375e-5</v>
      </c>
      <c r="AC52" s="112" t="str">
        <f t="shared" si="32"/>
        <v/>
      </c>
      <c r="AD52" s="118"/>
      <c r="AE52" s="119" t="str">
        <f t="shared" si="33"/>
        <v/>
      </c>
      <c r="AF52" s="120"/>
      <c r="AG52" s="127"/>
      <c r="AH52" s="127"/>
      <c r="AI52" s="128"/>
      <c r="AJ52" s="130"/>
      <c r="AK52" s="137">
        <v>0.00029</v>
      </c>
      <c r="AL52" s="137">
        <v>-0.00026</v>
      </c>
      <c r="AM52" s="137">
        <v>-0.0001</v>
      </c>
      <c r="AN52" s="137">
        <v>-7e-5</v>
      </c>
      <c r="AO52" s="137">
        <v>1e-5</v>
      </c>
      <c r="AP52" s="137">
        <v>-0.00015</v>
      </c>
      <c r="AQ52" s="137">
        <v>0.00013</v>
      </c>
      <c r="AR52" s="137">
        <v>5e-5</v>
      </c>
      <c r="AS52" s="137">
        <v>-0.00013</v>
      </c>
      <c r="AT52" s="137">
        <v>0.0002</v>
      </c>
      <c r="AU52" s="137">
        <v>0.0001</v>
      </c>
      <c r="AV52" s="137">
        <v>0.00012</v>
      </c>
      <c r="AW52" s="137">
        <v>0.00028</v>
      </c>
      <c r="AX52" s="137">
        <v>-0.00012</v>
      </c>
      <c r="AY52" s="137">
        <v>8e-5</v>
      </c>
      <c r="AZ52" s="137">
        <v>-6e-5</v>
      </c>
      <c r="BA52" s="137">
        <v>-4e-5</v>
      </c>
      <c r="BB52" s="137">
        <v>-0.00024</v>
      </c>
      <c r="BC52" s="137">
        <v>-0.00032</v>
      </c>
      <c r="BD52" s="137">
        <v>-0.00013</v>
      </c>
      <c r="BE52" s="137">
        <v>-0.00023</v>
      </c>
      <c r="BF52" s="137">
        <v>-0.00028</v>
      </c>
      <c r="BG52" s="137">
        <v>-3e-5</v>
      </c>
      <c r="BH52" s="137">
        <v>-0.00019</v>
      </c>
      <c r="BI52" s="137">
        <v>-0.00032</v>
      </c>
      <c r="BJ52" s="137">
        <v>0.00011</v>
      </c>
      <c r="BK52" s="137">
        <v>-7e-5</v>
      </c>
      <c r="BL52" s="137">
        <v>-0.00012</v>
      </c>
      <c r="BM52" s="137">
        <v>5e-5</v>
      </c>
      <c r="BN52" s="137">
        <v>-0.00012</v>
      </c>
      <c r="BO52" s="137">
        <v>0.00019</v>
      </c>
      <c r="BP52" s="137">
        <v>-0.0001</v>
      </c>
      <c r="BQ52" s="144"/>
      <c r="BR52" s="145"/>
      <c r="BS52" s="145"/>
      <c r="BT52" s="145"/>
      <c r="BU52" s="145"/>
      <c r="BV52" s="145"/>
      <c r="BW52" s="145"/>
      <c r="BX52" s="145"/>
      <c r="BY52" s="145"/>
      <c r="BZ52" s="145"/>
      <c r="CA52" s="145"/>
      <c r="CB52" s="145"/>
      <c r="CC52" s="145"/>
      <c r="CD52" s="145"/>
      <c r="CE52" s="145"/>
      <c r="CF52" s="145"/>
      <c r="CG52" s="145"/>
      <c r="CH52" s="145"/>
      <c r="CI52" s="145"/>
      <c r="CJ52" s="145"/>
      <c r="CK52" s="145"/>
      <c r="CL52" s="145"/>
      <c r="CM52" s="145"/>
      <c r="CN52" s="145"/>
      <c r="CO52" s="145"/>
      <c r="CP52" s="145"/>
      <c r="CQ52" s="145"/>
      <c r="CR52" s="145"/>
      <c r="CS52" s="145"/>
      <c r="CT52" s="145"/>
      <c r="CU52" s="145"/>
      <c r="CV52" s="145"/>
      <c r="CW52" s="145"/>
      <c r="CX52" s="145"/>
      <c r="CY52" s="145"/>
      <c r="CZ52" s="145"/>
      <c r="DA52" s="145"/>
      <c r="DB52" s="145"/>
      <c r="DC52" s="145"/>
      <c r="DD52" s="145"/>
      <c r="DE52" s="145"/>
      <c r="DF52" s="145"/>
      <c r="DG52" s="145"/>
      <c r="DH52" s="145"/>
      <c r="DI52" s="145"/>
      <c r="DJ52" s="145"/>
      <c r="DK52" s="145"/>
      <c r="DL52" s="145"/>
      <c r="DM52" s="145"/>
      <c r="DN52" s="145"/>
      <c r="DO52" s="145"/>
      <c r="DP52" s="145"/>
      <c r="DQ52" s="145"/>
      <c r="DR52" s="145"/>
      <c r="DS52" s="145"/>
      <c r="DT52" s="145"/>
      <c r="DU52" s="145"/>
      <c r="DV52" s="145"/>
      <c r="DW52" s="145"/>
      <c r="DX52" s="145"/>
      <c r="DY52" s="145"/>
      <c r="DZ52" s="145"/>
      <c r="EA52" s="145"/>
      <c r="EB52" s="145"/>
      <c r="EC52" s="145"/>
      <c r="ED52" s="145"/>
      <c r="EE52" s="145"/>
      <c r="EF52" s="145"/>
    </row>
    <row r="53" ht="15" customHeight="1" spans="1:136">
      <c r="A53" s="34">
        <v>15</v>
      </c>
      <c r="B53" s="46"/>
      <c r="C53" s="47"/>
      <c r="D53" s="45" t="s">
        <v>74</v>
      </c>
      <c r="E53" s="66"/>
      <c r="F53" s="67" t="s">
        <v>60</v>
      </c>
      <c r="G53" s="68">
        <v>0</v>
      </c>
      <c r="H53" s="65">
        <v>0.025</v>
      </c>
      <c r="I53" s="65">
        <v>-0.025</v>
      </c>
      <c r="J53" s="77" t="s">
        <v>71</v>
      </c>
      <c r="K53" s="78" t="s">
        <v>62</v>
      </c>
      <c r="L53" s="79">
        <f t="shared" si="0"/>
        <v>0.025</v>
      </c>
      <c r="M53" s="89">
        <f t="shared" si="1"/>
        <v>-0.025</v>
      </c>
      <c r="N53" s="93"/>
      <c r="O53" s="91">
        <f t="shared" si="18"/>
        <v>0.00032</v>
      </c>
      <c r="P53" s="91">
        <f t="shared" si="19"/>
        <v>-0.00029</v>
      </c>
      <c r="Q53" s="91">
        <f t="shared" si="20"/>
        <v>4.59375e-5</v>
      </c>
      <c r="R53" s="102">
        <f t="shared" si="21"/>
        <v>0.000167406389345056</v>
      </c>
      <c r="S53" s="103">
        <f t="shared" si="22"/>
        <v>49.7790637856527</v>
      </c>
      <c r="T53" s="104">
        <f t="shared" si="23"/>
        <v>0.0018375</v>
      </c>
      <c r="U53" s="104" t="str">
        <f t="shared" si="24"/>
        <v>Level A</v>
      </c>
      <c r="V53" s="103">
        <f t="shared" si="25"/>
        <v>49.6875947559465</v>
      </c>
      <c r="W53" s="103">
        <f t="shared" si="26"/>
        <v>49.8705328153588</v>
      </c>
      <c r="X53" s="103">
        <f t="shared" si="27"/>
        <v>49.6875947559465</v>
      </c>
      <c r="Y53" s="111">
        <f t="shared" si="28"/>
        <v>1</v>
      </c>
      <c r="Z53" s="112" t="str">
        <f t="shared" si="29"/>
        <v/>
      </c>
      <c r="AA53" s="112" t="str">
        <f t="shared" si="30"/>
        <v/>
      </c>
      <c r="AB53" s="112">
        <f t="shared" si="31"/>
        <v>-4.59375e-5</v>
      </c>
      <c r="AC53" s="112" t="str">
        <f t="shared" si="32"/>
        <v/>
      </c>
      <c r="AD53" s="118"/>
      <c r="AE53" s="119" t="str">
        <f t="shared" si="33"/>
        <v/>
      </c>
      <c r="AF53" s="120"/>
      <c r="AG53" s="127"/>
      <c r="AH53" s="127"/>
      <c r="AI53" s="128"/>
      <c r="AJ53" s="130"/>
      <c r="AK53" s="137">
        <v>-0.00029</v>
      </c>
      <c r="AL53" s="137">
        <v>0.00026</v>
      </c>
      <c r="AM53" s="137">
        <v>0.0001</v>
      </c>
      <c r="AN53" s="137">
        <v>7e-5</v>
      </c>
      <c r="AO53" s="137">
        <v>-1e-5</v>
      </c>
      <c r="AP53" s="137">
        <v>0.00015</v>
      </c>
      <c r="AQ53" s="137">
        <v>-0.00013</v>
      </c>
      <c r="AR53" s="137">
        <v>-5e-5</v>
      </c>
      <c r="AS53" s="137">
        <v>0.00013</v>
      </c>
      <c r="AT53" s="137">
        <v>-0.0002</v>
      </c>
      <c r="AU53" s="137">
        <v>-0.0001</v>
      </c>
      <c r="AV53" s="137">
        <v>-0.00012</v>
      </c>
      <c r="AW53" s="137">
        <v>-0.00028</v>
      </c>
      <c r="AX53" s="137">
        <v>0.00012</v>
      </c>
      <c r="AY53" s="137">
        <v>-8e-5</v>
      </c>
      <c r="AZ53" s="137">
        <v>6e-5</v>
      </c>
      <c r="BA53" s="137">
        <v>4e-5</v>
      </c>
      <c r="BB53" s="137">
        <v>0.00024</v>
      </c>
      <c r="BC53" s="137">
        <v>0.00032</v>
      </c>
      <c r="BD53" s="137">
        <v>0.00013</v>
      </c>
      <c r="BE53" s="137">
        <v>0.00023</v>
      </c>
      <c r="BF53" s="137">
        <v>0.00028</v>
      </c>
      <c r="BG53" s="137">
        <v>3e-5</v>
      </c>
      <c r="BH53" s="137">
        <v>0.00019</v>
      </c>
      <c r="BI53" s="137">
        <v>0.00032</v>
      </c>
      <c r="BJ53" s="137">
        <v>-0.00011</v>
      </c>
      <c r="BK53" s="137">
        <v>7e-5</v>
      </c>
      <c r="BL53" s="137">
        <v>0.00012</v>
      </c>
      <c r="BM53" s="137">
        <v>-5e-5</v>
      </c>
      <c r="BN53" s="137">
        <v>0.00012</v>
      </c>
      <c r="BO53" s="137">
        <v>-0.00019</v>
      </c>
      <c r="BP53" s="137">
        <v>0.0001</v>
      </c>
      <c r="BQ53" s="144"/>
      <c r="BR53" s="145"/>
      <c r="BS53" s="145"/>
      <c r="BT53" s="145"/>
      <c r="BU53" s="145"/>
      <c r="BV53" s="145"/>
      <c r="BW53" s="145"/>
      <c r="BX53" s="145"/>
      <c r="BY53" s="145"/>
      <c r="BZ53" s="145"/>
      <c r="CA53" s="145"/>
      <c r="CB53" s="145"/>
      <c r="CC53" s="145"/>
      <c r="CD53" s="145"/>
      <c r="CE53" s="145"/>
      <c r="CF53" s="145"/>
      <c r="CG53" s="145"/>
      <c r="CH53" s="145"/>
      <c r="CI53" s="145"/>
      <c r="CJ53" s="145"/>
      <c r="CK53" s="145"/>
      <c r="CL53" s="145"/>
      <c r="CM53" s="145"/>
      <c r="CN53" s="145"/>
      <c r="CO53" s="145"/>
      <c r="CP53" s="145"/>
      <c r="CQ53" s="145"/>
      <c r="CR53" s="145"/>
      <c r="CS53" s="145"/>
      <c r="CT53" s="145"/>
      <c r="CU53" s="145"/>
      <c r="CV53" s="145"/>
      <c r="CW53" s="145"/>
      <c r="CX53" s="145"/>
      <c r="CY53" s="145"/>
      <c r="CZ53" s="145"/>
      <c r="DA53" s="145"/>
      <c r="DB53" s="145"/>
      <c r="DC53" s="145"/>
      <c r="DD53" s="145"/>
      <c r="DE53" s="145"/>
      <c r="DF53" s="145"/>
      <c r="DG53" s="145"/>
      <c r="DH53" s="145"/>
      <c r="DI53" s="145"/>
      <c r="DJ53" s="145"/>
      <c r="DK53" s="145"/>
      <c r="DL53" s="145"/>
      <c r="DM53" s="145"/>
      <c r="DN53" s="145"/>
      <c r="DO53" s="145"/>
      <c r="DP53" s="145"/>
      <c r="DQ53" s="145"/>
      <c r="DR53" s="145"/>
      <c r="DS53" s="145"/>
      <c r="DT53" s="145"/>
      <c r="DU53" s="145"/>
      <c r="DV53" s="145"/>
      <c r="DW53" s="145"/>
      <c r="DX53" s="145"/>
      <c r="DY53" s="145"/>
      <c r="DZ53" s="145"/>
      <c r="EA53" s="145"/>
      <c r="EB53" s="145"/>
      <c r="EC53" s="145"/>
      <c r="ED53" s="145"/>
      <c r="EE53" s="145"/>
      <c r="EF53" s="145"/>
    </row>
    <row r="54" ht="15" customHeight="1" spans="1:136">
      <c r="A54" s="34">
        <v>15</v>
      </c>
      <c r="B54" s="46"/>
      <c r="C54" s="47"/>
      <c r="D54" s="44" t="s">
        <v>75</v>
      </c>
      <c r="E54" s="66"/>
      <c r="F54" s="67" t="s">
        <v>60</v>
      </c>
      <c r="G54" s="68">
        <v>0</v>
      </c>
      <c r="H54" s="65">
        <v>0.025</v>
      </c>
      <c r="I54" s="65">
        <v>-0.025</v>
      </c>
      <c r="J54" s="77" t="s">
        <v>71</v>
      </c>
      <c r="K54" s="78" t="s">
        <v>62</v>
      </c>
      <c r="L54" s="79">
        <f t="shared" si="0"/>
        <v>0.025</v>
      </c>
      <c r="M54" s="89">
        <f t="shared" si="1"/>
        <v>-0.025</v>
      </c>
      <c r="N54" s="93"/>
      <c r="O54" s="91">
        <f t="shared" si="18"/>
        <v>0.00029</v>
      </c>
      <c r="P54" s="91">
        <f t="shared" si="19"/>
        <v>-0.00032</v>
      </c>
      <c r="Q54" s="91">
        <f t="shared" si="20"/>
        <v>-4.59375e-5</v>
      </c>
      <c r="R54" s="102">
        <f t="shared" si="21"/>
        <v>0.000167406389345056</v>
      </c>
      <c r="S54" s="103">
        <f t="shared" si="22"/>
        <v>49.7790637856527</v>
      </c>
      <c r="T54" s="104">
        <f t="shared" si="23"/>
        <v>-0.0018375</v>
      </c>
      <c r="U54" s="104" t="str">
        <f t="shared" si="24"/>
        <v>Level A</v>
      </c>
      <c r="V54" s="103">
        <f t="shared" si="25"/>
        <v>49.8705328153588</v>
      </c>
      <c r="W54" s="103">
        <f t="shared" si="26"/>
        <v>49.6875947559465</v>
      </c>
      <c r="X54" s="103">
        <f t="shared" si="27"/>
        <v>49.6875947559465</v>
      </c>
      <c r="Y54" s="111">
        <f t="shared" si="28"/>
        <v>1</v>
      </c>
      <c r="Z54" s="112" t="str">
        <f t="shared" si="29"/>
        <v/>
      </c>
      <c r="AA54" s="112" t="str">
        <f t="shared" si="30"/>
        <v/>
      </c>
      <c r="AB54" s="112">
        <f t="shared" si="31"/>
        <v>4.59375e-5</v>
      </c>
      <c r="AC54" s="112" t="str">
        <f t="shared" si="32"/>
        <v/>
      </c>
      <c r="AD54" s="118"/>
      <c r="AE54" s="119" t="str">
        <f t="shared" si="33"/>
        <v/>
      </c>
      <c r="AF54" s="120"/>
      <c r="AG54" s="127"/>
      <c r="AH54" s="127"/>
      <c r="AI54" s="128"/>
      <c r="AJ54" s="130"/>
      <c r="AK54" s="137">
        <v>0.00029</v>
      </c>
      <c r="AL54" s="137">
        <v>-0.00026</v>
      </c>
      <c r="AM54" s="137">
        <v>-0.0001</v>
      </c>
      <c r="AN54" s="137">
        <v>-7e-5</v>
      </c>
      <c r="AO54" s="137">
        <v>1e-5</v>
      </c>
      <c r="AP54" s="137">
        <v>-0.00015</v>
      </c>
      <c r="AQ54" s="137">
        <v>0.00013</v>
      </c>
      <c r="AR54" s="137">
        <v>5e-5</v>
      </c>
      <c r="AS54" s="137">
        <v>-0.00013</v>
      </c>
      <c r="AT54" s="137">
        <v>0.0002</v>
      </c>
      <c r="AU54" s="137">
        <v>0.0001</v>
      </c>
      <c r="AV54" s="137">
        <v>0.00012</v>
      </c>
      <c r="AW54" s="137">
        <v>0.00028</v>
      </c>
      <c r="AX54" s="137">
        <v>-0.00012</v>
      </c>
      <c r="AY54" s="137">
        <v>8e-5</v>
      </c>
      <c r="AZ54" s="137">
        <v>-6e-5</v>
      </c>
      <c r="BA54" s="137">
        <v>-4e-5</v>
      </c>
      <c r="BB54" s="137">
        <v>-0.00024</v>
      </c>
      <c r="BC54" s="137">
        <v>-0.00032</v>
      </c>
      <c r="BD54" s="137">
        <v>-0.00013</v>
      </c>
      <c r="BE54" s="137">
        <v>-0.00023</v>
      </c>
      <c r="BF54" s="137">
        <v>-0.00028</v>
      </c>
      <c r="BG54" s="137">
        <v>-3e-5</v>
      </c>
      <c r="BH54" s="137">
        <v>-0.00019</v>
      </c>
      <c r="BI54" s="137">
        <v>-0.00032</v>
      </c>
      <c r="BJ54" s="137">
        <v>0.00011</v>
      </c>
      <c r="BK54" s="137">
        <v>-7e-5</v>
      </c>
      <c r="BL54" s="137">
        <v>-0.00012</v>
      </c>
      <c r="BM54" s="137">
        <v>5e-5</v>
      </c>
      <c r="BN54" s="137">
        <v>-0.00012</v>
      </c>
      <c r="BO54" s="137">
        <v>0.00019</v>
      </c>
      <c r="BP54" s="137">
        <v>-0.0001</v>
      </c>
      <c r="BQ54" s="144"/>
      <c r="BR54" s="145"/>
      <c r="BS54" s="145"/>
      <c r="BT54" s="145"/>
      <c r="BU54" s="145"/>
      <c r="BV54" s="145"/>
      <c r="BW54" s="145"/>
      <c r="BX54" s="145"/>
      <c r="BY54" s="145"/>
      <c r="BZ54" s="145"/>
      <c r="CA54" s="145"/>
      <c r="CB54" s="145"/>
      <c r="CC54" s="145"/>
      <c r="CD54" s="145"/>
      <c r="CE54" s="145"/>
      <c r="CF54" s="145"/>
      <c r="CG54" s="145"/>
      <c r="CH54" s="145"/>
      <c r="CI54" s="145"/>
      <c r="CJ54" s="145"/>
      <c r="CK54" s="145"/>
      <c r="CL54" s="145"/>
      <c r="CM54" s="145"/>
      <c r="CN54" s="145"/>
      <c r="CO54" s="145"/>
      <c r="CP54" s="145"/>
      <c r="CQ54" s="145"/>
      <c r="CR54" s="145"/>
      <c r="CS54" s="145"/>
      <c r="CT54" s="145"/>
      <c r="CU54" s="145"/>
      <c r="CV54" s="145"/>
      <c r="CW54" s="145"/>
      <c r="CX54" s="145"/>
      <c r="CY54" s="145"/>
      <c r="CZ54" s="145"/>
      <c r="DA54" s="145"/>
      <c r="DB54" s="145"/>
      <c r="DC54" s="145"/>
      <c r="DD54" s="145"/>
      <c r="DE54" s="145"/>
      <c r="DF54" s="145"/>
      <c r="DG54" s="145"/>
      <c r="DH54" s="145"/>
      <c r="DI54" s="145"/>
      <c r="DJ54" s="145"/>
      <c r="DK54" s="145"/>
      <c r="DL54" s="145"/>
      <c r="DM54" s="145"/>
      <c r="DN54" s="145"/>
      <c r="DO54" s="145"/>
      <c r="DP54" s="145"/>
      <c r="DQ54" s="145"/>
      <c r="DR54" s="145"/>
      <c r="DS54" s="145"/>
      <c r="DT54" s="145"/>
      <c r="DU54" s="145"/>
      <c r="DV54" s="145"/>
      <c r="DW54" s="145"/>
      <c r="DX54" s="145"/>
      <c r="DY54" s="145"/>
      <c r="DZ54" s="145"/>
      <c r="EA54" s="145"/>
      <c r="EB54" s="145"/>
      <c r="EC54" s="145"/>
      <c r="ED54" s="145"/>
      <c r="EE54" s="145"/>
      <c r="EF54" s="145"/>
    </row>
    <row r="55" ht="15" customHeight="1" spans="1:136">
      <c r="A55" s="34">
        <v>20</v>
      </c>
      <c r="B55" s="48" t="s">
        <v>91</v>
      </c>
      <c r="C55" s="47" t="s">
        <v>91</v>
      </c>
      <c r="D55" s="49" t="s">
        <v>92</v>
      </c>
      <c r="E55" s="66">
        <v>1.33</v>
      </c>
      <c r="F55" s="67" t="s">
        <v>93</v>
      </c>
      <c r="G55" s="68"/>
      <c r="H55" s="69">
        <v>0.05</v>
      </c>
      <c r="I55" s="70"/>
      <c r="J55" s="80" t="s">
        <v>94</v>
      </c>
      <c r="K55" s="81" t="s">
        <v>62</v>
      </c>
      <c r="L55" s="79">
        <f t="shared" si="0"/>
        <v>0.05</v>
      </c>
      <c r="M55" s="89" t="str">
        <f t="shared" si="1"/>
        <v/>
      </c>
      <c r="N55" s="90"/>
      <c r="O55" s="91">
        <f t="shared" si="18"/>
        <v>0.0255804560420058</v>
      </c>
      <c r="P55" s="91">
        <f t="shared" si="19"/>
        <v>0.00790290019203304</v>
      </c>
      <c r="Q55" s="91">
        <f t="shared" si="20"/>
        <v>0.0187150238764495</v>
      </c>
      <c r="R55" s="102">
        <f t="shared" si="21"/>
        <v>0.00518803844454324</v>
      </c>
      <c r="S55" s="103">
        <f t="shared" si="22"/>
        <v>2.01007095186145</v>
      </c>
      <c r="T55" s="104" t="str">
        <f t="shared" si="23"/>
        <v/>
      </c>
      <c r="U55" s="104" t="str">
        <f t="shared" si="24"/>
        <v/>
      </c>
      <c r="V55" s="103">
        <f t="shared" si="25"/>
        <v>2.01007095186145</v>
      </c>
      <c r="W55" s="103" t="str">
        <f t="shared" si="26"/>
        <v/>
      </c>
      <c r="X55" s="103">
        <f t="shared" si="27"/>
        <v>2.01007095186145</v>
      </c>
      <c r="Y55" s="111">
        <f t="shared" si="28"/>
        <v>0.999999999181281</v>
      </c>
      <c r="Z55" s="112" t="str">
        <f t="shared" si="29"/>
        <v/>
      </c>
      <c r="AA55" s="112" t="str">
        <f t="shared" si="30"/>
        <v/>
      </c>
      <c r="AB55" s="112" t="str">
        <f t="shared" si="31"/>
        <v/>
      </c>
      <c r="AC55" s="112" t="str">
        <f t="shared" si="32"/>
        <v/>
      </c>
      <c r="AD55" s="118"/>
      <c r="AE55" s="119" t="str">
        <f t="shared" si="33"/>
        <v/>
      </c>
      <c r="AF55" s="120"/>
      <c r="AG55" s="127"/>
      <c r="AH55" s="127"/>
      <c r="AI55" s="128"/>
      <c r="AJ55" s="129"/>
      <c r="AK55" s="139">
        <v>0.0177778870624684</v>
      </c>
      <c r="AL55" s="139">
        <v>0.0167355778696594</v>
      </c>
      <c r="AM55" s="139">
        <v>0.0255804560420058</v>
      </c>
      <c r="AN55" s="139">
        <v>0.0175064941460352</v>
      </c>
      <c r="AO55" s="139">
        <v>0.0183713146625977</v>
      </c>
      <c r="AP55" s="139">
        <v>0.0178078663674161</v>
      </c>
      <c r="AQ55" s="139">
        <v>0.00790290019203304</v>
      </c>
      <c r="AR55" s="139">
        <v>0.0231727523780301</v>
      </c>
      <c r="AS55" s="139">
        <v>0.0167145340022434</v>
      </c>
      <c r="AT55" s="136"/>
      <c r="AU55" s="136"/>
      <c r="AV55" s="136"/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6"/>
      <c r="BI55" s="136"/>
      <c r="BJ55" s="136"/>
      <c r="BK55" s="136"/>
      <c r="BL55" s="136"/>
      <c r="BM55" s="136"/>
      <c r="BN55" s="136"/>
      <c r="BO55" s="136"/>
      <c r="BP55" s="136">
        <v>0.0255804560420058</v>
      </c>
      <c r="BQ55" s="144"/>
      <c r="BR55" s="145"/>
      <c r="BS55" s="145"/>
      <c r="BT55" s="145"/>
      <c r="BU55" s="145"/>
      <c r="BV55" s="145"/>
      <c r="BW55" s="145"/>
      <c r="BX55" s="145"/>
      <c r="BY55" s="145"/>
      <c r="BZ55" s="145"/>
      <c r="CA55" s="145"/>
      <c r="CB55" s="145"/>
      <c r="CC55" s="145"/>
      <c r="CD55" s="145"/>
      <c r="CE55" s="145"/>
      <c r="CF55" s="145"/>
      <c r="CG55" s="145"/>
      <c r="CH55" s="145"/>
      <c r="CI55" s="145"/>
      <c r="CJ55" s="145"/>
      <c r="CK55" s="145"/>
      <c r="CL55" s="145"/>
      <c r="CM55" s="145"/>
      <c r="CN55" s="145"/>
      <c r="CO55" s="145"/>
      <c r="CP55" s="145"/>
      <c r="CQ55" s="145"/>
      <c r="CR55" s="145"/>
      <c r="CS55" s="145"/>
      <c r="CT55" s="145"/>
      <c r="CU55" s="145"/>
      <c r="CV55" s="145"/>
      <c r="CW55" s="145"/>
      <c r="CX55" s="145"/>
      <c r="CY55" s="145"/>
      <c r="CZ55" s="145"/>
      <c r="DA55" s="145"/>
      <c r="DB55" s="145"/>
      <c r="DC55" s="145"/>
      <c r="DD55" s="145"/>
      <c r="DE55" s="145"/>
      <c r="DF55" s="145"/>
      <c r="DG55" s="145"/>
      <c r="DH55" s="145"/>
      <c r="DI55" s="145"/>
      <c r="DJ55" s="145"/>
      <c r="DK55" s="145"/>
      <c r="DL55" s="145"/>
      <c r="DM55" s="145"/>
      <c r="DN55" s="145"/>
      <c r="DO55" s="145"/>
      <c r="DP55" s="145"/>
      <c r="DQ55" s="145"/>
      <c r="DR55" s="145"/>
      <c r="DS55" s="145"/>
      <c r="DT55" s="145"/>
      <c r="DU55" s="145"/>
      <c r="DV55" s="145"/>
      <c r="DW55" s="145"/>
      <c r="DX55" s="145"/>
      <c r="DY55" s="145"/>
      <c r="DZ55" s="145"/>
      <c r="EA55" s="145"/>
      <c r="EB55" s="145"/>
      <c r="EC55" s="145"/>
      <c r="ED55" s="145"/>
      <c r="EE55" s="145"/>
      <c r="EF55" s="145"/>
    </row>
    <row r="56" ht="15" customHeight="1" spans="1:136">
      <c r="A56" s="34">
        <v>23</v>
      </c>
      <c r="B56" s="48" t="s">
        <v>91</v>
      </c>
      <c r="C56" s="47" t="s">
        <v>91</v>
      </c>
      <c r="D56" s="45" t="s">
        <v>95</v>
      </c>
      <c r="E56" s="66">
        <v>1.33</v>
      </c>
      <c r="F56" s="67" t="s">
        <v>93</v>
      </c>
      <c r="G56" s="68"/>
      <c r="H56" s="69">
        <v>0.05</v>
      </c>
      <c r="I56" s="70"/>
      <c r="J56" s="80" t="s">
        <v>94</v>
      </c>
      <c r="K56" s="81" t="s">
        <v>62</v>
      </c>
      <c r="L56" s="79">
        <f t="shared" si="0"/>
        <v>0.05</v>
      </c>
      <c r="M56" s="89" t="str">
        <f t="shared" si="1"/>
        <v/>
      </c>
      <c r="N56" s="90"/>
      <c r="O56" s="91">
        <f t="shared" si="18"/>
        <v>0.0221676580439894</v>
      </c>
      <c r="P56" s="91">
        <f t="shared" si="19"/>
        <v>0.0119656637475071</v>
      </c>
      <c r="Q56" s="91">
        <f t="shared" si="20"/>
        <v>0.0170129038728677</v>
      </c>
      <c r="R56" s="102">
        <f t="shared" si="21"/>
        <v>0.00339587166855422</v>
      </c>
      <c r="S56" s="103">
        <f t="shared" si="22"/>
        <v>3.23796061284185</v>
      </c>
      <c r="T56" s="104" t="str">
        <f t="shared" si="23"/>
        <v/>
      </c>
      <c r="U56" s="104" t="str">
        <f t="shared" si="24"/>
        <v/>
      </c>
      <c r="V56" s="103">
        <f t="shared" si="25"/>
        <v>3.23796061284185</v>
      </c>
      <c r="W56" s="103" t="str">
        <f t="shared" si="26"/>
        <v/>
      </c>
      <c r="X56" s="103">
        <f t="shared" si="27"/>
        <v>3.23796061284185</v>
      </c>
      <c r="Y56" s="111">
        <f t="shared" si="28"/>
        <v>1</v>
      </c>
      <c r="Z56" s="112" t="str">
        <f t="shared" si="29"/>
        <v/>
      </c>
      <c r="AA56" s="112" t="str">
        <f t="shared" si="30"/>
        <v/>
      </c>
      <c r="AB56" s="112" t="str">
        <f t="shared" si="31"/>
        <v/>
      </c>
      <c r="AC56" s="112" t="str">
        <f t="shared" si="32"/>
        <v/>
      </c>
      <c r="AD56" s="118"/>
      <c r="AE56" s="119" t="str">
        <f t="shared" si="33"/>
        <v/>
      </c>
      <c r="AF56" s="120"/>
      <c r="AG56" s="127"/>
      <c r="AH56" s="127"/>
      <c r="AI56" s="128"/>
      <c r="AJ56" s="129"/>
      <c r="AK56" s="139">
        <v>0.0166231791398109</v>
      </c>
      <c r="AL56" s="139">
        <v>0.0126028628725537</v>
      </c>
      <c r="AM56" s="139">
        <v>0.0183440239284911</v>
      </c>
      <c r="AN56" s="139">
        <v>0.0199551919970823</v>
      </c>
      <c r="AO56" s="139">
        <v>0.0168540298972823</v>
      </c>
      <c r="AP56" s="139">
        <v>0.0197691851748545</v>
      </c>
      <c r="AQ56" s="139">
        <v>0.0221676580439894</v>
      </c>
      <c r="AR56" s="139">
        <v>0.0119656637475071</v>
      </c>
      <c r="AS56" s="139">
        <v>0.013503219998615</v>
      </c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  <c r="BE56" s="136"/>
      <c r="BF56" s="136"/>
      <c r="BG56" s="136"/>
      <c r="BH56" s="136"/>
      <c r="BI56" s="136"/>
      <c r="BJ56" s="136"/>
      <c r="BK56" s="136"/>
      <c r="BL56" s="136"/>
      <c r="BM56" s="136"/>
      <c r="BN56" s="136"/>
      <c r="BO56" s="136"/>
      <c r="BP56" s="136">
        <v>0.0183440239284911</v>
      </c>
      <c r="BQ56" s="144"/>
      <c r="BR56" s="145"/>
      <c r="BS56" s="145"/>
      <c r="BT56" s="145"/>
      <c r="BU56" s="145"/>
      <c r="BV56" s="145"/>
      <c r="BW56" s="145"/>
      <c r="BX56" s="145"/>
      <c r="BY56" s="145"/>
      <c r="BZ56" s="145"/>
      <c r="CA56" s="145"/>
      <c r="CB56" s="145"/>
      <c r="CC56" s="145"/>
      <c r="CD56" s="145"/>
      <c r="CE56" s="145"/>
      <c r="CF56" s="145"/>
      <c r="CG56" s="145"/>
      <c r="CH56" s="145"/>
      <c r="CI56" s="145"/>
      <c r="CJ56" s="145"/>
      <c r="CK56" s="145"/>
      <c r="CL56" s="145"/>
      <c r="CM56" s="145"/>
      <c r="CN56" s="145"/>
      <c r="CO56" s="145"/>
      <c r="CP56" s="145"/>
      <c r="CQ56" s="145"/>
      <c r="CR56" s="145"/>
      <c r="CS56" s="145"/>
      <c r="CT56" s="145"/>
      <c r="CU56" s="145"/>
      <c r="CV56" s="145"/>
      <c r="CW56" s="145"/>
      <c r="CX56" s="145"/>
      <c r="CY56" s="145"/>
      <c r="CZ56" s="145"/>
      <c r="DA56" s="145"/>
      <c r="DB56" s="145"/>
      <c r="DC56" s="145"/>
      <c r="DD56" s="145"/>
      <c r="DE56" s="145"/>
      <c r="DF56" s="145"/>
      <c r="DG56" s="145"/>
      <c r="DH56" s="145"/>
      <c r="DI56" s="145"/>
      <c r="DJ56" s="145"/>
      <c r="DK56" s="145"/>
      <c r="DL56" s="145"/>
      <c r="DM56" s="145"/>
      <c r="DN56" s="145"/>
      <c r="DO56" s="145"/>
      <c r="DP56" s="145"/>
      <c r="DQ56" s="145"/>
      <c r="DR56" s="145"/>
      <c r="DS56" s="145"/>
      <c r="DT56" s="145"/>
      <c r="DU56" s="145"/>
      <c r="DV56" s="145"/>
      <c r="DW56" s="145"/>
      <c r="DX56" s="145"/>
      <c r="DY56" s="145"/>
      <c r="DZ56" s="145"/>
      <c r="EA56" s="145"/>
      <c r="EB56" s="145"/>
      <c r="EC56" s="145"/>
      <c r="ED56" s="145"/>
      <c r="EE56" s="145"/>
      <c r="EF56" s="145"/>
    </row>
    <row r="57" ht="15" customHeight="1" spans="1:136">
      <c r="A57" s="34">
        <v>26</v>
      </c>
      <c r="B57" s="48" t="s">
        <v>91</v>
      </c>
      <c r="C57" s="47" t="s">
        <v>91</v>
      </c>
      <c r="D57" s="44" t="s">
        <v>96</v>
      </c>
      <c r="E57" s="66">
        <v>1.33</v>
      </c>
      <c r="F57" s="67" t="s">
        <v>93</v>
      </c>
      <c r="G57" s="68"/>
      <c r="H57" s="69">
        <v>0.05</v>
      </c>
      <c r="I57" s="70"/>
      <c r="J57" s="80" t="s">
        <v>94</v>
      </c>
      <c r="K57" s="81" t="s">
        <v>62</v>
      </c>
      <c r="L57" s="79">
        <f t="shared" si="0"/>
        <v>0.05</v>
      </c>
      <c r="M57" s="89" t="str">
        <f t="shared" si="1"/>
        <v/>
      </c>
      <c r="N57" s="90"/>
      <c r="O57" s="91">
        <f t="shared" si="18"/>
        <v>0.0230614455966569</v>
      </c>
      <c r="P57" s="91">
        <f t="shared" si="19"/>
        <v>0.00618952919357348</v>
      </c>
      <c r="Q57" s="91">
        <f t="shared" si="20"/>
        <v>0.0141273994127678</v>
      </c>
      <c r="R57" s="102">
        <f t="shared" si="21"/>
        <v>0.00569997082333669</v>
      </c>
      <c r="S57" s="103">
        <f t="shared" si="22"/>
        <v>2.09782363799498</v>
      </c>
      <c r="T57" s="104" t="str">
        <f t="shared" si="23"/>
        <v/>
      </c>
      <c r="U57" s="104" t="str">
        <f t="shared" si="24"/>
        <v/>
      </c>
      <c r="V57" s="103">
        <f t="shared" si="25"/>
        <v>2.09782363799498</v>
      </c>
      <c r="W57" s="103" t="str">
        <f t="shared" si="26"/>
        <v/>
      </c>
      <c r="X57" s="103">
        <f t="shared" si="27"/>
        <v>2.09782363799498</v>
      </c>
      <c r="Y57" s="111">
        <f t="shared" si="28"/>
        <v>0.999999999844778</v>
      </c>
      <c r="Z57" s="112" t="str">
        <f t="shared" si="29"/>
        <v/>
      </c>
      <c r="AA57" s="112" t="str">
        <f t="shared" si="30"/>
        <v/>
      </c>
      <c r="AB57" s="112" t="str">
        <f t="shared" si="31"/>
        <v/>
      </c>
      <c r="AC57" s="112" t="str">
        <f t="shared" si="32"/>
        <v/>
      </c>
      <c r="AD57" s="118"/>
      <c r="AE57" s="119" t="str">
        <f t="shared" si="33"/>
        <v/>
      </c>
      <c r="AF57" s="120"/>
      <c r="AG57" s="127"/>
      <c r="AH57" s="127"/>
      <c r="AI57" s="128"/>
      <c r="AJ57" s="129"/>
      <c r="AK57" s="139">
        <v>0.0154638031637566</v>
      </c>
      <c r="AL57" s="139">
        <v>0.0088176352705411</v>
      </c>
      <c r="AM57" s="139">
        <v>0.0230614455966569</v>
      </c>
      <c r="AN57" s="139">
        <v>0.0135730417477247</v>
      </c>
      <c r="AO57" s="139">
        <v>0.00852203554906257</v>
      </c>
      <c r="AP57" s="139">
        <v>0.0165037760995113</v>
      </c>
      <c r="AQ57" s="139">
        <v>0.0131933165728526</v>
      </c>
      <c r="AR57" s="139">
        <v>0.0128879653373419</v>
      </c>
      <c r="AS57" s="139">
        <v>0.00618952919357348</v>
      </c>
      <c r="AT57" s="136"/>
      <c r="AU57" s="136"/>
      <c r="AV57" s="136"/>
      <c r="AW57" s="136"/>
      <c r="AX57" s="136"/>
      <c r="AY57" s="136"/>
      <c r="AZ57" s="136"/>
      <c r="BA57" s="136"/>
      <c r="BB57" s="136"/>
      <c r="BC57" s="136"/>
      <c r="BD57" s="136"/>
      <c r="BE57" s="136"/>
      <c r="BF57" s="136"/>
      <c r="BG57" s="136"/>
      <c r="BH57" s="136"/>
      <c r="BI57" s="136"/>
      <c r="BJ57" s="136"/>
      <c r="BK57" s="136"/>
      <c r="BL57" s="136"/>
      <c r="BM57" s="136"/>
      <c r="BN57" s="136"/>
      <c r="BO57" s="136"/>
      <c r="BP57" s="136">
        <v>0.0230614455966569</v>
      </c>
      <c r="BQ57" s="144"/>
      <c r="BR57" s="145"/>
      <c r="BS57" s="145"/>
      <c r="BT57" s="145"/>
      <c r="BU57" s="145"/>
      <c r="BV57" s="145"/>
      <c r="BW57" s="145"/>
      <c r="BX57" s="145"/>
      <c r="BY57" s="145"/>
      <c r="BZ57" s="145"/>
      <c r="CA57" s="145"/>
      <c r="CB57" s="145"/>
      <c r="CC57" s="145"/>
      <c r="CD57" s="145"/>
      <c r="CE57" s="145"/>
      <c r="CF57" s="145"/>
      <c r="CG57" s="145"/>
      <c r="CH57" s="145"/>
      <c r="CI57" s="145"/>
      <c r="CJ57" s="145"/>
      <c r="CK57" s="145"/>
      <c r="CL57" s="145"/>
      <c r="CM57" s="145"/>
      <c r="CN57" s="145"/>
      <c r="CO57" s="145"/>
      <c r="CP57" s="145"/>
      <c r="CQ57" s="145"/>
      <c r="CR57" s="146"/>
      <c r="CS57" s="145"/>
      <c r="CT57" s="145"/>
      <c r="CU57" s="145"/>
      <c r="CV57" s="145"/>
      <c r="CW57" s="145"/>
      <c r="CX57" s="145"/>
      <c r="CY57" s="145"/>
      <c r="CZ57" s="145"/>
      <c r="DA57" s="145"/>
      <c r="DB57" s="145"/>
      <c r="DC57" s="145"/>
      <c r="DD57" s="145"/>
      <c r="DE57" s="145"/>
      <c r="DF57" s="145"/>
      <c r="DG57" s="145"/>
      <c r="DH57" s="145"/>
      <c r="DI57" s="145"/>
      <c r="DJ57" s="145"/>
      <c r="DK57" s="145"/>
      <c r="DL57" s="145"/>
      <c r="DM57" s="145"/>
      <c r="DN57" s="145"/>
      <c r="DO57" s="145"/>
      <c r="DP57" s="145"/>
      <c r="DQ57" s="145"/>
      <c r="DR57" s="145"/>
      <c r="DS57" s="145"/>
      <c r="DT57" s="145"/>
      <c r="DU57" s="145"/>
      <c r="DV57" s="145"/>
      <c r="DW57" s="145"/>
      <c r="DX57" s="145"/>
      <c r="DY57" s="145"/>
      <c r="DZ57" s="145"/>
      <c r="EA57" s="145"/>
      <c r="EB57" s="145"/>
      <c r="EC57" s="145"/>
      <c r="ED57" s="145"/>
      <c r="EE57" s="145"/>
      <c r="EF57" s="145"/>
    </row>
    <row r="58" ht="15" customHeight="1" spans="1:136">
      <c r="A58" s="34">
        <v>29</v>
      </c>
      <c r="B58" s="48" t="s">
        <v>91</v>
      </c>
      <c r="C58" s="47" t="s">
        <v>91</v>
      </c>
      <c r="D58" s="44" t="s">
        <v>97</v>
      </c>
      <c r="E58" s="66">
        <v>1.33</v>
      </c>
      <c r="F58" s="67" t="s">
        <v>93</v>
      </c>
      <c r="G58" s="68"/>
      <c r="H58" s="69">
        <v>0.05</v>
      </c>
      <c r="I58" s="70"/>
      <c r="J58" s="80" t="s">
        <v>94</v>
      </c>
      <c r="K58" s="81" t="s">
        <v>62</v>
      </c>
      <c r="L58" s="79">
        <f t="shared" si="0"/>
        <v>0.05</v>
      </c>
      <c r="M58" s="89" t="str">
        <f t="shared" si="1"/>
        <v/>
      </c>
      <c r="N58" s="90"/>
      <c r="O58" s="91">
        <f t="shared" si="18"/>
        <v>0.0289343683839096</v>
      </c>
      <c r="P58" s="91">
        <f t="shared" si="19"/>
        <v>0.0113607251946005</v>
      </c>
      <c r="Q58" s="91">
        <f t="shared" si="20"/>
        <v>0.0222226545380516</v>
      </c>
      <c r="R58" s="102">
        <f t="shared" si="21"/>
        <v>0.00507221970392272</v>
      </c>
      <c r="S58" s="103">
        <f t="shared" si="22"/>
        <v>1.82545624883363</v>
      </c>
      <c r="T58" s="104" t="str">
        <f t="shared" si="23"/>
        <v/>
      </c>
      <c r="U58" s="104" t="str">
        <f t="shared" si="24"/>
        <v/>
      </c>
      <c r="V58" s="103">
        <f t="shared" si="25"/>
        <v>1.82545624883363</v>
      </c>
      <c r="W58" s="103" t="str">
        <f t="shared" si="26"/>
        <v/>
      </c>
      <c r="X58" s="103">
        <f t="shared" si="27"/>
        <v>1.82545624883363</v>
      </c>
      <c r="Y58" s="111">
        <f t="shared" si="28"/>
        <v>0.999999978292874</v>
      </c>
      <c r="Z58" s="112" t="str">
        <f t="shared" si="29"/>
        <v/>
      </c>
      <c r="AA58" s="112" t="str">
        <f t="shared" si="30"/>
        <v/>
      </c>
      <c r="AB58" s="112" t="str">
        <f t="shared" si="31"/>
        <v/>
      </c>
      <c r="AC58" s="112" t="str">
        <f t="shared" si="32"/>
        <v/>
      </c>
      <c r="AD58" s="118"/>
      <c r="AE58" s="119" t="str">
        <f t="shared" si="33"/>
        <v/>
      </c>
      <c r="AF58" s="120"/>
      <c r="AG58" s="127"/>
      <c r="AH58" s="127"/>
      <c r="AI58" s="128"/>
      <c r="AJ58" s="129"/>
      <c r="AK58" s="139">
        <v>0.0195732444531581</v>
      </c>
      <c r="AL58" s="139">
        <v>0.0229858513579445</v>
      </c>
      <c r="AM58" s="139">
        <v>0.0249454918558419</v>
      </c>
      <c r="AN58" s="139">
        <v>0.0203265013522761</v>
      </c>
      <c r="AO58" s="139">
        <v>0.0113607251946005</v>
      </c>
      <c r="AP58" s="139">
        <v>0.0289343683839096</v>
      </c>
      <c r="AQ58" s="139">
        <v>0.0268012083038756</v>
      </c>
      <c r="AR58" s="139">
        <v>0.0242866970223082</v>
      </c>
      <c r="AS58" s="139">
        <v>0.0180669656007592</v>
      </c>
      <c r="AT58" s="136"/>
      <c r="AU58" s="136"/>
      <c r="AV58" s="136"/>
      <c r="AW58" s="136"/>
      <c r="AX58" s="136"/>
      <c r="AY58" s="136"/>
      <c r="AZ58" s="136"/>
      <c r="BA58" s="136"/>
      <c r="BB58" s="136"/>
      <c r="BC58" s="136"/>
      <c r="BD58" s="136"/>
      <c r="BE58" s="136"/>
      <c r="BF58" s="136"/>
      <c r="BG58" s="136"/>
      <c r="BH58" s="136"/>
      <c r="BI58" s="136"/>
      <c r="BJ58" s="136"/>
      <c r="BK58" s="136"/>
      <c r="BL58" s="136"/>
      <c r="BM58" s="136"/>
      <c r="BN58" s="136"/>
      <c r="BO58" s="136"/>
      <c r="BP58" s="136">
        <v>0.0249454918558419</v>
      </c>
      <c r="BQ58" s="144"/>
      <c r="BR58" s="145"/>
      <c r="BS58" s="145"/>
      <c r="BT58" s="145"/>
      <c r="BU58" s="145"/>
      <c r="BV58" s="145"/>
      <c r="BW58" s="145"/>
      <c r="BX58" s="145"/>
      <c r="BY58" s="145"/>
      <c r="BZ58" s="145"/>
      <c r="CA58" s="145"/>
      <c r="CB58" s="145"/>
      <c r="CC58" s="145"/>
      <c r="CD58" s="145"/>
      <c r="CE58" s="145"/>
      <c r="CF58" s="145"/>
      <c r="CG58" s="145"/>
      <c r="CH58" s="145"/>
      <c r="CI58" s="145"/>
      <c r="CJ58" s="145"/>
      <c r="CK58" s="145"/>
      <c r="CL58" s="145"/>
      <c r="CM58" s="145"/>
      <c r="CN58" s="145"/>
      <c r="CO58" s="145"/>
      <c r="CP58" s="145"/>
      <c r="CQ58" s="145"/>
      <c r="CR58" s="145"/>
      <c r="CS58" s="145"/>
      <c r="CT58" s="145"/>
      <c r="CU58" s="145"/>
      <c r="CV58" s="145"/>
      <c r="CW58" s="145"/>
      <c r="CX58" s="145"/>
      <c r="CY58" s="145"/>
      <c r="CZ58" s="145"/>
      <c r="DA58" s="145"/>
      <c r="DB58" s="145"/>
      <c r="DC58" s="145"/>
      <c r="DD58" s="145"/>
      <c r="DE58" s="145"/>
      <c r="DF58" s="145"/>
      <c r="DG58" s="145"/>
      <c r="DH58" s="145"/>
      <c r="DI58" s="145"/>
      <c r="DJ58" s="145"/>
      <c r="DK58" s="145"/>
      <c r="DL58" s="145"/>
      <c r="DM58" s="145"/>
      <c r="DN58" s="145"/>
      <c r="DO58" s="145"/>
      <c r="DP58" s="145"/>
      <c r="DQ58" s="145"/>
      <c r="DR58" s="145"/>
      <c r="DS58" s="145"/>
      <c r="DT58" s="145"/>
      <c r="DU58" s="145"/>
      <c r="DV58" s="145"/>
      <c r="DW58" s="145"/>
      <c r="DX58" s="145"/>
      <c r="DY58" s="145"/>
      <c r="DZ58" s="145"/>
      <c r="EA58" s="145"/>
      <c r="EB58" s="145"/>
      <c r="EC58" s="145"/>
      <c r="ED58" s="145"/>
      <c r="EE58" s="145"/>
      <c r="EF58" s="145"/>
    </row>
    <row r="59" ht="15" customHeight="1" spans="1:136">
      <c r="A59" s="34">
        <v>33</v>
      </c>
      <c r="B59" s="49" t="s">
        <v>91</v>
      </c>
      <c r="C59" s="47" t="s">
        <v>91</v>
      </c>
      <c r="D59" s="44" t="s">
        <v>98</v>
      </c>
      <c r="E59" s="66">
        <v>1.33</v>
      </c>
      <c r="F59" s="67" t="s">
        <v>60</v>
      </c>
      <c r="G59" s="68" t="s">
        <v>99</v>
      </c>
      <c r="H59" s="70"/>
      <c r="I59" s="70"/>
      <c r="J59" s="80"/>
      <c r="K59" s="81"/>
      <c r="L59" s="79" t="e">
        <f t="shared" si="0"/>
        <v>#VALUE!</v>
      </c>
      <c r="M59" s="89" t="e">
        <f t="shared" si="1"/>
        <v>#VALUE!</v>
      </c>
      <c r="N59" s="90"/>
      <c r="O59" s="91">
        <f t="shared" si="18"/>
        <v>754.622</v>
      </c>
      <c r="P59" s="91">
        <f t="shared" si="19"/>
        <v>405.071</v>
      </c>
      <c r="Q59" s="91">
        <f t="shared" si="20"/>
        <v>596.99671875</v>
      </c>
      <c r="R59" s="102">
        <f t="shared" si="21"/>
        <v>90.9658687751352</v>
      </c>
      <c r="S59" s="103">
        <f t="shared" si="22"/>
        <v>0</v>
      </c>
      <c r="T59" s="104" t="e">
        <f t="shared" si="23"/>
        <v>#VALUE!</v>
      </c>
      <c r="U59" s="104" t="e">
        <f t="shared" si="24"/>
        <v>#VALUE!</v>
      </c>
      <c r="V59" s="103" t="str">
        <f t="shared" si="25"/>
        <v/>
      </c>
      <c r="W59" s="103" t="str">
        <f t="shared" si="26"/>
        <v/>
      </c>
      <c r="X59" s="103">
        <f t="shared" si="27"/>
        <v>0</v>
      </c>
      <c r="Y59" s="111">
        <f t="shared" si="28"/>
        <v>0</v>
      </c>
      <c r="Z59" s="112" t="e">
        <f t="shared" si="29"/>
        <v>#VALUE!</v>
      </c>
      <c r="AA59" s="112" t="e">
        <f t="shared" si="30"/>
        <v>#VALUE!</v>
      </c>
      <c r="AB59" s="112" t="e">
        <f t="shared" si="31"/>
        <v>#VALUE!</v>
      </c>
      <c r="AC59" s="112">
        <f t="shared" si="32"/>
        <v>818.692818976217</v>
      </c>
      <c r="AD59" s="118"/>
      <c r="AE59" s="119" t="str">
        <f t="shared" si="33"/>
        <v/>
      </c>
      <c r="AF59" s="120"/>
      <c r="AG59" s="127"/>
      <c r="AH59" s="127"/>
      <c r="AI59" s="128"/>
      <c r="AJ59" s="129"/>
      <c r="AK59" s="136">
        <v>689.408</v>
      </c>
      <c r="AL59" s="136">
        <v>576.877</v>
      </c>
      <c r="AM59" s="136">
        <v>657.375</v>
      </c>
      <c r="AN59" s="136">
        <v>754.622</v>
      </c>
      <c r="AO59" s="136">
        <v>644.787</v>
      </c>
      <c r="AP59" s="136">
        <v>583.006</v>
      </c>
      <c r="AQ59" s="136">
        <v>405.071</v>
      </c>
      <c r="AR59" s="136">
        <v>517.301</v>
      </c>
      <c r="AS59" s="136">
        <v>569.522</v>
      </c>
      <c r="AT59" s="136">
        <v>726.428</v>
      </c>
      <c r="AU59" s="136">
        <v>687.692</v>
      </c>
      <c r="AV59" s="136">
        <v>634.302</v>
      </c>
      <c r="AW59" s="136">
        <v>620.026</v>
      </c>
      <c r="AX59" s="136">
        <v>653.614</v>
      </c>
      <c r="AY59" s="136">
        <v>531.521</v>
      </c>
      <c r="AZ59" s="136">
        <v>434.19</v>
      </c>
      <c r="BA59" s="136">
        <v>515.34</v>
      </c>
      <c r="BB59" s="136">
        <v>472.435</v>
      </c>
      <c r="BC59" s="136">
        <v>506.024</v>
      </c>
      <c r="BD59" s="136">
        <v>733.293</v>
      </c>
      <c r="BE59" s="136">
        <v>612.181</v>
      </c>
      <c r="BF59" s="136">
        <v>646.013</v>
      </c>
      <c r="BG59" s="136">
        <v>716.867</v>
      </c>
      <c r="BH59" s="136">
        <v>646.013</v>
      </c>
      <c r="BI59" s="136">
        <v>453.068</v>
      </c>
      <c r="BJ59" s="136">
        <v>605.316</v>
      </c>
      <c r="BK59" s="136">
        <v>487.391</v>
      </c>
      <c r="BL59" s="136">
        <v>597.471</v>
      </c>
      <c r="BM59" s="136">
        <v>642.336</v>
      </c>
      <c r="BN59" s="136">
        <v>599.432</v>
      </c>
      <c r="BO59" s="136">
        <v>527.598</v>
      </c>
      <c r="BP59" s="136">
        <v>657.375</v>
      </c>
      <c r="BQ59" s="144"/>
      <c r="BR59" s="145"/>
      <c r="BS59" s="145"/>
      <c r="BT59" s="145"/>
      <c r="BU59" s="145"/>
      <c r="BV59" s="145"/>
      <c r="BW59" s="145"/>
      <c r="BX59" s="145"/>
      <c r="BY59" s="145"/>
      <c r="BZ59" s="145"/>
      <c r="CA59" s="145"/>
      <c r="CB59" s="145"/>
      <c r="CC59" s="145"/>
      <c r="CD59" s="145"/>
      <c r="CE59" s="145"/>
      <c r="CF59" s="145"/>
      <c r="CG59" s="145"/>
      <c r="CH59" s="145"/>
      <c r="CI59" s="145"/>
      <c r="CJ59" s="145"/>
      <c r="CK59" s="145"/>
      <c r="CL59" s="145"/>
      <c r="CM59" s="145"/>
      <c r="CN59" s="145"/>
      <c r="CO59" s="145"/>
      <c r="CP59" s="145"/>
      <c r="CQ59" s="145"/>
      <c r="CR59" s="145"/>
      <c r="CS59" s="145"/>
      <c r="CT59" s="145"/>
      <c r="CU59" s="146"/>
      <c r="CV59" s="145"/>
      <c r="CW59" s="145"/>
      <c r="CX59" s="145"/>
      <c r="CY59" s="145"/>
      <c r="CZ59" s="145"/>
      <c r="DA59" s="145"/>
      <c r="DB59" s="145"/>
      <c r="DC59" s="145"/>
      <c r="DD59" s="145"/>
      <c r="DE59" s="145"/>
      <c r="DF59" s="145"/>
      <c r="DG59" s="145"/>
      <c r="DH59" s="145"/>
      <c r="DI59" s="145"/>
      <c r="DJ59" s="145"/>
      <c r="DK59" s="145"/>
      <c r="DL59" s="145"/>
      <c r="DM59" s="145"/>
      <c r="DN59" s="145"/>
      <c r="DO59" s="145"/>
      <c r="DP59" s="145"/>
      <c r="DQ59" s="145"/>
      <c r="DR59" s="145"/>
      <c r="DS59" s="145"/>
      <c r="DT59" s="145"/>
      <c r="DU59" s="145"/>
      <c r="DV59" s="145"/>
      <c r="DW59" s="145"/>
      <c r="DX59" s="145"/>
      <c r="DY59" s="145"/>
      <c r="DZ59" s="145"/>
      <c r="EA59" s="145"/>
      <c r="EB59" s="145"/>
      <c r="EC59" s="145"/>
      <c r="ED59" s="145"/>
      <c r="EE59" s="145"/>
      <c r="EF59" s="145"/>
    </row>
    <row r="60" ht="15" customHeight="1" spans="1:136">
      <c r="A60" s="34">
        <v>34</v>
      </c>
      <c r="B60" s="46" t="s">
        <v>91</v>
      </c>
      <c r="C60" s="47" t="s">
        <v>91</v>
      </c>
      <c r="D60" s="44" t="s">
        <v>100</v>
      </c>
      <c r="E60" s="66">
        <v>1.33</v>
      </c>
      <c r="F60" s="67" t="s">
        <v>60</v>
      </c>
      <c r="G60" s="68" t="s">
        <v>99</v>
      </c>
      <c r="H60" s="70"/>
      <c r="I60" s="70"/>
      <c r="J60" s="80"/>
      <c r="K60" s="81"/>
      <c r="L60" s="79" t="e">
        <f t="shared" si="0"/>
        <v>#VALUE!</v>
      </c>
      <c r="M60" s="89" t="e">
        <f t="shared" si="1"/>
        <v>#VALUE!</v>
      </c>
      <c r="N60" s="90"/>
      <c r="O60" s="91">
        <f t="shared" si="18"/>
        <v>871.567</v>
      </c>
      <c r="P60" s="91">
        <f t="shared" si="19"/>
        <v>492.54</v>
      </c>
      <c r="Q60" s="91">
        <f t="shared" si="20"/>
        <v>705.36940625</v>
      </c>
      <c r="R60" s="102">
        <f t="shared" si="21"/>
        <v>96.2571462760908</v>
      </c>
      <c r="S60" s="103">
        <f t="shared" si="22"/>
        <v>0</v>
      </c>
      <c r="T60" s="104" t="e">
        <f t="shared" si="23"/>
        <v>#VALUE!</v>
      </c>
      <c r="U60" s="104" t="e">
        <f t="shared" si="24"/>
        <v>#VALUE!</v>
      </c>
      <c r="V60" s="103" t="str">
        <f t="shared" si="25"/>
        <v/>
      </c>
      <c r="W60" s="103" t="str">
        <f t="shared" si="26"/>
        <v/>
      </c>
      <c r="X60" s="103">
        <f t="shared" si="27"/>
        <v>0</v>
      </c>
      <c r="Y60" s="111">
        <f t="shared" si="28"/>
        <v>0</v>
      </c>
      <c r="Z60" s="112" t="e">
        <f t="shared" si="29"/>
        <v>#VALUE!</v>
      </c>
      <c r="AA60" s="112" t="e">
        <f t="shared" si="30"/>
        <v>#VALUE!</v>
      </c>
      <c r="AB60" s="112" t="e">
        <f t="shared" si="31"/>
        <v>#VALUE!</v>
      </c>
      <c r="AC60" s="112">
        <f t="shared" si="32"/>
        <v>866.314316484817</v>
      </c>
      <c r="AD60" s="118"/>
      <c r="AE60" s="119" t="str">
        <f t="shared" si="33"/>
        <v/>
      </c>
      <c r="AF60" s="120"/>
      <c r="AG60" s="127"/>
      <c r="AH60" s="127"/>
      <c r="AI60" s="128"/>
      <c r="AJ60" s="129"/>
      <c r="AK60" s="136">
        <v>510.03</v>
      </c>
      <c r="AL60" s="136">
        <v>681.808</v>
      </c>
      <c r="AM60" s="136">
        <v>791.152</v>
      </c>
      <c r="AN60" s="136">
        <v>864.701</v>
      </c>
      <c r="AO60" s="136">
        <v>737.705</v>
      </c>
      <c r="AP60" s="136">
        <v>749.229</v>
      </c>
      <c r="AQ60" s="136">
        <v>809.785</v>
      </c>
      <c r="AR60" s="136">
        <v>492.54</v>
      </c>
      <c r="AS60" s="136">
        <v>844.844</v>
      </c>
      <c r="AT60" s="136">
        <v>721.28</v>
      </c>
      <c r="AU60" s="136">
        <v>545.74</v>
      </c>
      <c r="AV60" s="136">
        <v>645.523</v>
      </c>
      <c r="AW60" s="136">
        <v>636.452</v>
      </c>
      <c r="AX60" s="136">
        <v>669.55</v>
      </c>
      <c r="AY60" s="136">
        <v>626.89</v>
      </c>
      <c r="AZ60" s="136">
        <v>644.298</v>
      </c>
      <c r="BA60" s="136">
        <v>759.28</v>
      </c>
      <c r="BB60" s="136">
        <v>763.693</v>
      </c>
      <c r="BC60" s="136">
        <v>685.731</v>
      </c>
      <c r="BD60" s="136">
        <v>647.485</v>
      </c>
      <c r="BE60" s="136">
        <v>815.423</v>
      </c>
      <c r="BF60" s="136">
        <v>782.816</v>
      </c>
      <c r="BG60" s="136">
        <v>742.364</v>
      </c>
      <c r="BH60" s="136">
        <v>678.621</v>
      </c>
      <c r="BI60" s="136">
        <v>699.95</v>
      </c>
      <c r="BJ60" s="136">
        <v>619.291</v>
      </c>
      <c r="BK60" s="136">
        <v>697.743</v>
      </c>
      <c r="BL60" s="136">
        <v>672.982</v>
      </c>
      <c r="BM60" s="136">
        <v>871.567</v>
      </c>
      <c r="BN60" s="136">
        <v>592.812</v>
      </c>
      <c r="BO60" s="136">
        <v>779.384</v>
      </c>
      <c r="BP60" s="136">
        <v>791.152</v>
      </c>
      <c r="BQ60" s="144"/>
      <c r="BR60" s="145"/>
      <c r="BS60" s="145"/>
      <c r="BT60" s="145"/>
      <c r="BU60" s="145"/>
      <c r="BV60" s="145"/>
      <c r="BW60" s="145"/>
      <c r="BX60" s="145"/>
      <c r="BY60" s="145"/>
      <c r="BZ60" s="145"/>
      <c r="CA60" s="145"/>
      <c r="CB60" s="145"/>
      <c r="CC60" s="145"/>
      <c r="CD60" s="145"/>
      <c r="CE60" s="145"/>
      <c r="CF60" s="145"/>
      <c r="CG60" s="145"/>
      <c r="CH60" s="145"/>
      <c r="CI60" s="145"/>
      <c r="CJ60" s="145"/>
      <c r="CK60" s="145"/>
      <c r="CL60" s="145"/>
      <c r="CM60" s="145"/>
      <c r="CN60" s="145"/>
      <c r="CO60" s="145"/>
      <c r="CP60" s="145"/>
      <c r="CQ60" s="145"/>
      <c r="CR60" s="145"/>
      <c r="CS60" s="145"/>
      <c r="CT60" s="145"/>
      <c r="CU60" s="145"/>
      <c r="CV60" s="145"/>
      <c r="CW60" s="145"/>
      <c r="CX60" s="145"/>
      <c r="CY60" s="145"/>
      <c r="CZ60" s="145"/>
      <c r="DA60" s="145"/>
      <c r="DB60" s="145"/>
      <c r="DC60" s="145"/>
      <c r="DD60" s="145"/>
      <c r="DE60" s="145"/>
      <c r="DF60" s="145"/>
      <c r="DG60" s="145"/>
      <c r="DH60" s="145"/>
      <c r="DI60" s="145"/>
      <c r="DJ60" s="145"/>
      <c r="DK60" s="145"/>
      <c r="DL60" s="145"/>
      <c r="DM60" s="145"/>
      <c r="DN60" s="145"/>
      <c r="DO60" s="145"/>
      <c r="DP60" s="145"/>
      <c r="DQ60" s="145"/>
      <c r="DR60" s="145"/>
      <c r="DS60" s="145"/>
      <c r="DT60" s="145"/>
      <c r="DU60" s="145"/>
      <c r="DV60" s="145"/>
      <c r="DW60" s="145"/>
      <c r="DX60" s="145"/>
      <c r="DY60" s="145"/>
      <c r="DZ60" s="145"/>
      <c r="EA60" s="145"/>
      <c r="EB60" s="145"/>
      <c r="EC60" s="145"/>
      <c r="ED60" s="145"/>
      <c r="EE60" s="145"/>
      <c r="EF60" s="145"/>
    </row>
    <row r="61" ht="15" customHeight="1" spans="1:136">
      <c r="A61" s="34">
        <v>35</v>
      </c>
      <c r="B61" s="46" t="s">
        <v>91</v>
      </c>
      <c r="C61" s="47" t="s">
        <v>91</v>
      </c>
      <c r="D61" s="44" t="s">
        <v>101</v>
      </c>
      <c r="E61" s="66">
        <v>1.33</v>
      </c>
      <c r="F61" s="67" t="s">
        <v>60</v>
      </c>
      <c r="G61" s="68" t="s">
        <v>99</v>
      </c>
      <c r="H61" s="70"/>
      <c r="I61" s="70"/>
      <c r="J61" s="80"/>
      <c r="K61" s="81"/>
      <c r="L61" s="79" t="e">
        <f t="shared" si="0"/>
        <v>#VALUE!</v>
      </c>
      <c r="M61" s="89" t="e">
        <f t="shared" si="1"/>
        <v>#VALUE!</v>
      </c>
      <c r="N61" s="90"/>
      <c r="O61" s="91">
        <f t="shared" si="18"/>
        <v>599.677</v>
      </c>
      <c r="P61" s="91">
        <f t="shared" si="19"/>
        <v>311.226</v>
      </c>
      <c r="Q61" s="91">
        <f t="shared" si="20"/>
        <v>462.356875</v>
      </c>
      <c r="R61" s="102">
        <f t="shared" si="21"/>
        <v>64.8674808631587</v>
      </c>
      <c r="S61" s="103">
        <f t="shared" si="22"/>
        <v>0</v>
      </c>
      <c r="T61" s="104" t="e">
        <f t="shared" si="23"/>
        <v>#VALUE!</v>
      </c>
      <c r="U61" s="104" t="e">
        <f t="shared" si="24"/>
        <v>#VALUE!</v>
      </c>
      <c r="V61" s="103" t="str">
        <f t="shared" si="25"/>
        <v/>
      </c>
      <c r="W61" s="103" t="str">
        <f t="shared" si="26"/>
        <v/>
      </c>
      <c r="X61" s="103">
        <f t="shared" si="27"/>
        <v>0</v>
      </c>
      <c r="Y61" s="111">
        <f t="shared" si="28"/>
        <v>0</v>
      </c>
      <c r="Z61" s="112" t="e">
        <f t="shared" si="29"/>
        <v>#VALUE!</v>
      </c>
      <c r="AA61" s="112" t="e">
        <f t="shared" si="30"/>
        <v>#VALUE!</v>
      </c>
      <c r="AB61" s="112" t="e">
        <f t="shared" si="31"/>
        <v>#VALUE!</v>
      </c>
      <c r="AC61" s="112">
        <f t="shared" si="32"/>
        <v>583.807327768428</v>
      </c>
      <c r="AD61" s="118"/>
      <c r="AE61" s="119" t="str">
        <f t="shared" si="33"/>
        <v/>
      </c>
      <c r="AF61" s="120"/>
      <c r="AG61" s="127"/>
      <c r="AH61" s="127"/>
      <c r="AI61" s="128"/>
      <c r="AJ61" s="129"/>
      <c r="AK61" s="136">
        <v>417.028</v>
      </c>
      <c r="AL61" s="136">
        <v>470.965</v>
      </c>
      <c r="AM61" s="136">
        <v>500.875</v>
      </c>
      <c r="AN61" s="136">
        <v>484.449</v>
      </c>
      <c r="AO61" s="136">
        <v>503.327</v>
      </c>
      <c r="AP61" s="136">
        <v>461.158</v>
      </c>
      <c r="AQ61" s="136">
        <v>405.751</v>
      </c>
      <c r="AR61" s="136">
        <v>569.521</v>
      </c>
      <c r="AS61" s="136">
        <v>380.499</v>
      </c>
      <c r="AT61" s="136">
        <v>484.204</v>
      </c>
      <c r="AU61" s="136">
        <v>423.893</v>
      </c>
      <c r="AV61" s="136">
        <v>474.397</v>
      </c>
      <c r="AW61" s="136">
        <v>404.28</v>
      </c>
      <c r="AX61" s="136">
        <v>392.266</v>
      </c>
      <c r="AY61" s="136">
        <v>543.044</v>
      </c>
      <c r="AZ61" s="136">
        <v>346.42</v>
      </c>
      <c r="BA61" s="136">
        <v>512.398</v>
      </c>
      <c r="BB61" s="136">
        <v>477.584</v>
      </c>
      <c r="BC61" s="136">
        <v>475.133</v>
      </c>
      <c r="BD61" s="136">
        <v>526.618</v>
      </c>
      <c r="BE61" s="136">
        <v>446.939</v>
      </c>
      <c r="BF61" s="136">
        <v>415.312</v>
      </c>
      <c r="BG61" s="136">
        <v>353.285</v>
      </c>
      <c r="BH61" s="136">
        <v>455.52</v>
      </c>
      <c r="BI61" s="136">
        <v>453.803</v>
      </c>
      <c r="BJ61" s="136">
        <v>599.677</v>
      </c>
      <c r="BK61" s="136">
        <v>524.902</v>
      </c>
      <c r="BL61" s="136">
        <v>524.166</v>
      </c>
      <c r="BM61" s="136">
        <v>473.662</v>
      </c>
      <c r="BN61" s="136">
        <v>311.226</v>
      </c>
      <c r="BO61" s="136">
        <v>482.243</v>
      </c>
      <c r="BP61" s="136">
        <v>500.875</v>
      </c>
      <c r="BQ61" s="144"/>
      <c r="BR61" s="145"/>
      <c r="BS61" s="145"/>
      <c r="BT61" s="145"/>
      <c r="BU61" s="145"/>
      <c r="BV61" s="145"/>
      <c r="BW61" s="145"/>
      <c r="BX61" s="145"/>
      <c r="BY61" s="145"/>
      <c r="BZ61" s="145"/>
      <c r="CA61" s="145"/>
      <c r="CB61" s="145"/>
      <c r="CC61" s="145"/>
      <c r="CD61" s="145"/>
      <c r="CE61" s="145"/>
      <c r="CF61" s="145"/>
      <c r="CG61" s="145"/>
      <c r="CH61" s="145"/>
      <c r="CI61" s="145"/>
      <c r="CJ61" s="145"/>
      <c r="CK61" s="145"/>
      <c r="CL61" s="145"/>
      <c r="CM61" s="145"/>
      <c r="CN61" s="145"/>
      <c r="CO61" s="145"/>
      <c r="CP61" s="145"/>
      <c r="CQ61" s="145"/>
      <c r="CR61" s="145"/>
      <c r="CS61" s="145"/>
      <c r="CT61" s="145"/>
      <c r="CU61" s="145"/>
      <c r="CV61" s="145"/>
      <c r="CW61" s="145"/>
      <c r="CX61" s="145"/>
      <c r="CY61" s="145"/>
      <c r="CZ61" s="145"/>
      <c r="DA61" s="145"/>
      <c r="DB61" s="145"/>
      <c r="DC61" s="145"/>
      <c r="DD61" s="145"/>
      <c r="DE61" s="145"/>
      <c r="DF61" s="145"/>
      <c r="DG61" s="145"/>
      <c r="DH61" s="145"/>
      <c r="DI61" s="145"/>
      <c r="DJ61" s="145"/>
      <c r="DK61" s="145"/>
      <c r="DL61" s="145"/>
      <c r="DM61" s="145"/>
      <c r="DN61" s="145"/>
      <c r="DO61" s="145"/>
      <c r="DP61" s="145"/>
      <c r="DQ61" s="145"/>
      <c r="DR61" s="145"/>
      <c r="DS61" s="145"/>
      <c r="DT61" s="145"/>
      <c r="DU61" s="145"/>
      <c r="DV61" s="145"/>
      <c r="DW61" s="145"/>
      <c r="DX61" s="145"/>
      <c r="DY61" s="145"/>
      <c r="DZ61" s="145"/>
      <c r="EA61" s="145"/>
      <c r="EB61" s="145"/>
      <c r="EC61" s="145"/>
      <c r="ED61" s="145"/>
      <c r="EE61" s="145"/>
      <c r="EF61" s="145"/>
    </row>
    <row r="62" ht="15" customHeight="1" spans="1:136">
      <c r="A62" s="40">
        <v>36</v>
      </c>
      <c r="B62" s="46" t="s">
        <v>91</v>
      </c>
      <c r="C62" s="47" t="s">
        <v>91</v>
      </c>
      <c r="D62" s="44" t="s">
        <v>102</v>
      </c>
      <c r="E62" s="66">
        <v>1.33</v>
      </c>
      <c r="F62" s="67" t="s">
        <v>60</v>
      </c>
      <c r="G62" s="68" t="s">
        <v>99</v>
      </c>
      <c r="H62" s="70"/>
      <c r="I62" s="70"/>
      <c r="J62" s="80"/>
      <c r="K62" s="81"/>
      <c r="L62" s="79" t="e">
        <f t="shared" si="0"/>
        <v>#VALUE!</v>
      </c>
      <c r="M62" s="89" t="e">
        <f t="shared" si="1"/>
        <v>#VALUE!</v>
      </c>
      <c r="N62" s="92"/>
      <c r="O62" s="91">
        <f t="shared" si="18"/>
        <v>356.227</v>
      </c>
      <c r="P62" s="91">
        <f t="shared" si="19"/>
        <v>128.557</v>
      </c>
      <c r="Q62" s="91">
        <f t="shared" si="20"/>
        <v>282.55675</v>
      </c>
      <c r="R62" s="102">
        <f t="shared" si="21"/>
        <v>51.7736313119507</v>
      </c>
      <c r="S62" s="103">
        <f t="shared" si="22"/>
        <v>0</v>
      </c>
      <c r="T62" s="104" t="e">
        <f t="shared" si="23"/>
        <v>#VALUE!</v>
      </c>
      <c r="U62" s="104" t="e">
        <f t="shared" si="24"/>
        <v>#VALUE!</v>
      </c>
      <c r="V62" s="103" t="str">
        <f t="shared" si="25"/>
        <v/>
      </c>
      <c r="W62" s="103" t="str">
        <f t="shared" si="26"/>
        <v/>
      </c>
      <c r="X62" s="103">
        <f t="shared" si="27"/>
        <v>0</v>
      </c>
      <c r="Y62" s="111">
        <f t="shared" si="28"/>
        <v>0</v>
      </c>
      <c r="Z62" s="112" t="e">
        <f t="shared" si="29"/>
        <v>#VALUE!</v>
      </c>
      <c r="AA62" s="112" t="e">
        <f t="shared" si="30"/>
        <v>#VALUE!</v>
      </c>
      <c r="AB62" s="112" t="e">
        <f t="shared" si="31"/>
        <v>#VALUE!</v>
      </c>
      <c r="AC62" s="112">
        <f t="shared" si="32"/>
        <v>465.962681807557</v>
      </c>
      <c r="AD62" s="118"/>
      <c r="AE62" s="119" t="str">
        <f t="shared" si="33"/>
        <v/>
      </c>
      <c r="AF62" s="120"/>
      <c r="AG62" s="127"/>
      <c r="AH62" s="127"/>
      <c r="AI62" s="128"/>
      <c r="AJ62" s="129"/>
      <c r="AK62" s="136">
        <v>139.5</v>
      </c>
      <c r="AL62" s="136">
        <v>283.658</v>
      </c>
      <c r="AM62" s="136">
        <v>293.955</v>
      </c>
      <c r="AN62" s="136">
        <v>285.129</v>
      </c>
      <c r="AO62" s="136">
        <v>286.845</v>
      </c>
      <c r="AP62" s="136">
        <v>262.819</v>
      </c>
      <c r="AQ62" s="136">
        <v>292.952</v>
      </c>
      <c r="AR62" s="136">
        <v>260.122</v>
      </c>
      <c r="AS62" s="136">
        <v>296.897</v>
      </c>
      <c r="AT62" s="136">
        <v>339.555</v>
      </c>
      <c r="AU62" s="136">
        <v>267.967</v>
      </c>
      <c r="AV62" s="136">
        <v>351.324</v>
      </c>
      <c r="AW62" s="136">
        <v>221.631</v>
      </c>
      <c r="AX62" s="136">
        <v>336.368</v>
      </c>
      <c r="AY62" s="136">
        <v>326.071</v>
      </c>
      <c r="AZ62" s="136">
        <v>307.194</v>
      </c>
      <c r="BA62" s="136">
        <v>275.077</v>
      </c>
      <c r="BB62" s="136">
        <v>333.427</v>
      </c>
      <c r="BC62" s="136">
        <v>283.658</v>
      </c>
      <c r="BD62" s="136">
        <v>299.349</v>
      </c>
      <c r="BE62" s="136">
        <v>339.801</v>
      </c>
      <c r="BF62" s="136">
        <v>294.2</v>
      </c>
      <c r="BG62" s="136">
        <v>237.567</v>
      </c>
      <c r="BH62" s="136">
        <v>293.465</v>
      </c>
      <c r="BI62" s="136">
        <v>128.557</v>
      </c>
      <c r="BJ62" s="136">
        <v>258.896</v>
      </c>
      <c r="BK62" s="136">
        <v>356.227</v>
      </c>
      <c r="BL62" s="136">
        <v>213.05</v>
      </c>
      <c r="BM62" s="136">
        <v>280.716</v>
      </c>
      <c r="BN62" s="136">
        <v>309.4</v>
      </c>
      <c r="BO62" s="136">
        <v>292.484</v>
      </c>
      <c r="BP62" s="136">
        <v>293.955</v>
      </c>
      <c r="BQ62" s="144"/>
      <c r="BR62" s="145"/>
      <c r="BS62" s="145"/>
      <c r="BT62" s="145"/>
      <c r="BU62" s="145"/>
      <c r="BV62" s="145"/>
      <c r="BW62" s="145"/>
      <c r="BX62" s="145"/>
      <c r="BY62" s="145"/>
      <c r="BZ62" s="145"/>
      <c r="CA62" s="145"/>
      <c r="CB62" s="145"/>
      <c r="CC62" s="145"/>
      <c r="CD62" s="145"/>
      <c r="CE62" s="145"/>
      <c r="CF62" s="145"/>
      <c r="CG62" s="145"/>
      <c r="CH62" s="145"/>
      <c r="CI62" s="145"/>
      <c r="CJ62" s="145"/>
      <c r="CK62" s="145"/>
      <c r="CL62" s="145"/>
      <c r="CM62" s="145"/>
      <c r="CN62" s="145"/>
      <c r="CO62" s="145"/>
      <c r="CP62" s="145"/>
      <c r="CQ62" s="145"/>
      <c r="CR62" s="145"/>
      <c r="CS62" s="145"/>
      <c r="CT62" s="145"/>
      <c r="CU62" s="145"/>
      <c r="CV62" s="145"/>
      <c r="CW62" s="145"/>
      <c r="CX62" s="145"/>
      <c r="CY62" s="145"/>
      <c r="CZ62" s="145"/>
      <c r="DA62" s="145"/>
      <c r="DB62" s="145"/>
      <c r="DC62" s="145"/>
      <c r="DD62" s="145"/>
      <c r="DE62" s="145"/>
      <c r="DF62" s="145"/>
      <c r="DG62" s="145"/>
      <c r="DH62" s="145"/>
      <c r="DI62" s="145"/>
      <c r="DJ62" s="145"/>
      <c r="DK62" s="145"/>
      <c r="DL62" s="145"/>
      <c r="DM62" s="145"/>
      <c r="DN62" s="145"/>
      <c r="DO62" s="145"/>
      <c r="DP62" s="145"/>
      <c r="DQ62" s="145"/>
      <c r="DR62" s="145"/>
      <c r="DS62" s="145"/>
      <c r="DT62" s="145"/>
      <c r="DU62" s="145"/>
      <c r="DV62" s="145"/>
      <c r="DW62" s="145"/>
      <c r="DX62" s="145"/>
      <c r="DY62" s="145"/>
      <c r="DZ62" s="145"/>
      <c r="EA62" s="145"/>
      <c r="EB62" s="145"/>
      <c r="EC62" s="145"/>
      <c r="ED62" s="145"/>
      <c r="EE62" s="145"/>
      <c r="EF62" s="145"/>
    </row>
    <row r="63" ht="15" customHeight="1" spans="1:136">
      <c r="A63" s="34">
        <v>37</v>
      </c>
      <c r="B63" s="46" t="s">
        <v>91</v>
      </c>
      <c r="C63" s="46" t="s">
        <v>91</v>
      </c>
      <c r="D63" s="44" t="s">
        <v>103</v>
      </c>
      <c r="E63" s="66"/>
      <c r="F63" s="67" t="s">
        <v>60</v>
      </c>
      <c r="G63" s="68" t="s">
        <v>99</v>
      </c>
      <c r="H63" s="70"/>
      <c r="I63" s="70"/>
      <c r="J63" s="80" t="s">
        <v>94</v>
      </c>
      <c r="K63" s="81" t="s">
        <v>62</v>
      </c>
      <c r="L63" s="79" t="e">
        <f t="shared" si="0"/>
        <v>#VALUE!</v>
      </c>
      <c r="M63" s="89" t="e">
        <f t="shared" si="1"/>
        <v>#VALUE!</v>
      </c>
      <c r="N63" s="90"/>
      <c r="O63" s="91" t="str">
        <f t="shared" si="18"/>
        <v/>
      </c>
      <c r="P63" s="91" t="str">
        <f t="shared" si="19"/>
        <v/>
      </c>
      <c r="Q63" s="91" t="str">
        <f t="shared" si="20"/>
        <v/>
      </c>
      <c r="R63" s="102" t="str">
        <f t="shared" si="21"/>
        <v/>
      </c>
      <c r="S63" s="103" t="str">
        <f t="shared" si="22"/>
        <v/>
      </c>
      <c r="T63" s="104" t="str">
        <f t="shared" si="23"/>
        <v/>
      </c>
      <c r="U63" s="104" t="str">
        <f t="shared" si="24"/>
        <v/>
      </c>
      <c r="V63" s="103" t="str">
        <f t="shared" si="25"/>
        <v/>
      </c>
      <c r="W63" s="103" t="str">
        <f t="shared" si="26"/>
        <v/>
      </c>
      <c r="X63" s="103" t="str">
        <f t="shared" si="27"/>
        <v/>
      </c>
      <c r="Y63" s="111" t="str">
        <f t="shared" si="28"/>
        <v/>
      </c>
      <c r="Z63" s="112" t="str">
        <f t="shared" si="29"/>
        <v/>
      </c>
      <c r="AA63" s="112" t="str">
        <f t="shared" si="30"/>
        <v/>
      </c>
      <c r="AB63" s="112" t="str">
        <f t="shared" si="31"/>
        <v/>
      </c>
      <c r="AC63" s="112" t="str">
        <f t="shared" si="32"/>
        <v/>
      </c>
      <c r="AD63" s="118"/>
      <c r="AE63" s="119" t="str">
        <f t="shared" si="33"/>
        <v/>
      </c>
      <c r="AF63" s="120"/>
      <c r="AG63" s="127"/>
      <c r="AH63" s="127"/>
      <c r="AI63" s="128"/>
      <c r="AJ63" s="129"/>
      <c r="AK63" s="136"/>
      <c r="AL63" s="136"/>
      <c r="AM63" s="136"/>
      <c r="AN63" s="136"/>
      <c r="AO63" s="136"/>
      <c r="AP63" s="136"/>
      <c r="AQ63" s="136"/>
      <c r="AR63" s="136"/>
      <c r="AS63" s="136"/>
      <c r="AT63" s="136"/>
      <c r="AU63" s="136"/>
      <c r="AV63" s="136"/>
      <c r="AW63" s="136"/>
      <c r="AX63" s="136"/>
      <c r="AY63" s="136"/>
      <c r="AZ63" s="136"/>
      <c r="BA63" s="136"/>
      <c r="BB63" s="136"/>
      <c r="BC63" s="136"/>
      <c r="BD63" s="136"/>
      <c r="BE63" s="136"/>
      <c r="BF63" s="136"/>
      <c r="BG63" s="136"/>
      <c r="BH63" s="136"/>
      <c r="BI63" s="136"/>
      <c r="BJ63" s="136"/>
      <c r="BK63" s="136"/>
      <c r="BL63" s="136"/>
      <c r="BM63" s="136"/>
      <c r="BN63" s="136"/>
      <c r="BO63" s="136"/>
      <c r="BP63" s="136"/>
      <c r="BQ63" s="144"/>
      <c r="BR63" s="145"/>
      <c r="BS63" s="145"/>
      <c r="BT63" s="145"/>
      <c r="BU63" s="145"/>
      <c r="BV63" s="145"/>
      <c r="BW63" s="145"/>
      <c r="BX63" s="145"/>
      <c r="BY63" s="145"/>
      <c r="BZ63" s="145"/>
      <c r="CA63" s="145"/>
      <c r="CB63" s="145"/>
      <c r="CC63" s="145"/>
      <c r="CD63" s="145"/>
      <c r="CE63" s="145"/>
      <c r="CF63" s="145"/>
      <c r="CG63" s="145"/>
      <c r="CH63" s="145"/>
      <c r="CI63" s="145"/>
      <c r="CJ63" s="145"/>
      <c r="CK63" s="145"/>
      <c r="CL63" s="145"/>
      <c r="CM63" s="145"/>
      <c r="CN63" s="145"/>
      <c r="CO63" s="145"/>
      <c r="CP63" s="145"/>
      <c r="CQ63" s="145"/>
      <c r="CR63" s="145"/>
      <c r="CS63" s="145"/>
      <c r="CT63" s="145"/>
      <c r="CU63" s="145"/>
      <c r="CV63" s="145"/>
      <c r="CW63" s="145"/>
      <c r="CX63" s="145"/>
      <c r="CY63" s="145"/>
      <c r="CZ63" s="145"/>
      <c r="DA63" s="145"/>
      <c r="DB63" s="145"/>
      <c r="DC63" s="145"/>
      <c r="DD63" s="145"/>
      <c r="DE63" s="145"/>
      <c r="DF63" s="145"/>
      <c r="DG63" s="145"/>
      <c r="DH63" s="145"/>
      <c r="DI63" s="145"/>
      <c r="DJ63" s="145"/>
      <c r="DK63" s="145"/>
      <c r="DL63" s="145"/>
      <c r="DM63" s="145"/>
      <c r="DN63" s="145"/>
      <c r="DO63" s="145"/>
      <c r="DP63" s="145"/>
      <c r="DQ63" s="145"/>
      <c r="DR63" s="145"/>
      <c r="DS63" s="145"/>
      <c r="DT63" s="145"/>
      <c r="DU63" s="145"/>
      <c r="DV63" s="145"/>
      <c r="DW63" s="145"/>
      <c r="DX63" s="145"/>
      <c r="DY63" s="145"/>
      <c r="DZ63" s="145"/>
      <c r="EA63" s="145"/>
      <c r="EB63" s="145"/>
      <c r="EC63" s="145"/>
      <c r="ED63" s="145"/>
      <c r="EE63" s="145"/>
      <c r="EF63" s="145"/>
    </row>
    <row r="64" ht="15" customHeight="1" spans="1:136">
      <c r="A64" s="34">
        <v>40</v>
      </c>
      <c r="B64" s="50"/>
      <c r="C64" s="51"/>
      <c r="D64" s="52"/>
      <c r="E64" s="62"/>
      <c r="F64" s="63"/>
      <c r="G64" s="64"/>
      <c r="H64" s="65"/>
      <c r="I64" s="65"/>
      <c r="J64" s="77"/>
      <c r="K64" s="78"/>
      <c r="L64" s="79" t="str">
        <f t="shared" ref="L64:L74" si="34">IF(AND(G64="",H64=""),"",IF(G64="",H64,G64+H64))</f>
        <v/>
      </c>
      <c r="M64" s="89" t="str">
        <f t="shared" ref="M64:M74" si="35">IF(AND(G64="",I64=""),"",IF(G64="",I64,G64+I64))</f>
        <v/>
      </c>
      <c r="N64" s="90"/>
      <c r="O64" s="91" t="str">
        <f t="shared" ref="O64:O74" si="36">IF(OR($AK64="",ISNUMBER($AK64)=FALSE),"",MAX(AK64:EF64))</f>
        <v/>
      </c>
      <c r="P64" s="91" t="str">
        <f t="shared" ref="P64:P74" si="37">IF(OR($AK64="",ISNUMBER($AK64)=FALSE),"",MIN(AK64:EF64))</f>
        <v/>
      </c>
      <c r="Q64" s="91" t="str">
        <f t="shared" ref="Q64:Q74" si="38">IF(OR($AK64="",ISNUMBER($AK64)=FALSE),"",AVERAGE(AK64:EF64))</f>
        <v/>
      </c>
      <c r="R64" s="102" t="str">
        <f t="shared" ref="R64:R74" si="39">IF(OR($AK64="",ISNUMBER($AK64)=FALSE),"",STDEV(AK64:EF64))</f>
        <v/>
      </c>
      <c r="S64" s="103" t="str">
        <f t="shared" ref="S64:S74" si="40">IF(OR($AK64="",ISNUMBER($AK64)=FALSE),"",IF(AND(G64=0,I64=0),V64,IF(AND(G64="",H64=""),W64,(H64+ABS(I64))/(6*R64))))</f>
        <v/>
      </c>
      <c r="T64" s="104" t="str">
        <f t="shared" ref="T64:T74" si="41">IF(OR($AK64="",ISNUMBER($AK64)=FALSE),"",IF(AND($F64="Tolerance",$G64&lt;&gt;""),($Q64-$G64)/(($L64-$M64)/2),IF(AND($F64="GD&amp;T",$H64&lt;&gt;""),$Q64/$H64,"")))</f>
        <v/>
      </c>
      <c r="U64" s="104" t="str">
        <f t="shared" ref="U64:U74" si="42">IF($T64="","",IF(ABS($T64)&lt;=0.125,"Level A",IF(AND(ABS($T64)&gt;0.125,ABS($T64)&lt;=0.25),"Level B",IF(AND(ABS($T64)&gt;0.25,ABS($T64)&lt;=0.5),"Level C",IF(ABS($T64)&gt;0.5,"Level D")))))</f>
        <v/>
      </c>
      <c r="V64" s="103" t="str">
        <f t="shared" ref="V64:V74" si="43">IF(OR($AK64="",ISNUMBER($AK64)=FALSE),"",IF(H64="","",(L64-Q64)/(3*R64)))</f>
        <v/>
      </c>
      <c r="W64" s="103" t="str">
        <f t="shared" ref="W64:W74" si="44">IF(OR($AK64="",ISNUMBER($AK64)=FALSE),"",IF(I64="","",(Q64-M64)/(3*R64)))</f>
        <v/>
      </c>
      <c r="X64" s="103" t="str">
        <f t="shared" ref="X64:X74" si="45">IF(OR($AK64="",ISNUMBER($AK64)=FALSE),"",IF(AND(G64=0,I64=0),((H64)-(Q64))/(3*R64),MIN(V64:W64)))</f>
        <v/>
      </c>
      <c r="Y64" s="111" t="str">
        <f t="shared" ref="Y64:Y74" si="46">IF(OR($AK64="",ISNUMBER($AK64)=FALSE),"",IF(AND(G64=0,I64=0),NORMSDIST(3*X64),NORMSDIST(3*X64)+NORMSDIST(6*S64-3*X64)-1))</f>
        <v/>
      </c>
      <c r="Z64" s="112" t="str">
        <f t="shared" ref="Z64:Z74" si="47">IF($Q64="","",IF(F64="Tolerance",IF(($E64*3*R64+Q64)-G64&lt;H64,"",($E64*3*R64+Q64)-G64),IF(OR(F64="GD&amp;T",F64="MAX"),IF(($E64*3*R64+Q64)&lt;H64,"",($E64*3*R64+Q64)),"")))</f>
        <v/>
      </c>
      <c r="AA64" s="112" t="str">
        <f t="shared" ref="AA64:AA74" si="48">IF(Q64="","",IF(F64="Tolerance",IF(-(($E64*3*R64)-Q64)-G64&gt;I64,"",-(($E64*3*R64)-Q64)-G64),IF(F64="MIN",IF(-(($E64*3*R64)-Q64)&gt;I64,"",-(($E64*3*R64)-Q64)),"")))</f>
        <v/>
      </c>
      <c r="AB64" s="112" t="str">
        <f t="shared" ref="AB64:AB74" si="49">IF(OR(G64="",Q64=""),"",(L64+M64)/2-Q64)</f>
        <v/>
      </c>
      <c r="AC64" s="112" t="str">
        <f t="shared" ref="AC64:AC74" si="50">IF(OR($S64&gt;$AC$9,$R64=""),"",$AC$9*6*$R64)</f>
        <v/>
      </c>
      <c r="AD64" s="118"/>
      <c r="AE64" s="119" t="str">
        <f t="shared" ref="AE64:AE74" si="51">IF(AD64="","",IF(AD64&gt;=0.966,"Normal","Not Normal"))</f>
        <v/>
      </c>
      <c r="AF64" s="120"/>
      <c r="AG64" s="127"/>
      <c r="AH64" s="127"/>
      <c r="AI64" s="128"/>
      <c r="AJ64" s="129"/>
      <c r="AK64" s="136"/>
      <c r="AL64" s="136"/>
      <c r="AM64" s="136"/>
      <c r="AN64" s="136"/>
      <c r="AO64" s="136"/>
      <c r="AP64" s="136"/>
      <c r="AQ64" s="136"/>
      <c r="AR64" s="136"/>
      <c r="AS64" s="136"/>
      <c r="AT64" s="136"/>
      <c r="AU64" s="136"/>
      <c r="AV64" s="136"/>
      <c r="AW64" s="136"/>
      <c r="AX64" s="136"/>
      <c r="AY64" s="136"/>
      <c r="AZ64" s="136"/>
      <c r="BA64" s="136"/>
      <c r="BB64" s="136"/>
      <c r="BC64" s="136"/>
      <c r="BD64" s="136"/>
      <c r="BE64" s="136"/>
      <c r="BF64" s="136"/>
      <c r="BG64" s="136"/>
      <c r="BH64" s="136"/>
      <c r="BI64" s="136"/>
      <c r="BJ64" s="136"/>
      <c r="BK64" s="136"/>
      <c r="BL64" s="136"/>
      <c r="BM64" s="136"/>
      <c r="BN64" s="136"/>
      <c r="BO64" s="136"/>
      <c r="BP64" s="136"/>
      <c r="BQ64" s="144"/>
      <c r="BR64" s="145"/>
      <c r="BS64" s="145"/>
      <c r="BT64" s="145"/>
      <c r="BU64" s="145"/>
      <c r="BV64" s="145"/>
      <c r="BW64" s="145"/>
      <c r="BX64" s="145"/>
      <c r="BY64" s="145"/>
      <c r="BZ64" s="145"/>
      <c r="CA64" s="145"/>
      <c r="CB64" s="145"/>
      <c r="CC64" s="145"/>
      <c r="CD64" s="145"/>
      <c r="CE64" s="145"/>
      <c r="CF64" s="145"/>
      <c r="CG64" s="145"/>
      <c r="CH64" s="145"/>
      <c r="CI64" s="145"/>
      <c r="CJ64" s="145"/>
      <c r="CK64" s="145"/>
      <c r="CL64" s="145"/>
      <c r="CM64" s="145"/>
      <c r="CN64" s="145"/>
      <c r="CO64" s="145"/>
      <c r="CP64" s="145"/>
      <c r="CQ64" s="145"/>
      <c r="CR64" s="145"/>
      <c r="CS64" s="145"/>
      <c r="CT64" s="145"/>
      <c r="CU64" s="145"/>
      <c r="CV64" s="145"/>
      <c r="CW64" s="145"/>
      <c r="CX64" s="145"/>
      <c r="CY64" s="145"/>
      <c r="CZ64" s="145"/>
      <c r="DA64" s="145"/>
      <c r="DB64" s="145"/>
      <c r="DC64" s="145"/>
      <c r="DD64" s="145"/>
      <c r="DE64" s="145"/>
      <c r="DF64" s="145"/>
      <c r="DG64" s="145"/>
      <c r="DH64" s="145"/>
      <c r="DI64" s="145"/>
      <c r="DJ64" s="145"/>
      <c r="DK64" s="145"/>
      <c r="DL64" s="145"/>
      <c r="DM64" s="145"/>
      <c r="DN64" s="145"/>
      <c r="DO64" s="145"/>
      <c r="DP64" s="145"/>
      <c r="DQ64" s="145"/>
      <c r="DR64" s="145"/>
      <c r="DS64" s="145"/>
      <c r="DT64" s="145"/>
      <c r="DU64" s="145"/>
      <c r="DV64" s="145"/>
      <c r="DW64" s="145"/>
      <c r="DX64" s="145"/>
      <c r="DY64" s="145"/>
      <c r="DZ64" s="145"/>
      <c r="EA64" s="145"/>
      <c r="EB64" s="145"/>
      <c r="EC64" s="145"/>
      <c r="ED64" s="145"/>
      <c r="EE64" s="145"/>
      <c r="EF64" s="145"/>
    </row>
    <row r="65" ht="15" customHeight="1" spans="1:136">
      <c r="A65" s="34">
        <v>41</v>
      </c>
      <c r="B65" s="50"/>
      <c r="C65" s="51"/>
      <c r="D65" s="52"/>
      <c r="E65" s="62"/>
      <c r="F65" s="63"/>
      <c r="G65" s="64"/>
      <c r="H65" s="65"/>
      <c r="I65" s="65"/>
      <c r="J65" s="77"/>
      <c r="K65" s="78"/>
      <c r="L65" s="79" t="str">
        <f t="shared" si="34"/>
        <v/>
      </c>
      <c r="M65" s="89" t="str">
        <f t="shared" si="35"/>
        <v/>
      </c>
      <c r="N65" s="90"/>
      <c r="O65" s="91" t="str">
        <f t="shared" si="36"/>
        <v/>
      </c>
      <c r="P65" s="91" t="str">
        <f t="shared" si="37"/>
        <v/>
      </c>
      <c r="Q65" s="91" t="str">
        <f t="shared" si="38"/>
        <v/>
      </c>
      <c r="R65" s="102" t="str">
        <f t="shared" si="39"/>
        <v/>
      </c>
      <c r="S65" s="103" t="str">
        <f t="shared" si="40"/>
        <v/>
      </c>
      <c r="T65" s="104" t="str">
        <f t="shared" si="41"/>
        <v/>
      </c>
      <c r="U65" s="104" t="str">
        <f t="shared" si="42"/>
        <v/>
      </c>
      <c r="V65" s="103" t="str">
        <f t="shared" si="43"/>
        <v/>
      </c>
      <c r="W65" s="103" t="str">
        <f t="shared" si="44"/>
        <v/>
      </c>
      <c r="X65" s="103" t="str">
        <f t="shared" si="45"/>
        <v/>
      </c>
      <c r="Y65" s="111" t="str">
        <f t="shared" si="46"/>
        <v/>
      </c>
      <c r="Z65" s="112" t="str">
        <f t="shared" si="47"/>
        <v/>
      </c>
      <c r="AA65" s="112" t="str">
        <f t="shared" si="48"/>
        <v/>
      </c>
      <c r="AB65" s="112" t="str">
        <f t="shared" si="49"/>
        <v/>
      </c>
      <c r="AC65" s="112" t="str">
        <f t="shared" si="50"/>
        <v/>
      </c>
      <c r="AD65" s="118"/>
      <c r="AE65" s="119" t="str">
        <f t="shared" si="51"/>
        <v/>
      </c>
      <c r="AF65" s="120"/>
      <c r="AG65" s="127"/>
      <c r="AH65" s="127"/>
      <c r="AI65" s="128"/>
      <c r="AJ65" s="129"/>
      <c r="AK65" s="136"/>
      <c r="AL65" s="136"/>
      <c r="AM65" s="136"/>
      <c r="AN65" s="136"/>
      <c r="AO65" s="136"/>
      <c r="AP65" s="136"/>
      <c r="AQ65" s="136"/>
      <c r="AR65" s="136"/>
      <c r="AS65" s="136"/>
      <c r="AT65" s="136"/>
      <c r="AU65" s="136"/>
      <c r="AV65" s="136"/>
      <c r="AW65" s="136"/>
      <c r="AX65" s="136"/>
      <c r="AY65" s="136"/>
      <c r="AZ65" s="136"/>
      <c r="BA65" s="136"/>
      <c r="BB65" s="136"/>
      <c r="BC65" s="136"/>
      <c r="BD65" s="136"/>
      <c r="BE65" s="136"/>
      <c r="BF65" s="136"/>
      <c r="BG65" s="136"/>
      <c r="BH65" s="136"/>
      <c r="BI65" s="136"/>
      <c r="BJ65" s="136"/>
      <c r="BK65" s="136"/>
      <c r="BL65" s="136"/>
      <c r="BM65" s="136"/>
      <c r="BN65" s="136"/>
      <c r="BO65" s="136"/>
      <c r="BP65" s="136"/>
      <c r="BQ65" s="144"/>
      <c r="BR65" s="145"/>
      <c r="BS65" s="145"/>
      <c r="BT65" s="145"/>
      <c r="BU65" s="145"/>
      <c r="BV65" s="145"/>
      <c r="BW65" s="145"/>
      <c r="BX65" s="145"/>
      <c r="BY65" s="145"/>
      <c r="BZ65" s="145"/>
      <c r="CA65" s="145"/>
      <c r="CB65" s="145"/>
      <c r="CC65" s="145"/>
      <c r="CD65" s="145"/>
      <c r="CE65" s="145"/>
      <c r="CF65" s="145"/>
      <c r="CG65" s="145"/>
      <c r="CH65" s="145"/>
      <c r="CI65" s="145"/>
      <c r="CJ65" s="145"/>
      <c r="CK65" s="145"/>
      <c r="CL65" s="145"/>
      <c r="CM65" s="145"/>
      <c r="CN65" s="145"/>
      <c r="CO65" s="145"/>
      <c r="CP65" s="145"/>
      <c r="CQ65" s="145"/>
      <c r="CR65" s="145"/>
      <c r="CS65" s="145"/>
      <c r="CT65" s="145"/>
      <c r="CU65" s="145"/>
      <c r="CV65" s="145"/>
      <c r="CW65" s="145"/>
      <c r="CX65" s="145"/>
      <c r="CY65" s="145"/>
      <c r="CZ65" s="145"/>
      <c r="DA65" s="145"/>
      <c r="DB65" s="145"/>
      <c r="DC65" s="145"/>
      <c r="DD65" s="145"/>
      <c r="DE65" s="145"/>
      <c r="DF65" s="145"/>
      <c r="DG65" s="145"/>
      <c r="DH65" s="145"/>
      <c r="DI65" s="145"/>
      <c r="DJ65" s="145"/>
      <c r="DK65" s="145"/>
      <c r="DL65" s="145"/>
      <c r="DM65" s="145"/>
      <c r="DN65" s="145"/>
      <c r="DO65" s="145"/>
      <c r="DP65" s="145"/>
      <c r="DQ65" s="145"/>
      <c r="DR65" s="145"/>
      <c r="DS65" s="145"/>
      <c r="DT65" s="145"/>
      <c r="DU65" s="145"/>
      <c r="DV65" s="145"/>
      <c r="DW65" s="145"/>
      <c r="DX65" s="145"/>
      <c r="DY65" s="145"/>
      <c r="DZ65" s="145"/>
      <c r="EA65" s="145"/>
      <c r="EB65" s="145"/>
      <c r="EC65" s="145"/>
      <c r="ED65" s="145"/>
      <c r="EE65" s="145"/>
      <c r="EF65" s="145"/>
    </row>
    <row r="66" ht="15" customHeight="1" spans="1:136">
      <c r="A66" s="34">
        <v>42</v>
      </c>
      <c r="B66" s="50"/>
      <c r="C66" s="51"/>
      <c r="D66" s="52"/>
      <c r="E66" s="62"/>
      <c r="F66" s="63"/>
      <c r="G66" s="64"/>
      <c r="H66" s="65"/>
      <c r="I66" s="65"/>
      <c r="J66" s="77"/>
      <c r="K66" s="78"/>
      <c r="L66" s="79" t="str">
        <f t="shared" si="34"/>
        <v/>
      </c>
      <c r="M66" s="89" t="str">
        <f t="shared" si="35"/>
        <v/>
      </c>
      <c r="N66" s="90"/>
      <c r="O66" s="91" t="str">
        <f t="shared" si="36"/>
        <v/>
      </c>
      <c r="P66" s="91" t="str">
        <f t="shared" si="37"/>
        <v/>
      </c>
      <c r="Q66" s="91" t="str">
        <f t="shared" si="38"/>
        <v/>
      </c>
      <c r="R66" s="102" t="str">
        <f t="shared" si="39"/>
        <v/>
      </c>
      <c r="S66" s="103" t="str">
        <f t="shared" si="40"/>
        <v/>
      </c>
      <c r="T66" s="104" t="str">
        <f t="shared" si="41"/>
        <v/>
      </c>
      <c r="U66" s="104" t="str">
        <f t="shared" si="42"/>
        <v/>
      </c>
      <c r="V66" s="103" t="str">
        <f t="shared" si="43"/>
        <v/>
      </c>
      <c r="W66" s="103" t="str">
        <f t="shared" si="44"/>
        <v/>
      </c>
      <c r="X66" s="103" t="str">
        <f t="shared" si="45"/>
        <v/>
      </c>
      <c r="Y66" s="111" t="str">
        <f t="shared" si="46"/>
        <v/>
      </c>
      <c r="Z66" s="112" t="str">
        <f t="shared" si="47"/>
        <v/>
      </c>
      <c r="AA66" s="112" t="str">
        <f t="shared" si="48"/>
        <v/>
      </c>
      <c r="AB66" s="112" t="str">
        <f t="shared" si="49"/>
        <v/>
      </c>
      <c r="AC66" s="112" t="str">
        <f t="shared" si="50"/>
        <v/>
      </c>
      <c r="AD66" s="118"/>
      <c r="AE66" s="119" t="str">
        <f t="shared" si="51"/>
        <v/>
      </c>
      <c r="AF66" s="120"/>
      <c r="AG66" s="127"/>
      <c r="AH66" s="127"/>
      <c r="AI66" s="128"/>
      <c r="AJ66" s="129"/>
      <c r="AK66" s="136"/>
      <c r="AL66" s="136"/>
      <c r="AM66" s="136"/>
      <c r="AN66" s="136"/>
      <c r="AO66" s="136"/>
      <c r="AP66" s="136"/>
      <c r="AQ66" s="136"/>
      <c r="AR66" s="136"/>
      <c r="AS66" s="136"/>
      <c r="AT66" s="136"/>
      <c r="AU66" s="136"/>
      <c r="AV66" s="136"/>
      <c r="AW66" s="136"/>
      <c r="AX66" s="136"/>
      <c r="AY66" s="136"/>
      <c r="AZ66" s="136"/>
      <c r="BA66" s="136"/>
      <c r="BB66" s="136"/>
      <c r="BC66" s="136"/>
      <c r="BD66" s="136"/>
      <c r="BE66" s="136"/>
      <c r="BF66" s="136"/>
      <c r="BG66" s="136"/>
      <c r="BH66" s="136"/>
      <c r="BI66" s="136"/>
      <c r="BJ66" s="136"/>
      <c r="BK66" s="136"/>
      <c r="BL66" s="136"/>
      <c r="BM66" s="136"/>
      <c r="BN66" s="136"/>
      <c r="BO66" s="136"/>
      <c r="BP66" s="136"/>
      <c r="BQ66" s="144"/>
      <c r="BR66" s="145"/>
      <c r="BS66" s="145"/>
      <c r="BT66" s="145"/>
      <c r="BU66" s="145"/>
      <c r="BV66" s="145"/>
      <c r="BW66" s="145"/>
      <c r="BX66" s="145"/>
      <c r="BY66" s="145"/>
      <c r="BZ66" s="145"/>
      <c r="CA66" s="145"/>
      <c r="CB66" s="145"/>
      <c r="CC66" s="145"/>
      <c r="CD66" s="145"/>
      <c r="CE66" s="145"/>
      <c r="CF66" s="145"/>
      <c r="CG66" s="145"/>
      <c r="CH66" s="145"/>
      <c r="CI66" s="145"/>
      <c r="CJ66" s="145"/>
      <c r="CK66" s="145"/>
      <c r="CL66" s="145"/>
      <c r="CM66" s="145"/>
      <c r="CN66" s="145"/>
      <c r="CO66" s="145"/>
      <c r="CP66" s="145"/>
      <c r="CQ66" s="145"/>
      <c r="CR66" s="145"/>
      <c r="CS66" s="145"/>
      <c r="CT66" s="145"/>
      <c r="CU66" s="145"/>
      <c r="CV66" s="145"/>
      <c r="CW66" s="145"/>
      <c r="CX66" s="145"/>
      <c r="CY66" s="145"/>
      <c r="CZ66" s="145"/>
      <c r="DA66" s="145"/>
      <c r="DB66" s="145"/>
      <c r="DC66" s="145"/>
      <c r="DD66" s="145"/>
      <c r="DE66" s="145"/>
      <c r="DF66" s="145"/>
      <c r="DG66" s="145"/>
      <c r="DH66" s="145"/>
      <c r="DI66" s="145"/>
      <c r="DJ66" s="145"/>
      <c r="DK66" s="145"/>
      <c r="DL66" s="145"/>
      <c r="DM66" s="145"/>
      <c r="DN66" s="145"/>
      <c r="DO66" s="145"/>
      <c r="DP66" s="145"/>
      <c r="DQ66" s="145"/>
      <c r="DR66" s="145"/>
      <c r="DS66" s="145"/>
      <c r="DT66" s="145"/>
      <c r="DU66" s="145"/>
      <c r="DV66" s="145"/>
      <c r="DW66" s="145"/>
      <c r="DX66" s="145"/>
      <c r="DY66" s="145"/>
      <c r="DZ66" s="145"/>
      <c r="EA66" s="145"/>
      <c r="EB66" s="145"/>
      <c r="EC66" s="145"/>
      <c r="ED66" s="145"/>
      <c r="EE66" s="145"/>
      <c r="EF66" s="145"/>
    </row>
    <row r="67" ht="15" customHeight="1" spans="1:136">
      <c r="A67" s="34">
        <v>43</v>
      </c>
      <c r="B67" s="50"/>
      <c r="C67" s="51"/>
      <c r="D67" s="52"/>
      <c r="E67" s="62"/>
      <c r="F67" s="63"/>
      <c r="G67" s="64"/>
      <c r="H67" s="65"/>
      <c r="I67" s="65"/>
      <c r="J67" s="77"/>
      <c r="K67" s="78"/>
      <c r="L67" s="79" t="str">
        <f t="shared" si="34"/>
        <v/>
      </c>
      <c r="M67" s="89" t="str">
        <f t="shared" si="35"/>
        <v/>
      </c>
      <c r="N67" s="90"/>
      <c r="O67" s="91" t="str">
        <f t="shared" si="36"/>
        <v/>
      </c>
      <c r="P67" s="91" t="str">
        <f t="shared" si="37"/>
        <v/>
      </c>
      <c r="Q67" s="91" t="str">
        <f t="shared" si="38"/>
        <v/>
      </c>
      <c r="R67" s="102" t="str">
        <f t="shared" si="39"/>
        <v/>
      </c>
      <c r="S67" s="103" t="str">
        <f t="shared" si="40"/>
        <v/>
      </c>
      <c r="T67" s="104" t="str">
        <f t="shared" si="41"/>
        <v/>
      </c>
      <c r="U67" s="104" t="str">
        <f t="shared" si="42"/>
        <v/>
      </c>
      <c r="V67" s="103" t="str">
        <f t="shared" si="43"/>
        <v/>
      </c>
      <c r="W67" s="103" t="str">
        <f t="shared" si="44"/>
        <v/>
      </c>
      <c r="X67" s="103" t="str">
        <f t="shared" si="45"/>
        <v/>
      </c>
      <c r="Y67" s="111" t="str">
        <f t="shared" si="46"/>
        <v/>
      </c>
      <c r="Z67" s="112" t="str">
        <f t="shared" si="47"/>
        <v/>
      </c>
      <c r="AA67" s="112" t="str">
        <f t="shared" si="48"/>
        <v/>
      </c>
      <c r="AB67" s="112" t="str">
        <f t="shared" si="49"/>
        <v/>
      </c>
      <c r="AC67" s="112" t="str">
        <f t="shared" si="50"/>
        <v/>
      </c>
      <c r="AD67" s="118"/>
      <c r="AE67" s="119" t="str">
        <f t="shared" si="51"/>
        <v/>
      </c>
      <c r="AF67" s="120"/>
      <c r="AG67" s="127"/>
      <c r="AH67" s="127"/>
      <c r="AI67" s="128"/>
      <c r="AJ67" s="129"/>
      <c r="AK67" s="136"/>
      <c r="AL67" s="136"/>
      <c r="AM67" s="136"/>
      <c r="AN67" s="136"/>
      <c r="AO67" s="136"/>
      <c r="AP67" s="136"/>
      <c r="AQ67" s="136"/>
      <c r="AR67" s="136"/>
      <c r="AS67" s="136"/>
      <c r="AT67" s="136"/>
      <c r="AU67" s="136"/>
      <c r="AV67" s="136"/>
      <c r="AW67" s="136"/>
      <c r="AX67" s="136"/>
      <c r="AY67" s="136"/>
      <c r="AZ67" s="136"/>
      <c r="BA67" s="136"/>
      <c r="BB67" s="136"/>
      <c r="BC67" s="136"/>
      <c r="BD67" s="136"/>
      <c r="BE67" s="136"/>
      <c r="BF67" s="136"/>
      <c r="BG67" s="136"/>
      <c r="BH67" s="136"/>
      <c r="BI67" s="136"/>
      <c r="BJ67" s="136"/>
      <c r="BK67" s="136"/>
      <c r="BL67" s="136"/>
      <c r="BM67" s="136"/>
      <c r="BN67" s="136"/>
      <c r="BO67" s="136"/>
      <c r="BP67" s="136"/>
      <c r="BQ67" s="144"/>
      <c r="BR67" s="145"/>
      <c r="BS67" s="145"/>
      <c r="BT67" s="145"/>
      <c r="BU67" s="145"/>
      <c r="BV67" s="145"/>
      <c r="BW67" s="145"/>
      <c r="BX67" s="145"/>
      <c r="BY67" s="145"/>
      <c r="BZ67" s="145"/>
      <c r="CA67" s="145"/>
      <c r="CB67" s="145"/>
      <c r="CC67" s="145"/>
      <c r="CD67" s="145"/>
      <c r="CE67" s="145"/>
      <c r="CF67" s="145"/>
      <c r="CG67" s="145"/>
      <c r="CH67" s="145"/>
      <c r="CI67" s="145"/>
      <c r="CJ67" s="145"/>
      <c r="CK67" s="145"/>
      <c r="CL67" s="145"/>
      <c r="CM67" s="145"/>
      <c r="CN67" s="145"/>
      <c r="CO67" s="145"/>
      <c r="CP67" s="145"/>
      <c r="CQ67" s="145"/>
      <c r="CR67" s="145"/>
      <c r="CS67" s="145"/>
      <c r="CT67" s="145"/>
      <c r="CU67" s="145"/>
      <c r="CV67" s="145"/>
      <c r="CW67" s="145"/>
      <c r="CX67" s="145"/>
      <c r="CY67" s="145"/>
      <c r="CZ67" s="145"/>
      <c r="DA67" s="145"/>
      <c r="DB67" s="145"/>
      <c r="DC67" s="145"/>
      <c r="DD67" s="145"/>
      <c r="DE67" s="145"/>
      <c r="DF67" s="145"/>
      <c r="DG67" s="145"/>
      <c r="DH67" s="145"/>
      <c r="DI67" s="145"/>
      <c r="DJ67" s="145"/>
      <c r="DK67" s="145"/>
      <c r="DL67" s="145"/>
      <c r="DM67" s="145"/>
      <c r="DN67" s="145"/>
      <c r="DO67" s="145"/>
      <c r="DP67" s="145"/>
      <c r="DQ67" s="145"/>
      <c r="DR67" s="145"/>
      <c r="DS67" s="145"/>
      <c r="DT67" s="145"/>
      <c r="DU67" s="145"/>
      <c r="DV67" s="145"/>
      <c r="DW67" s="145"/>
      <c r="DX67" s="145"/>
      <c r="DY67" s="145"/>
      <c r="DZ67" s="145"/>
      <c r="EA67" s="145"/>
      <c r="EB67" s="145"/>
      <c r="EC67" s="145"/>
      <c r="ED67" s="145"/>
      <c r="EE67" s="145"/>
      <c r="EF67" s="145"/>
    </row>
    <row r="68" ht="15" customHeight="1" spans="1:136">
      <c r="A68" s="34">
        <v>44</v>
      </c>
      <c r="B68" s="50"/>
      <c r="C68" s="51"/>
      <c r="D68" s="52"/>
      <c r="E68" s="62"/>
      <c r="F68" s="63"/>
      <c r="G68" s="64"/>
      <c r="H68" s="65"/>
      <c r="I68" s="65"/>
      <c r="J68" s="77"/>
      <c r="K68" s="78"/>
      <c r="L68" s="79" t="str">
        <f t="shared" si="34"/>
        <v/>
      </c>
      <c r="M68" s="89" t="str">
        <f t="shared" si="35"/>
        <v/>
      </c>
      <c r="N68" s="90"/>
      <c r="O68" s="91" t="str">
        <f t="shared" si="36"/>
        <v/>
      </c>
      <c r="P68" s="91" t="str">
        <f t="shared" si="37"/>
        <v/>
      </c>
      <c r="Q68" s="91" t="str">
        <f t="shared" si="38"/>
        <v/>
      </c>
      <c r="R68" s="102" t="str">
        <f t="shared" si="39"/>
        <v/>
      </c>
      <c r="S68" s="103" t="str">
        <f t="shared" si="40"/>
        <v/>
      </c>
      <c r="T68" s="104" t="str">
        <f t="shared" si="41"/>
        <v/>
      </c>
      <c r="U68" s="104" t="str">
        <f t="shared" si="42"/>
        <v/>
      </c>
      <c r="V68" s="103" t="str">
        <f t="shared" si="43"/>
        <v/>
      </c>
      <c r="W68" s="103" t="str">
        <f t="shared" si="44"/>
        <v/>
      </c>
      <c r="X68" s="103" t="str">
        <f t="shared" si="45"/>
        <v/>
      </c>
      <c r="Y68" s="111" t="str">
        <f t="shared" si="46"/>
        <v/>
      </c>
      <c r="Z68" s="112" t="str">
        <f t="shared" si="47"/>
        <v/>
      </c>
      <c r="AA68" s="112" t="str">
        <f t="shared" si="48"/>
        <v/>
      </c>
      <c r="AB68" s="112" t="str">
        <f t="shared" si="49"/>
        <v/>
      </c>
      <c r="AC68" s="112" t="str">
        <f t="shared" si="50"/>
        <v/>
      </c>
      <c r="AD68" s="118"/>
      <c r="AE68" s="119" t="str">
        <f t="shared" si="51"/>
        <v/>
      </c>
      <c r="AF68" s="120"/>
      <c r="AG68" s="127"/>
      <c r="AH68" s="127"/>
      <c r="AI68" s="128"/>
      <c r="AJ68" s="129"/>
      <c r="AK68" s="136"/>
      <c r="AL68" s="136"/>
      <c r="AM68" s="136"/>
      <c r="AN68" s="136"/>
      <c r="AO68" s="136"/>
      <c r="AP68" s="136"/>
      <c r="AQ68" s="136"/>
      <c r="AR68" s="136"/>
      <c r="AS68" s="136"/>
      <c r="AT68" s="136"/>
      <c r="AU68" s="136"/>
      <c r="AV68" s="136"/>
      <c r="AW68" s="136"/>
      <c r="AX68" s="136"/>
      <c r="AY68" s="136"/>
      <c r="AZ68" s="136"/>
      <c r="BA68" s="136"/>
      <c r="BB68" s="136"/>
      <c r="BC68" s="136"/>
      <c r="BD68" s="136"/>
      <c r="BE68" s="136"/>
      <c r="BF68" s="136"/>
      <c r="BG68" s="136"/>
      <c r="BH68" s="136"/>
      <c r="BI68" s="136"/>
      <c r="BJ68" s="136"/>
      <c r="BK68" s="136"/>
      <c r="BL68" s="136"/>
      <c r="BM68" s="136"/>
      <c r="BN68" s="136"/>
      <c r="BO68" s="136"/>
      <c r="BP68" s="136"/>
      <c r="BQ68" s="144"/>
      <c r="BR68" s="145"/>
      <c r="BS68" s="145"/>
      <c r="BT68" s="145"/>
      <c r="BU68" s="145"/>
      <c r="BV68" s="145"/>
      <c r="BW68" s="145"/>
      <c r="BX68" s="145"/>
      <c r="BY68" s="145"/>
      <c r="BZ68" s="145"/>
      <c r="CA68" s="145"/>
      <c r="CB68" s="145"/>
      <c r="CC68" s="145"/>
      <c r="CD68" s="145"/>
      <c r="CE68" s="145"/>
      <c r="CF68" s="145"/>
      <c r="CG68" s="145"/>
      <c r="CH68" s="145"/>
      <c r="CI68" s="145"/>
      <c r="CJ68" s="145"/>
      <c r="CK68" s="145"/>
      <c r="CL68" s="145"/>
      <c r="CM68" s="145"/>
      <c r="CN68" s="145"/>
      <c r="CO68" s="145"/>
      <c r="CP68" s="145"/>
      <c r="CQ68" s="145"/>
      <c r="CR68" s="145"/>
      <c r="CS68" s="145"/>
      <c r="CT68" s="145"/>
      <c r="CU68" s="145"/>
      <c r="CV68" s="145"/>
      <c r="CW68" s="145"/>
      <c r="CX68" s="145"/>
      <c r="CY68" s="145"/>
      <c r="CZ68" s="145"/>
      <c r="DA68" s="145"/>
      <c r="DB68" s="145"/>
      <c r="DC68" s="145"/>
      <c r="DD68" s="145"/>
      <c r="DE68" s="145"/>
      <c r="DF68" s="145"/>
      <c r="DG68" s="145"/>
      <c r="DH68" s="145"/>
      <c r="DI68" s="145"/>
      <c r="DJ68" s="145"/>
      <c r="DK68" s="145"/>
      <c r="DL68" s="145"/>
      <c r="DM68" s="145"/>
      <c r="DN68" s="145"/>
      <c r="DO68" s="145"/>
      <c r="DP68" s="145"/>
      <c r="DQ68" s="145"/>
      <c r="DR68" s="145"/>
      <c r="DS68" s="145"/>
      <c r="DT68" s="145"/>
      <c r="DU68" s="145"/>
      <c r="DV68" s="145"/>
      <c r="DW68" s="145"/>
      <c r="DX68" s="145"/>
      <c r="DY68" s="145"/>
      <c r="DZ68" s="145"/>
      <c r="EA68" s="145"/>
      <c r="EB68" s="145"/>
      <c r="EC68" s="145"/>
      <c r="ED68" s="145"/>
      <c r="EE68" s="145"/>
      <c r="EF68" s="145"/>
    </row>
    <row r="69" ht="15" customHeight="1" spans="1:136">
      <c r="A69" s="34">
        <v>45</v>
      </c>
      <c r="B69" s="50"/>
      <c r="C69" s="51"/>
      <c r="D69" s="52"/>
      <c r="E69" s="62"/>
      <c r="F69" s="63"/>
      <c r="G69" s="64"/>
      <c r="H69" s="65"/>
      <c r="I69" s="65"/>
      <c r="J69" s="77"/>
      <c r="K69" s="78"/>
      <c r="L69" s="79" t="str">
        <f t="shared" si="34"/>
        <v/>
      </c>
      <c r="M69" s="89" t="str">
        <f t="shared" si="35"/>
        <v/>
      </c>
      <c r="N69" s="90"/>
      <c r="O69" s="91" t="str">
        <f t="shared" si="36"/>
        <v/>
      </c>
      <c r="P69" s="91" t="str">
        <f t="shared" si="37"/>
        <v/>
      </c>
      <c r="Q69" s="91" t="str">
        <f t="shared" si="38"/>
        <v/>
      </c>
      <c r="R69" s="102" t="str">
        <f t="shared" si="39"/>
        <v/>
      </c>
      <c r="S69" s="103" t="str">
        <f t="shared" si="40"/>
        <v/>
      </c>
      <c r="T69" s="104" t="str">
        <f t="shared" si="41"/>
        <v/>
      </c>
      <c r="U69" s="104" t="str">
        <f t="shared" si="42"/>
        <v/>
      </c>
      <c r="V69" s="103" t="str">
        <f t="shared" si="43"/>
        <v/>
      </c>
      <c r="W69" s="103" t="str">
        <f t="shared" si="44"/>
        <v/>
      </c>
      <c r="X69" s="103" t="str">
        <f t="shared" si="45"/>
        <v/>
      </c>
      <c r="Y69" s="111" t="str">
        <f t="shared" si="46"/>
        <v/>
      </c>
      <c r="Z69" s="112" t="str">
        <f t="shared" si="47"/>
        <v/>
      </c>
      <c r="AA69" s="112" t="str">
        <f t="shared" si="48"/>
        <v/>
      </c>
      <c r="AB69" s="112" t="str">
        <f t="shared" si="49"/>
        <v/>
      </c>
      <c r="AC69" s="112" t="str">
        <f t="shared" si="50"/>
        <v/>
      </c>
      <c r="AD69" s="118"/>
      <c r="AE69" s="119" t="str">
        <f t="shared" si="51"/>
        <v/>
      </c>
      <c r="AF69" s="120"/>
      <c r="AG69" s="127"/>
      <c r="AH69" s="127"/>
      <c r="AI69" s="128"/>
      <c r="AJ69" s="129"/>
      <c r="AK69" s="136"/>
      <c r="AL69" s="136"/>
      <c r="AM69" s="136"/>
      <c r="AN69" s="136"/>
      <c r="AO69" s="136"/>
      <c r="AP69" s="136"/>
      <c r="AQ69" s="136"/>
      <c r="AR69" s="136"/>
      <c r="AS69" s="136"/>
      <c r="AT69" s="136"/>
      <c r="AU69" s="136"/>
      <c r="AV69" s="136"/>
      <c r="AW69" s="136"/>
      <c r="AX69" s="136"/>
      <c r="AY69" s="136"/>
      <c r="AZ69" s="136"/>
      <c r="BA69" s="136"/>
      <c r="BB69" s="136"/>
      <c r="BC69" s="136"/>
      <c r="BD69" s="136"/>
      <c r="BE69" s="136"/>
      <c r="BF69" s="136"/>
      <c r="BG69" s="136"/>
      <c r="BH69" s="136"/>
      <c r="BI69" s="136"/>
      <c r="BJ69" s="136"/>
      <c r="BK69" s="136"/>
      <c r="BL69" s="136"/>
      <c r="BM69" s="136"/>
      <c r="BN69" s="136"/>
      <c r="BO69" s="136"/>
      <c r="BP69" s="136"/>
      <c r="BQ69" s="144"/>
      <c r="BR69" s="145"/>
      <c r="BS69" s="145"/>
      <c r="BT69" s="145"/>
      <c r="BU69" s="145"/>
      <c r="BV69" s="145"/>
      <c r="BW69" s="145"/>
      <c r="BX69" s="145"/>
      <c r="BY69" s="145"/>
      <c r="BZ69" s="145"/>
      <c r="CA69" s="145"/>
      <c r="CB69" s="145"/>
      <c r="CC69" s="145"/>
      <c r="CD69" s="145"/>
      <c r="CE69" s="145"/>
      <c r="CF69" s="145"/>
      <c r="CG69" s="145"/>
      <c r="CH69" s="145"/>
      <c r="CI69" s="145"/>
      <c r="CJ69" s="145"/>
      <c r="CK69" s="145"/>
      <c r="CL69" s="145"/>
      <c r="CM69" s="145"/>
      <c r="CN69" s="145"/>
      <c r="CO69" s="145"/>
      <c r="CP69" s="145"/>
      <c r="CQ69" s="145"/>
      <c r="CR69" s="145"/>
      <c r="CS69" s="145"/>
      <c r="CT69" s="145"/>
      <c r="CU69" s="145"/>
      <c r="CV69" s="145"/>
      <c r="CW69" s="145"/>
      <c r="CX69" s="145"/>
      <c r="CY69" s="145"/>
      <c r="CZ69" s="145"/>
      <c r="DA69" s="145"/>
      <c r="DB69" s="145"/>
      <c r="DC69" s="145"/>
      <c r="DD69" s="145"/>
      <c r="DE69" s="145"/>
      <c r="DF69" s="145"/>
      <c r="DG69" s="145"/>
      <c r="DH69" s="145"/>
      <c r="DI69" s="145"/>
      <c r="DJ69" s="145"/>
      <c r="DK69" s="145"/>
      <c r="DL69" s="145"/>
      <c r="DM69" s="145"/>
      <c r="DN69" s="145"/>
      <c r="DO69" s="145"/>
      <c r="DP69" s="145"/>
      <c r="DQ69" s="145"/>
      <c r="DR69" s="145"/>
      <c r="DS69" s="145"/>
      <c r="DT69" s="145"/>
      <c r="DU69" s="145"/>
      <c r="DV69" s="145"/>
      <c r="DW69" s="145"/>
      <c r="DX69" s="145"/>
      <c r="DY69" s="145"/>
      <c r="DZ69" s="145"/>
      <c r="EA69" s="145"/>
      <c r="EB69" s="145"/>
      <c r="EC69" s="145"/>
      <c r="ED69" s="145"/>
      <c r="EE69" s="145"/>
      <c r="EF69" s="145"/>
    </row>
    <row r="70" ht="15" customHeight="1" spans="1:136">
      <c r="A70" s="34">
        <v>46</v>
      </c>
      <c r="B70" s="50"/>
      <c r="C70" s="51"/>
      <c r="D70" s="52"/>
      <c r="E70" s="62"/>
      <c r="F70" s="63"/>
      <c r="G70" s="64"/>
      <c r="H70" s="65"/>
      <c r="I70" s="65"/>
      <c r="J70" s="77"/>
      <c r="K70" s="78"/>
      <c r="L70" s="79" t="str">
        <f t="shared" si="34"/>
        <v/>
      </c>
      <c r="M70" s="89" t="str">
        <f t="shared" si="35"/>
        <v/>
      </c>
      <c r="N70" s="90"/>
      <c r="O70" s="91" t="str">
        <f t="shared" si="36"/>
        <v/>
      </c>
      <c r="P70" s="91" t="str">
        <f t="shared" si="37"/>
        <v/>
      </c>
      <c r="Q70" s="91" t="str">
        <f t="shared" si="38"/>
        <v/>
      </c>
      <c r="R70" s="102" t="str">
        <f t="shared" si="39"/>
        <v/>
      </c>
      <c r="S70" s="103" t="str">
        <f t="shared" si="40"/>
        <v/>
      </c>
      <c r="T70" s="104" t="str">
        <f t="shared" si="41"/>
        <v/>
      </c>
      <c r="U70" s="104" t="str">
        <f t="shared" si="42"/>
        <v/>
      </c>
      <c r="V70" s="103" t="str">
        <f t="shared" si="43"/>
        <v/>
      </c>
      <c r="W70" s="103" t="str">
        <f t="shared" si="44"/>
        <v/>
      </c>
      <c r="X70" s="103" t="str">
        <f t="shared" si="45"/>
        <v/>
      </c>
      <c r="Y70" s="111" t="str">
        <f t="shared" si="46"/>
        <v/>
      </c>
      <c r="Z70" s="112" t="str">
        <f t="shared" si="47"/>
        <v/>
      </c>
      <c r="AA70" s="112" t="str">
        <f t="shared" si="48"/>
        <v/>
      </c>
      <c r="AB70" s="112" t="str">
        <f t="shared" si="49"/>
        <v/>
      </c>
      <c r="AC70" s="112" t="str">
        <f t="shared" si="50"/>
        <v/>
      </c>
      <c r="AD70" s="118"/>
      <c r="AE70" s="119" t="str">
        <f t="shared" si="51"/>
        <v/>
      </c>
      <c r="AF70" s="120"/>
      <c r="AG70" s="127"/>
      <c r="AH70" s="127"/>
      <c r="AI70" s="128"/>
      <c r="AJ70" s="129"/>
      <c r="AK70" s="136"/>
      <c r="AL70" s="136"/>
      <c r="AM70" s="136"/>
      <c r="AN70" s="136"/>
      <c r="AO70" s="136"/>
      <c r="AP70" s="136"/>
      <c r="AQ70" s="136"/>
      <c r="AR70" s="136"/>
      <c r="AS70" s="136"/>
      <c r="AT70" s="136"/>
      <c r="AU70" s="136"/>
      <c r="AV70" s="136"/>
      <c r="AW70" s="136"/>
      <c r="AX70" s="136"/>
      <c r="AY70" s="136"/>
      <c r="AZ70" s="136"/>
      <c r="BA70" s="136"/>
      <c r="BB70" s="136"/>
      <c r="BC70" s="136"/>
      <c r="BD70" s="136"/>
      <c r="BE70" s="136"/>
      <c r="BF70" s="136"/>
      <c r="BG70" s="136"/>
      <c r="BH70" s="136"/>
      <c r="BI70" s="136"/>
      <c r="BJ70" s="136"/>
      <c r="BK70" s="136"/>
      <c r="BL70" s="136"/>
      <c r="BM70" s="136"/>
      <c r="BN70" s="136"/>
      <c r="BO70" s="136"/>
      <c r="BP70" s="136"/>
      <c r="BQ70" s="144"/>
      <c r="BR70" s="145"/>
      <c r="BS70" s="145"/>
      <c r="BT70" s="145"/>
      <c r="BU70" s="145"/>
      <c r="BV70" s="145"/>
      <c r="BW70" s="145"/>
      <c r="BX70" s="145"/>
      <c r="BY70" s="145"/>
      <c r="BZ70" s="145"/>
      <c r="CA70" s="145"/>
      <c r="CB70" s="145"/>
      <c r="CC70" s="145"/>
      <c r="CD70" s="145"/>
      <c r="CE70" s="145"/>
      <c r="CF70" s="145"/>
      <c r="CG70" s="145"/>
      <c r="CH70" s="145"/>
      <c r="CI70" s="145"/>
      <c r="CJ70" s="145"/>
      <c r="CK70" s="145"/>
      <c r="CL70" s="145"/>
      <c r="CM70" s="145"/>
      <c r="CN70" s="145"/>
      <c r="CO70" s="145"/>
      <c r="CP70" s="145"/>
      <c r="CQ70" s="145"/>
      <c r="CR70" s="145"/>
      <c r="CS70" s="145"/>
      <c r="CT70" s="145"/>
      <c r="CU70" s="145"/>
      <c r="CV70" s="145"/>
      <c r="CW70" s="145"/>
      <c r="CX70" s="145"/>
      <c r="CY70" s="145"/>
      <c r="CZ70" s="145"/>
      <c r="DA70" s="145"/>
      <c r="DB70" s="145"/>
      <c r="DC70" s="145"/>
      <c r="DD70" s="145"/>
      <c r="DE70" s="145"/>
      <c r="DF70" s="145"/>
      <c r="DG70" s="145"/>
      <c r="DH70" s="145"/>
      <c r="DI70" s="145"/>
      <c r="DJ70" s="145"/>
      <c r="DK70" s="145"/>
      <c r="DL70" s="145"/>
      <c r="DM70" s="145"/>
      <c r="DN70" s="145"/>
      <c r="DO70" s="145"/>
      <c r="DP70" s="145"/>
      <c r="DQ70" s="145"/>
      <c r="DR70" s="145"/>
      <c r="DS70" s="145"/>
      <c r="DT70" s="145"/>
      <c r="DU70" s="145"/>
      <c r="DV70" s="145"/>
      <c r="DW70" s="145"/>
      <c r="DX70" s="145"/>
      <c r="DY70" s="145"/>
      <c r="DZ70" s="145"/>
      <c r="EA70" s="145"/>
      <c r="EB70" s="145"/>
      <c r="EC70" s="145"/>
      <c r="ED70" s="145"/>
      <c r="EE70" s="145"/>
      <c r="EF70" s="145"/>
    </row>
    <row r="71" ht="15" customHeight="1" spans="1:136">
      <c r="A71" s="34">
        <v>47</v>
      </c>
      <c r="B71" s="50"/>
      <c r="C71" s="51"/>
      <c r="D71" s="52"/>
      <c r="E71" s="62"/>
      <c r="F71" s="63"/>
      <c r="G71" s="64"/>
      <c r="H71" s="65"/>
      <c r="I71" s="65"/>
      <c r="J71" s="77"/>
      <c r="K71" s="78"/>
      <c r="L71" s="79" t="str">
        <f t="shared" si="34"/>
        <v/>
      </c>
      <c r="M71" s="89" t="str">
        <f t="shared" si="35"/>
        <v/>
      </c>
      <c r="N71" s="90"/>
      <c r="O71" s="91" t="str">
        <f t="shared" si="36"/>
        <v/>
      </c>
      <c r="P71" s="91" t="str">
        <f t="shared" si="37"/>
        <v/>
      </c>
      <c r="Q71" s="91" t="str">
        <f t="shared" si="38"/>
        <v/>
      </c>
      <c r="R71" s="102" t="str">
        <f t="shared" si="39"/>
        <v/>
      </c>
      <c r="S71" s="103" t="str">
        <f t="shared" si="40"/>
        <v/>
      </c>
      <c r="T71" s="104" t="str">
        <f t="shared" si="41"/>
        <v/>
      </c>
      <c r="U71" s="104" t="str">
        <f t="shared" si="42"/>
        <v/>
      </c>
      <c r="V71" s="103" t="str">
        <f t="shared" si="43"/>
        <v/>
      </c>
      <c r="W71" s="103" t="str">
        <f t="shared" si="44"/>
        <v/>
      </c>
      <c r="X71" s="103" t="str">
        <f t="shared" si="45"/>
        <v/>
      </c>
      <c r="Y71" s="111" t="str">
        <f t="shared" si="46"/>
        <v/>
      </c>
      <c r="Z71" s="112" t="str">
        <f t="shared" si="47"/>
        <v/>
      </c>
      <c r="AA71" s="112" t="str">
        <f t="shared" si="48"/>
        <v/>
      </c>
      <c r="AB71" s="112" t="str">
        <f t="shared" si="49"/>
        <v/>
      </c>
      <c r="AC71" s="112" t="str">
        <f t="shared" si="50"/>
        <v/>
      </c>
      <c r="AD71" s="118"/>
      <c r="AE71" s="119" t="str">
        <f t="shared" si="51"/>
        <v/>
      </c>
      <c r="AF71" s="120"/>
      <c r="AG71" s="127"/>
      <c r="AH71" s="127"/>
      <c r="AI71" s="128"/>
      <c r="AJ71" s="129"/>
      <c r="AK71" s="136"/>
      <c r="AL71" s="136"/>
      <c r="AM71" s="136"/>
      <c r="AN71" s="136"/>
      <c r="AO71" s="136"/>
      <c r="AP71" s="136"/>
      <c r="AQ71" s="136"/>
      <c r="AR71" s="136"/>
      <c r="AS71" s="136"/>
      <c r="AT71" s="136"/>
      <c r="AU71" s="136"/>
      <c r="AV71" s="136"/>
      <c r="AW71" s="136"/>
      <c r="AX71" s="136"/>
      <c r="AY71" s="136"/>
      <c r="AZ71" s="136"/>
      <c r="BA71" s="136"/>
      <c r="BB71" s="136"/>
      <c r="BC71" s="136"/>
      <c r="BD71" s="136"/>
      <c r="BE71" s="136"/>
      <c r="BF71" s="136"/>
      <c r="BG71" s="136"/>
      <c r="BH71" s="136"/>
      <c r="BI71" s="136"/>
      <c r="BJ71" s="136"/>
      <c r="BK71" s="136"/>
      <c r="BL71" s="136"/>
      <c r="BM71" s="136"/>
      <c r="BN71" s="136"/>
      <c r="BO71" s="136"/>
      <c r="BP71" s="136"/>
      <c r="BQ71" s="144"/>
      <c r="BR71" s="145"/>
      <c r="BS71" s="145"/>
      <c r="BT71" s="145"/>
      <c r="BU71" s="145"/>
      <c r="BV71" s="145"/>
      <c r="BW71" s="145"/>
      <c r="BX71" s="145"/>
      <c r="BY71" s="145"/>
      <c r="BZ71" s="145"/>
      <c r="CA71" s="145"/>
      <c r="CB71" s="145"/>
      <c r="CC71" s="145"/>
      <c r="CD71" s="145"/>
      <c r="CE71" s="145"/>
      <c r="CF71" s="145"/>
      <c r="CG71" s="145"/>
      <c r="CH71" s="145"/>
      <c r="CI71" s="145"/>
      <c r="CJ71" s="145"/>
      <c r="CK71" s="145"/>
      <c r="CL71" s="145"/>
      <c r="CM71" s="145"/>
      <c r="CN71" s="145"/>
      <c r="CO71" s="145"/>
      <c r="CP71" s="145"/>
      <c r="CQ71" s="145"/>
      <c r="CR71" s="145"/>
      <c r="CS71" s="145"/>
      <c r="CT71" s="145"/>
      <c r="CU71" s="145"/>
      <c r="CV71" s="145"/>
      <c r="CW71" s="145"/>
      <c r="CX71" s="145"/>
      <c r="CY71" s="145"/>
      <c r="CZ71" s="145"/>
      <c r="DA71" s="145"/>
      <c r="DB71" s="145"/>
      <c r="DC71" s="145"/>
      <c r="DD71" s="145"/>
      <c r="DE71" s="145"/>
      <c r="DF71" s="145"/>
      <c r="DG71" s="145"/>
      <c r="DH71" s="145"/>
      <c r="DI71" s="145"/>
      <c r="DJ71" s="145"/>
      <c r="DK71" s="145"/>
      <c r="DL71" s="145"/>
      <c r="DM71" s="145"/>
      <c r="DN71" s="145"/>
      <c r="DO71" s="145"/>
      <c r="DP71" s="145"/>
      <c r="DQ71" s="145"/>
      <c r="DR71" s="145"/>
      <c r="DS71" s="145"/>
      <c r="DT71" s="145"/>
      <c r="DU71" s="145"/>
      <c r="DV71" s="145"/>
      <c r="DW71" s="145"/>
      <c r="DX71" s="145"/>
      <c r="DY71" s="145"/>
      <c r="DZ71" s="145"/>
      <c r="EA71" s="145"/>
      <c r="EB71" s="145"/>
      <c r="EC71" s="145"/>
      <c r="ED71" s="145"/>
      <c r="EE71" s="145"/>
      <c r="EF71" s="145"/>
    </row>
    <row r="72" ht="15" customHeight="1" spans="1:136">
      <c r="A72" s="34">
        <v>48</v>
      </c>
      <c r="B72" s="50"/>
      <c r="C72" s="51"/>
      <c r="D72" s="52"/>
      <c r="E72" s="62"/>
      <c r="F72" s="63"/>
      <c r="G72" s="64"/>
      <c r="H72" s="65"/>
      <c r="I72" s="65"/>
      <c r="J72" s="77"/>
      <c r="K72" s="78"/>
      <c r="L72" s="79" t="str">
        <f t="shared" si="34"/>
        <v/>
      </c>
      <c r="M72" s="89" t="str">
        <f t="shared" si="35"/>
        <v/>
      </c>
      <c r="N72" s="90"/>
      <c r="O72" s="91" t="str">
        <f t="shared" si="36"/>
        <v/>
      </c>
      <c r="P72" s="91" t="str">
        <f t="shared" si="37"/>
        <v/>
      </c>
      <c r="Q72" s="91" t="str">
        <f t="shared" si="38"/>
        <v/>
      </c>
      <c r="R72" s="102" t="str">
        <f t="shared" si="39"/>
        <v/>
      </c>
      <c r="S72" s="103" t="str">
        <f t="shared" si="40"/>
        <v/>
      </c>
      <c r="T72" s="104" t="str">
        <f t="shared" si="41"/>
        <v/>
      </c>
      <c r="U72" s="104" t="str">
        <f t="shared" si="42"/>
        <v/>
      </c>
      <c r="V72" s="103" t="str">
        <f t="shared" si="43"/>
        <v/>
      </c>
      <c r="W72" s="103" t="str">
        <f t="shared" si="44"/>
        <v/>
      </c>
      <c r="X72" s="103" t="str">
        <f t="shared" si="45"/>
        <v/>
      </c>
      <c r="Y72" s="111" t="str">
        <f t="shared" si="46"/>
        <v/>
      </c>
      <c r="Z72" s="112" t="str">
        <f t="shared" si="47"/>
        <v/>
      </c>
      <c r="AA72" s="112" t="str">
        <f t="shared" si="48"/>
        <v/>
      </c>
      <c r="AB72" s="112" t="str">
        <f t="shared" si="49"/>
        <v/>
      </c>
      <c r="AC72" s="112" t="str">
        <f t="shared" si="50"/>
        <v/>
      </c>
      <c r="AD72" s="118"/>
      <c r="AE72" s="119" t="str">
        <f t="shared" si="51"/>
        <v/>
      </c>
      <c r="AF72" s="120"/>
      <c r="AG72" s="127"/>
      <c r="AH72" s="127"/>
      <c r="AI72" s="128"/>
      <c r="AJ72" s="129"/>
      <c r="AK72" s="136"/>
      <c r="AL72" s="136"/>
      <c r="AM72" s="136"/>
      <c r="AN72" s="136"/>
      <c r="AO72" s="136"/>
      <c r="AP72" s="136"/>
      <c r="AQ72" s="136"/>
      <c r="AR72" s="136"/>
      <c r="AS72" s="136"/>
      <c r="AT72" s="136"/>
      <c r="AU72" s="136"/>
      <c r="AV72" s="136"/>
      <c r="AW72" s="136"/>
      <c r="AX72" s="136"/>
      <c r="AY72" s="136"/>
      <c r="AZ72" s="136"/>
      <c r="BA72" s="136"/>
      <c r="BB72" s="136"/>
      <c r="BC72" s="136"/>
      <c r="BD72" s="136"/>
      <c r="BE72" s="136"/>
      <c r="BF72" s="136"/>
      <c r="BG72" s="136"/>
      <c r="BH72" s="136"/>
      <c r="BI72" s="136"/>
      <c r="BJ72" s="136"/>
      <c r="BK72" s="136"/>
      <c r="BL72" s="136"/>
      <c r="BM72" s="136"/>
      <c r="BN72" s="136"/>
      <c r="BO72" s="136"/>
      <c r="BP72" s="136"/>
      <c r="BQ72" s="144"/>
      <c r="BR72" s="145"/>
      <c r="BS72" s="145"/>
      <c r="BT72" s="145"/>
      <c r="BU72" s="145"/>
      <c r="BV72" s="145"/>
      <c r="BW72" s="145"/>
      <c r="BX72" s="145"/>
      <c r="BY72" s="145"/>
      <c r="BZ72" s="145"/>
      <c r="CA72" s="145"/>
      <c r="CB72" s="145"/>
      <c r="CC72" s="145"/>
      <c r="CD72" s="145"/>
      <c r="CE72" s="145"/>
      <c r="CF72" s="145"/>
      <c r="CG72" s="145"/>
      <c r="CH72" s="145"/>
      <c r="CI72" s="145"/>
      <c r="CJ72" s="145"/>
      <c r="CK72" s="145"/>
      <c r="CL72" s="145"/>
      <c r="CM72" s="145"/>
      <c r="CN72" s="145"/>
      <c r="CO72" s="145"/>
      <c r="CP72" s="145"/>
      <c r="CQ72" s="145"/>
      <c r="CR72" s="145"/>
      <c r="CS72" s="145"/>
      <c r="CT72" s="145"/>
      <c r="CU72" s="145"/>
      <c r="CV72" s="145"/>
      <c r="CW72" s="145"/>
      <c r="CX72" s="145"/>
      <c r="CY72" s="145"/>
      <c r="CZ72" s="145"/>
      <c r="DA72" s="145"/>
      <c r="DB72" s="145"/>
      <c r="DC72" s="145"/>
      <c r="DD72" s="145"/>
      <c r="DE72" s="145"/>
      <c r="DF72" s="145"/>
      <c r="DG72" s="145"/>
      <c r="DH72" s="145"/>
      <c r="DI72" s="145"/>
      <c r="DJ72" s="145"/>
      <c r="DK72" s="145"/>
      <c r="DL72" s="145"/>
      <c r="DM72" s="145"/>
      <c r="DN72" s="145"/>
      <c r="DO72" s="145"/>
      <c r="DP72" s="145"/>
      <c r="DQ72" s="145"/>
      <c r="DR72" s="145"/>
      <c r="DS72" s="145"/>
      <c r="DT72" s="145"/>
      <c r="DU72" s="145"/>
      <c r="DV72" s="145"/>
      <c r="DW72" s="145"/>
      <c r="DX72" s="145"/>
      <c r="DY72" s="145"/>
      <c r="DZ72" s="145"/>
      <c r="EA72" s="145"/>
      <c r="EB72" s="145"/>
      <c r="EC72" s="145"/>
      <c r="ED72" s="145"/>
      <c r="EE72" s="145"/>
      <c r="EF72" s="145"/>
    </row>
    <row r="73" ht="15" customHeight="1" spans="1:136">
      <c r="A73" s="34">
        <v>2</v>
      </c>
      <c r="B73" s="50"/>
      <c r="C73" s="51"/>
      <c r="D73" s="147"/>
      <c r="E73" s="62"/>
      <c r="F73" s="63"/>
      <c r="G73" s="64"/>
      <c r="H73" s="65"/>
      <c r="I73" s="65"/>
      <c r="J73" s="77"/>
      <c r="K73" s="78"/>
      <c r="L73" s="79" t="str">
        <f t="shared" si="34"/>
        <v/>
      </c>
      <c r="M73" s="89" t="str">
        <f t="shared" si="35"/>
        <v/>
      </c>
      <c r="N73" s="93"/>
      <c r="O73" s="91" t="str">
        <f t="shared" si="36"/>
        <v/>
      </c>
      <c r="P73" s="91" t="str">
        <f t="shared" si="37"/>
        <v/>
      </c>
      <c r="Q73" s="91" t="str">
        <f t="shared" si="38"/>
        <v/>
      </c>
      <c r="R73" s="102" t="str">
        <f t="shared" si="39"/>
        <v/>
      </c>
      <c r="S73" s="103" t="str">
        <f t="shared" si="40"/>
        <v/>
      </c>
      <c r="T73" s="104" t="str">
        <f t="shared" si="41"/>
        <v/>
      </c>
      <c r="U73" s="104" t="str">
        <f t="shared" si="42"/>
        <v/>
      </c>
      <c r="V73" s="103" t="str">
        <f t="shared" si="43"/>
        <v/>
      </c>
      <c r="W73" s="103" t="str">
        <f t="shared" si="44"/>
        <v/>
      </c>
      <c r="X73" s="103" t="str">
        <f t="shared" si="45"/>
        <v/>
      </c>
      <c r="Y73" s="111" t="str">
        <f t="shared" si="46"/>
        <v/>
      </c>
      <c r="Z73" s="112" t="str">
        <f t="shared" si="47"/>
        <v/>
      </c>
      <c r="AA73" s="112" t="str">
        <f t="shared" si="48"/>
        <v/>
      </c>
      <c r="AB73" s="112" t="str">
        <f t="shared" si="49"/>
        <v/>
      </c>
      <c r="AC73" s="112" t="str">
        <f t="shared" si="50"/>
        <v/>
      </c>
      <c r="AD73" s="118"/>
      <c r="AE73" s="119" t="str">
        <f t="shared" si="51"/>
        <v/>
      </c>
      <c r="AF73" s="120"/>
      <c r="AG73" s="127"/>
      <c r="AH73" s="127"/>
      <c r="AI73" s="128"/>
      <c r="AJ73" s="130"/>
      <c r="AK73" s="136"/>
      <c r="AL73" s="136"/>
      <c r="AM73" s="136"/>
      <c r="AN73" s="136"/>
      <c r="AO73" s="136"/>
      <c r="AP73" s="136"/>
      <c r="AQ73" s="136"/>
      <c r="AR73" s="136"/>
      <c r="AS73" s="136"/>
      <c r="AT73" s="136"/>
      <c r="AU73" s="136"/>
      <c r="AV73" s="136"/>
      <c r="AW73" s="136"/>
      <c r="AX73" s="136"/>
      <c r="AY73" s="136"/>
      <c r="AZ73" s="136"/>
      <c r="BA73" s="136"/>
      <c r="BB73" s="136"/>
      <c r="BC73" s="136"/>
      <c r="BD73" s="136"/>
      <c r="BE73" s="136"/>
      <c r="BF73" s="136"/>
      <c r="BG73" s="136"/>
      <c r="BH73" s="136"/>
      <c r="BI73" s="136"/>
      <c r="BJ73" s="136"/>
      <c r="BK73" s="136"/>
      <c r="BL73" s="136"/>
      <c r="BM73" s="136"/>
      <c r="BN73" s="136"/>
      <c r="BO73" s="136"/>
      <c r="BP73" s="136"/>
      <c r="BQ73" s="144"/>
      <c r="BR73" s="145"/>
      <c r="BS73" s="145"/>
      <c r="BT73" s="145"/>
      <c r="BU73" s="145"/>
      <c r="BV73" s="145"/>
      <c r="BW73" s="145"/>
      <c r="BX73" s="145"/>
      <c r="BY73" s="145"/>
      <c r="BZ73" s="145"/>
      <c r="CA73" s="145"/>
      <c r="CB73" s="145"/>
      <c r="CC73" s="145"/>
      <c r="CD73" s="145"/>
      <c r="CE73" s="145"/>
      <c r="CF73" s="145"/>
      <c r="CG73" s="145"/>
      <c r="CH73" s="145"/>
      <c r="CI73" s="145"/>
      <c r="CJ73" s="145"/>
      <c r="CK73" s="145"/>
      <c r="CL73" s="145"/>
      <c r="CM73" s="145"/>
      <c r="CN73" s="145"/>
      <c r="CO73" s="145"/>
      <c r="CP73" s="145"/>
      <c r="CQ73" s="145"/>
      <c r="CR73" s="145"/>
      <c r="CS73" s="145"/>
      <c r="CT73" s="145"/>
      <c r="CU73" s="145"/>
      <c r="CV73" s="145"/>
      <c r="CW73" s="145"/>
      <c r="CX73" s="145"/>
      <c r="CY73" s="145"/>
      <c r="CZ73" s="145"/>
      <c r="DA73" s="145"/>
      <c r="DB73" s="145"/>
      <c r="DC73" s="145"/>
      <c r="DD73" s="145"/>
      <c r="DE73" s="145"/>
      <c r="DF73" s="145"/>
      <c r="DG73" s="145"/>
      <c r="DH73" s="145"/>
      <c r="DI73" s="145"/>
      <c r="DJ73" s="145"/>
      <c r="DK73" s="145"/>
      <c r="DL73" s="145"/>
      <c r="DM73" s="145"/>
      <c r="DN73" s="145"/>
      <c r="DO73" s="145"/>
      <c r="DP73" s="145"/>
      <c r="DQ73" s="145"/>
      <c r="DR73" s="145"/>
      <c r="DS73" s="145"/>
      <c r="DT73" s="145"/>
      <c r="DU73" s="145"/>
      <c r="DV73" s="145"/>
      <c r="DW73" s="145"/>
      <c r="DX73" s="145"/>
      <c r="DY73" s="145"/>
      <c r="DZ73" s="145"/>
      <c r="EA73" s="145"/>
      <c r="EB73" s="145"/>
      <c r="EC73" s="145"/>
      <c r="ED73" s="145"/>
      <c r="EE73" s="145"/>
      <c r="EF73" s="145"/>
    </row>
    <row r="74" ht="15" customHeight="1" spans="1:136">
      <c r="A74" s="34">
        <v>2</v>
      </c>
      <c r="B74" s="50"/>
      <c r="C74" s="51"/>
      <c r="D74" s="147"/>
      <c r="E74" s="62"/>
      <c r="F74" s="63"/>
      <c r="G74" s="64"/>
      <c r="H74" s="65"/>
      <c r="I74" s="65"/>
      <c r="J74" s="77"/>
      <c r="K74" s="78"/>
      <c r="L74" s="79" t="str">
        <f t="shared" si="34"/>
        <v/>
      </c>
      <c r="M74" s="89" t="str">
        <f t="shared" si="35"/>
        <v/>
      </c>
      <c r="N74" s="93"/>
      <c r="O74" s="91" t="str">
        <f t="shared" si="36"/>
        <v/>
      </c>
      <c r="P74" s="91" t="str">
        <f t="shared" si="37"/>
        <v/>
      </c>
      <c r="Q74" s="91" t="str">
        <f t="shared" si="38"/>
        <v/>
      </c>
      <c r="R74" s="102" t="str">
        <f t="shared" si="39"/>
        <v/>
      </c>
      <c r="S74" s="103" t="str">
        <f t="shared" si="40"/>
        <v/>
      </c>
      <c r="T74" s="104" t="str">
        <f t="shared" si="41"/>
        <v/>
      </c>
      <c r="U74" s="104" t="str">
        <f t="shared" si="42"/>
        <v/>
      </c>
      <c r="V74" s="103" t="str">
        <f t="shared" si="43"/>
        <v/>
      </c>
      <c r="W74" s="103" t="str">
        <f t="shared" si="44"/>
        <v/>
      </c>
      <c r="X74" s="103" t="str">
        <f t="shared" si="45"/>
        <v/>
      </c>
      <c r="Y74" s="111" t="str">
        <f t="shared" si="46"/>
        <v/>
      </c>
      <c r="Z74" s="112" t="str">
        <f t="shared" si="47"/>
        <v/>
      </c>
      <c r="AA74" s="112" t="str">
        <f t="shared" si="48"/>
        <v/>
      </c>
      <c r="AB74" s="112" t="str">
        <f t="shared" si="49"/>
        <v/>
      </c>
      <c r="AC74" s="112" t="str">
        <f t="shared" si="50"/>
        <v/>
      </c>
      <c r="AD74" s="118"/>
      <c r="AE74" s="119" t="str">
        <f t="shared" si="51"/>
        <v/>
      </c>
      <c r="AF74" s="120"/>
      <c r="AG74" s="127"/>
      <c r="AH74" s="127"/>
      <c r="AI74" s="128"/>
      <c r="AJ74" s="130"/>
      <c r="AK74" s="136"/>
      <c r="AL74" s="136"/>
      <c r="AM74" s="136"/>
      <c r="AN74" s="136"/>
      <c r="AO74" s="136"/>
      <c r="AP74" s="136"/>
      <c r="AQ74" s="136"/>
      <c r="AR74" s="136"/>
      <c r="AS74" s="136"/>
      <c r="AT74" s="136"/>
      <c r="AU74" s="136"/>
      <c r="AV74" s="136"/>
      <c r="AW74" s="136"/>
      <c r="AX74" s="136"/>
      <c r="AY74" s="136"/>
      <c r="AZ74" s="136"/>
      <c r="BA74" s="136"/>
      <c r="BB74" s="136"/>
      <c r="BC74" s="136"/>
      <c r="BD74" s="136"/>
      <c r="BE74" s="136"/>
      <c r="BF74" s="136"/>
      <c r="BG74" s="136"/>
      <c r="BH74" s="136"/>
      <c r="BI74" s="136"/>
      <c r="BJ74" s="136"/>
      <c r="BK74" s="136"/>
      <c r="BL74" s="136"/>
      <c r="BM74" s="136"/>
      <c r="BN74" s="136"/>
      <c r="BO74" s="136"/>
      <c r="BP74" s="136"/>
      <c r="BQ74" s="144"/>
      <c r="BR74" s="145"/>
      <c r="BS74" s="145"/>
      <c r="BT74" s="145"/>
      <c r="BU74" s="145"/>
      <c r="BV74" s="145"/>
      <c r="BW74" s="145"/>
      <c r="BX74" s="145"/>
      <c r="BY74" s="145"/>
      <c r="BZ74" s="145"/>
      <c r="CA74" s="145"/>
      <c r="CB74" s="145"/>
      <c r="CC74" s="145"/>
      <c r="CD74" s="145"/>
      <c r="CE74" s="145"/>
      <c r="CF74" s="145"/>
      <c r="CG74" s="145"/>
      <c r="CH74" s="145"/>
      <c r="CI74" s="145"/>
      <c r="CJ74" s="145"/>
      <c r="CK74" s="145"/>
      <c r="CL74" s="145"/>
      <c r="CM74" s="145"/>
      <c r="CN74" s="145"/>
      <c r="CO74" s="145"/>
      <c r="CP74" s="145"/>
      <c r="CQ74" s="145"/>
      <c r="CR74" s="145"/>
      <c r="CS74" s="145"/>
      <c r="CT74" s="145"/>
      <c r="CU74" s="145"/>
      <c r="CV74" s="145"/>
      <c r="CW74" s="145"/>
      <c r="CX74" s="145"/>
      <c r="CY74" s="145"/>
      <c r="CZ74" s="145"/>
      <c r="DA74" s="145"/>
      <c r="DB74" s="145"/>
      <c r="DC74" s="145"/>
      <c r="DD74" s="145"/>
      <c r="DE74" s="145"/>
      <c r="DF74" s="145"/>
      <c r="DG74" s="145"/>
      <c r="DH74" s="145"/>
      <c r="DI74" s="145"/>
      <c r="DJ74" s="145"/>
      <c r="DK74" s="145"/>
      <c r="DL74" s="145"/>
      <c r="DM74" s="145"/>
      <c r="DN74" s="145"/>
      <c r="DO74" s="145"/>
      <c r="DP74" s="145"/>
      <c r="DQ74" s="145"/>
      <c r="DR74" s="145"/>
      <c r="DS74" s="145"/>
      <c r="DT74" s="145"/>
      <c r="DU74" s="145"/>
      <c r="DV74" s="145"/>
      <c r="DW74" s="145"/>
      <c r="DX74" s="145"/>
      <c r="DY74" s="145"/>
      <c r="DZ74" s="145"/>
      <c r="EA74" s="145"/>
      <c r="EB74" s="145"/>
      <c r="EC74" s="145"/>
      <c r="ED74" s="145"/>
      <c r="EE74" s="145"/>
      <c r="EF74" s="145"/>
    </row>
  </sheetData>
  <mergeCells count="22">
    <mergeCell ref="A1:AE1"/>
    <mergeCell ref="V2:W2"/>
    <mergeCell ref="B4:C4"/>
    <mergeCell ref="F4:G4"/>
    <mergeCell ref="H4:M4"/>
    <mergeCell ref="O4:Q4"/>
    <mergeCell ref="R4:W4"/>
    <mergeCell ref="B5:C5"/>
    <mergeCell ref="F5:G5"/>
    <mergeCell ref="H5:M5"/>
    <mergeCell ref="O5:Q5"/>
    <mergeCell ref="R5:W5"/>
    <mergeCell ref="B6:C6"/>
    <mergeCell ref="F6:G6"/>
    <mergeCell ref="H6:M6"/>
    <mergeCell ref="O6:Q6"/>
    <mergeCell ref="R6:W6"/>
    <mergeCell ref="B8:M8"/>
    <mergeCell ref="O8:AE8"/>
    <mergeCell ref="AG8:AI8"/>
    <mergeCell ref="AK8:BP8"/>
    <mergeCell ref="Z9:AA9"/>
  </mergeCells>
  <conditionalFormatting sqref="G11">
    <cfRule type="expression" dxfId="0" priority="1482">
      <formula>AND(OR($F11="GD&amp;T",$F11="MAX",$F11="MIN"),$G11="")</formula>
    </cfRule>
    <cfRule type="expression" dxfId="1" priority="1481">
      <formula>AND($F11&lt;&gt;"Tolerance",$G11&lt;&gt;"")</formula>
    </cfRule>
  </conditionalFormatting>
  <conditionalFormatting sqref="G11:I11">
    <cfRule type="containsBlanks" dxfId="2" priority="1483">
      <formula>LEN(TRIM(G11))=0</formula>
    </cfRule>
  </conditionalFormatting>
  <conditionalFormatting sqref="G13">
    <cfRule type="containsBlanks" dxfId="2" priority="1424">
      <formula>LEN(TRIM(G13))=0</formula>
    </cfRule>
    <cfRule type="expression" dxfId="0" priority="1423">
      <formula>AND(OR($F13="GD&amp;T",$F13="MAX",$F13="MIN"),$G13="")</formula>
    </cfRule>
    <cfRule type="expression" dxfId="1" priority="1422">
      <formula>AND($F13&lt;&gt;"Tolerance",$G13&lt;&gt;"")</formula>
    </cfRule>
  </conditionalFormatting>
  <conditionalFormatting sqref="G14:I14">
    <cfRule type="containsBlanks" dxfId="2" priority="1123">
      <formula>LEN(TRIM(G14))=0</formula>
    </cfRule>
  </conditionalFormatting>
  <conditionalFormatting sqref="G14">
    <cfRule type="expression" dxfId="1" priority="1150">
      <formula>AND($F14&lt;&gt;"Tolerance",$G14&lt;&gt;"")</formula>
    </cfRule>
    <cfRule type="expression" dxfId="0" priority="1151">
      <formula>AND(OR($F14="GD&amp;T",$F14="MAX",$F14="MIN"),$G14="")</formula>
    </cfRule>
    <cfRule type="containsBlanks" dxfId="2" priority="1152">
      <formula>LEN(TRIM(G14))=0</formula>
    </cfRule>
  </conditionalFormatting>
  <conditionalFormatting sqref="G19">
    <cfRule type="expression" dxfId="1" priority="1304">
      <formula>AND($F19&lt;&gt;"Tolerance",$G19&lt;&gt;"")</formula>
    </cfRule>
    <cfRule type="expression" dxfId="0" priority="1305">
      <formula>AND(OR($F19="GD&amp;T",$F19="MAX",$F19="MIN"),$G19="")</formula>
    </cfRule>
    <cfRule type="containsBlanks" dxfId="2" priority="1306">
      <formula>LEN(TRIM(G19))=0</formula>
    </cfRule>
  </conditionalFormatting>
  <conditionalFormatting sqref="G20">
    <cfRule type="expression" dxfId="1" priority="846">
      <formula>AND($F20&lt;&gt;"Tolerance",$G20&lt;&gt;"")</formula>
    </cfRule>
    <cfRule type="expression" dxfId="0" priority="847">
      <formula>AND(OR($F20="GD&amp;T",$F20="MAX",$F20="MIN"),$G20="")</formula>
    </cfRule>
    <cfRule type="containsBlanks" dxfId="2" priority="848">
      <formula>LEN(TRIM(G20))=0</formula>
    </cfRule>
  </conditionalFormatting>
  <conditionalFormatting sqref="G20:I20">
    <cfRule type="containsBlanks" dxfId="2" priority="819">
      <formula>LEN(TRIM(G20))=0</formula>
    </cfRule>
  </conditionalFormatting>
  <conditionalFormatting sqref="G25">
    <cfRule type="expression" dxfId="1" priority="558">
      <formula>AND($F25&lt;&gt;"Tolerance",$G25&lt;&gt;"")</formula>
    </cfRule>
    <cfRule type="expression" dxfId="0" priority="559">
      <formula>AND(OR($F25="GD&amp;T",$F25="MAX",$F25="MIN"),$G25="")</formula>
    </cfRule>
    <cfRule type="containsBlanks" dxfId="2" priority="560">
      <formula>LEN(TRIM(G25))=0</formula>
    </cfRule>
  </conditionalFormatting>
  <conditionalFormatting sqref="G25:I25">
    <cfRule type="containsBlanks" dxfId="2" priority="531">
      <formula>LEN(TRIM(G25))=0</formula>
    </cfRule>
  </conditionalFormatting>
  <conditionalFormatting sqref="G30">
    <cfRule type="expression" dxfId="1" priority="270">
      <formula>AND($F30&lt;&gt;"Tolerance",$G30&lt;&gt;"")</formula>
    </cfRule>
    <cfRule type="expression" dxfId="0" priority="271">
      <formula>AND(OR($F30="GD&amp;T",$F30="MAX",$F30="MIN"),$G30="")</formula>
    </cfRule>
    <cfRule type="containsBlanks" dxfId="2" priority="272">
      <formula>LEN(TRIM(G30))=0</formula>
    </cfRule>
  </conditionalFormatting>
  <conditionalFormatting sqref="G30:I30">
    <cfRule type="containsBlanks" dxfId="2" priority="243">
      <formula>LEN(TRIM(G30))=0</formula>
    </cfRule>
  </conditionalFormatting>
  <conditionalFormatting sqref="AK37:EF37">
    <cfRule type="expression" dxfId="3" priority="1747">
      <formula>AND($M37&lt;&gt;"",$AK37&lt;&gt;"",AK37&lt;$M37)</formula>
    </cfRule>
    <cfRule type="expression" dxfId="4" priority="1748">
      <formula>AND($L37&lt;&gt;"",$AK37&lt;&gt;"",AK37&gt;$L37)</formula>
    </cfRule>
    <cfRule type="notContainsBlanks" dxfId="5" priority="1749">
      <formula>LEN(TRIM(AK37))&gt;0</formula>
    </cfRule>
  </conditionalFormatting>
  <conditionalFormatting sqref="AK39:BP39">
    <cfRule type="expression" dxfId="3" priority="1839">
      <formula>AND($M39&lt;&gt;"",AK39&lt;$M39)</formula>
    </cfRule>
    <cfRule type="expression" dxfId="4" priority="1840">
      <formula>AND($L39&lt;&gt;"",AK39&gt;$L39)</formula>
    </cfRule>
    <cfRule type="notContainsBlanks" dxfId="5" priority="1841">
      <formula>LEN(TRIM(AK39))&gt;0</formula>
    </cfRule>
  </conditionalFormatting>
  <conditionalFormatting sqref="AK42:EF42">
    <cfRule type="expression" dxfId="3" priority="1743">
      <formula>AND($M42&lt;&gt;"",$AK42&lt;&gt;"",AK42&lt;$M42)</formula>
    </cfRule>
    <cfRule type="expression" dxfId="4" priority="1744">
      <formula>AND($L42&lt;&gt;"",$AK42&lt;&gt;"",AK42&gt;$L42)</formula>
    </cfRule>
    <cfRule type="notContainsBlanks" dxfId="5" priority="1745">
      <formula>LEN(TRIM(AK42))&gt;0</formula>
    </cfRule>
  </conditionalFormatting>
  <conditionalFormatting sqref="AK44:BP44">
    <cfRule type="expression" dxfId="3" priority="1831">
      <formula>AND($M44&lt;&gt;"",AK44&lt;$M44)</formula>
    </cfRule>
    <cfRule type="expression" dxfId="4" priority="1832">
      <formula>AND($L44&lt;&gt;"",AK44&gt;$L44)</formula>
    </cfRule>
    <cfRule type="notContainsBlanks" dxfId="5" priority="1833">
      <formula>LEN(TRIM(AK44))&gt;0</formula>
    </cfRule>
  </conditionalFormatting>
  <conditionalFormatting sqref="AK47:EF47">
    <cfRule type="expression" dxfId="3" priority="1739">
      <formula>AND($M47&lt;&gt;"",$AK47&lt;&gt;"",AK47&lt;$M47)</formula>
    </cfRule>
    <cfRule type="expression" dxfId="4" priority="1740">
      <formula>AND($L47&lt;&gt;"",$AK47&lt;&gt;"",AK47&gt;$L47)</formula>
    </cfRule>
    <cfRule type="notContainsBlanks" dxfId="5" priority="1741">
      <formula>LEN(TRIM(AK47))&gt;0</formula>
    </cfRule>
  </conditionalFormatting>
  <conditionalFormatting sqref="AK49:BP49">
    <cfRule type="expression" dxfId="3" priority="1823">
      <formula>AND($M49&lt;&gt;"",AK49&lt;$M49)</formula>
    </cfRule>
    <cfRule type="expression" dxfId="4" priority="1824">
      <formula>AND($L49&lt;&gt;"",AK49&gt;$L49)</formula>
    </cfRule>
    <cfRule type="notContainsBlanks" dxfId="5" priority="1825">
      <formula>LEN(TRIM(AK49))&gt;0</formula>
    </cfRule>
  </conditionalFormatting>
  <conditionalFormatting sqref="G53">
    <cfRule type="expression" dxfId="1" priority="1903">
      <formula>AND($F53&lt;&gt;"Tolerance",$G53&lt;&gt;"")</formula>
    </cfRule>
    <cfRule type="expression" dxfId="0" priority="1904">
      <formula>AND(OR($F53="GD&amp;T",$F53="MAX",$F53="MIN"),$G53="")</formula>
    </cfRule>
  </conditionalFormatting>
  <conditionalFormatting sqref="G53:I53">
    <cfRule type="containsBlanks" dxfId="2" priority="1905">
      <formula>LEN(TRIM(G53))=0</formula>
    </cfRule>
  </conditionalFormatting>
  <conditionalFormatting sqref="G54:I54">
    <cfRule type="containsBlanks" dxfId="2" priority="1917">
      <formula>LEN(TRIM(G54))=0</formula>
    </cfRule>
  </conditionalFormatting>
  <conditionalFormatting sqref="O54:Q54">
    <cfRule type="expression" dxfId="3" priority="1938">
      <formula>AND($M54&lt;&gt;"",$AK54&lt;&gt;"",O54&lt;$M54)</formula>
    </cfRule>
    <cfRule type="expression" dxfId="4" priority="1939">
      <formula>AND($L54&lt;&gt;"",$AK54&lt;&gt;"",O54&gt;$L54)</formula>
    </cfRule>
    <cfRule type="notContainsBlanks" dxfId="5" priority="1940">
      <formula>LEN(TRIM(O54))&gt;0</formula>
    </cfRule>
  </conditionalFormatting>
  <conditionalFormatting sqref="AK54:BP54">
    <cfRule type="expression" dxfId="3" priority="1815">
      <formula>AND($M54&lt;&gt;"",AK54&lt;$M54)</formula>
    </cfRule>
    <cfRule type="expression" dxfId="4" priority="1816">
      <formula>AND($L54&lt;&gt;"",AK54&gt;$L54)</formula>
    </cfRule>
    <cfRule type="notContainsBlanks" dxfId="5" priority="1817">
      <formula>LEN(TRIM(AK54))&gt;0</formula>
    </cfRule>
  </conditionalFormatting>
  <conditionalFormatting sqref="AK56:BP56">
    <cfRule type="expression" dxfId="3" priority="1803">
      <formula>AND($M56&lt;&gt;"",$AK56&lt;&gt;"",AK56&lt;$M56)</formula>
    </cfRule>
    <cfRule type="expression" dxfId="4" priority="1804">
      <formula>AND($L56&lt;&gt;"",$AK56&lt;&gt;"",AK56&gt;$L56)</formula>
    </cfRule>
    <cfRule type="notContainsBlanks" dxfId="5" priority="1805">
      <formula>LEN(TRIM(AK56))&gt;0</formula>
    </cfRule>
  </conditionalFormatting>
  <conditionalFormatting sqref="AK57:BP57">
    <cfRule type="expression" dxfId="3" priority="1799">
      <formula>AND($M57&lt;&gt;"",AK57&lt;$M57)</formula>
    </cfRule>
    <cfRule type="expression" dxfId="4" priority="1800">
      <formula>AND($L57&lt;&gt;"",AK57&gt;$L57)</formula>
    </cfRule>
    <cfRule type="notContainsBlanks" dxfId="5" priority="1801">
      <formula>LEN(TRIM(AK57))&gt;0</formula>
    </cfRule>
  </conditionalFormatting>
  <conditionalFormatting sqref="AK58:EF58">
    <cfRule type="expression" dxfId="3" priority="1723">
      <formula>AND($M58&lt;&gt;"",$AK58&lt;&gt;"",AK58&lt;$M58)</formula>
    </cfRule>
    <cfRule type="expression" dxfId="4" priority="1724">
      <formula>AND($L58&lt;&gt;"",$AK58&lt;&gt;"",AK58&gt;$L58)</formula>
    </cfRule>
    <cfRule type="notContainsBlanks" dxfId="5" priority="1725">
      <formula>LEN(TRIM(AK58))&gt;0</formula>
    </cfRule>
  </conditionalFormatting>
  <conditionalFormatting sqref="AK59:BP59">
    <cfRule type="expression" dxfId="3" priority="1787">
      <formula>AND($M59&lt;&gt;"",$AK59&lt;&gt;"",AK59&lt;$M59)</formula>
    </cfRule>
    <cfRule type="expression" dxfId="4" priority="1788">
      <formula>AND($L59&lt;&gt;"",$AK59&lt;&gt;"",AK59&gt;$L59)</formula>
    </cfRule>
    <cfRule type="notContainsBlanks" dxfId="5" priority="1789">
      <formula>LEN(TRIM(AK59))&gt;0</formula>
    </cfRule>
  </conditionalFormatting>
  <conditionalFormatting sqref="AK60:EF60">
    <cfRule type="expression" dxfId="3" priority="1719">
      <formula>AND($M60&lt;&gt;"",$AK60&lt;&gt;"",AK60&lt;$M60)</formula>
    </cfRule>
    <cfRule type="expression" dxfId="4" priority="1720">
      <formula>AND($L60&lt;&gt;"",$AK60&lt;&gt;"",AK60&gt;$L60)</formula>
    </cfRule>
    <cfRule type="notContainsBlanks" dxfId="5" priority="1721">
      <formula>LEN(TRIM(AK60))&gt;0</formula>
    </cfRule>
  </conditionalFormatting>
  <conditionalFormatting sqref="AK62:BP62">
    <cfRule type="expression" dxfId="3" priority="1783">
      <formula>AND($M62&lt;&gt;"",AK62&lt;$M62)</formula>
    </cfRule>
    <cfRule type="expression" dxfId="4" priority="1784">
      <formula>AND($L62&lt;&gt;"",AK62&gt;$L62)</formula>
    </cfRule>
    <cfRule type="notContainsBlanks" dxfId="5" priority="1785">
      <formula>LEN(TRIM(AK62))&gt;0</formula>
    </cfRule>
  </conditionalFormatting>
  <conditionalFormatting sqref="G63">
    <cfRule type="expression" dxfId="1" priority="11">
      <formula>AND($F63&lt;&gt;"Tolerance",$G63&lt;&gt;"")</formula>
    </cfRule>
    <cfRule type="expression" dxfId="0" priority="12">
      <formula>AND(OR($F63="GD&amp;T",$F63="MAX",$F63="MIN"),$G63="")</formula>
    </cfRule>
    <cfRule type="containsBlanks" dxfId="2" priority="13">
      <formula>LEN(TRIM(G63))=0</formula>
    </cfRule>
    <cfRule type="expression" dxfId="1" priority="14">
      <formula>AND($F63&lt;&gt;"Tolerance",$G63&lt;&gt;"")</formula>
    </cfRule>
    <cfRule type="expression" dxfId="0" priority="15">
      <formula>AND(OR($F63="GD&amp;T",$F63="MAX",$F63="MIN"),$G63="")</formula>
    </cfRule>
  </conditionalFormatting>
  <conditionalFormatting sqref="G63:I63">
    <cfRule type="containsBlanks" dxfId="2" priority="16">
      <formula>LEN(TRIM(G63))=0</formula>
    </cfRule>
  </conditionalFormatting>
  <conditionalFormatting sqref="H63">
    <cfRule type="expression" dxfId="1" priority="3">
      <formula>AND($F63="MIN",$H63&lt;&gt;"")</formula>
    </cfRule>
    <cfRule type="expression" dxfId="0" priority="4">
      <formula>AND($F63="MIN",$H63="")</formula>
    </cfRule>
  </conditionalFormatting>
  <conditionalFormatting sqref="I63">
    <cfRule type="expression" dxfId="1" priority="1">
      <formula>AND(OR($F63="GD&amp;T",$F63="MAX"),$I63&lt;&gt;"")</formula>
    </cfRule>
    <cfRule type="expression" dxfId="0" priority="2">
      <formula>AND(OR($F63="GD&amp;T",$F63="MAX"),$I63="")</formula>
    </cfRule>
  </conditionalFormatting>
  <conditionalFormatting sqref="AK63:BP63">
    <cfRule type="expression" dxfId="3" priority="1779">
      <formula>AND($M63&lt;&gt;"",$AK63&lt;&gt;"",AK63&lt;$M63)</formula>
    </cfRule>
    <cfRule type="expression" dxfId="4" priority="1780">
      <formula>AND($L63&lt;&gt;"",$AK63&lt;&gt;"",AK63&gt;$L63)</formula>
    </cfRule>
    <cfRule type="notContainsBlanks" dxfId="5" priority="1781">
      <formula>LEN(TRIM(AK63))&gt;0</formula>
    </cfRule>
  </conditionalFormatting>
  <conditionalFormatting sqref="AK65:BP65">
    <cfRule type="expression" dxfId="3" priority="1775">
      <formula>AND($M65&lt;&gt;"",AK65&lt;$M65)</formula>
    </cfRule>
    <cfRule type="expression" dxfId="4" priority="1776">
      <formula>AND($L65&lt;&gt;"",AK65&gt;$L65)</formula>
    </cfRule>
    <cfRule type="notContainsBlanks" dxfId="5" priority="1777">
      <formula>LEN(TRIM(AK65))&gt;0</formula>
    </cfRule>
  </conditionalFormatting>
  <conditionalFormatting sqref="AK68:EF68">
    <cfRule type="expression" dxfId="3" priority="1711">
      <formula>AND($M68&lt;&gt;"",$AK68&lt;&gt;"",AK68&lt;$M68)</formula>
    </cfRule>
    <cfRule type="expression" dxfId="4" priority="1712">
      <formula>AND($L68&lt;&gt;"",$AK68&lt;&gt;"",AK68&gt;$L68)</formula>
    </cfRule>
    <cfRule type="notContainsBlanks" dxfId="5" priority="1713">
      <formula>LEN(TRIM(AK68))&gt;0</formula>
    </cfRule>
  </conditionalFormatting>
  <conditionalFormatting sqref="AK70:BP70">
    <cfRule type="expression" dxfId="3" priority="1767">
      <formula>AND($M70&lt;&gt;"",AK70&lt;$M70)</formula>
    </cfRule>
    <cfRule type="expression" dxfId="4" priority="1768">
      <formula>AND($L70&lt;&gt;"",AK70&gt;$L70)</formula>
    </cfRule>
    <cfRule type="notContainsBlanks" dxfId="5" priority="1769">
      <formula>LEN(TRIM(AK70))&gt;0</formula>
    </cfRule>
  </conditionalFormatting>
  <conditionalFormatting sqref="AK73:EF73">
    <cfRule type="expression" dxfId="3" priority="1707">
      <formula>AND($M73&lt;&gt;"",$AK73&lt;&gt;"",AK73&lt;$M73)</formula>
    </cfRule>
    <cfRule type="expression" dxfId="4" priority="1708">
      <formula>AND($L73&lt;&gt;"",$AK73&lt;&gt;"",AK73&gt;$L73)</formula>
    </cfRule>
    <cfRule type="notContainsBlanks" dxfId="5" priority="1709">
      <formula>LEN(TRIM(AK73))&gt;0</formula>
    </cfRule>
  </conditionalFormatting>
  <conditionalFormatting sqref="G11:G12">
    <cfRule type="containsBlanks" dxfId="2" priority="1455">
      <formula>LEN(TRIM(G11))=0</formula>
    </cfRule>
    <cfRule type="expression" dxfId="0" priority="1454">
      <formula>AND(OR($F11="GD&amp;T",$F11="MAX",$F11="MIN"),$G11="")</formula>
    </cfRule>
    <cfRule type="expression" dxfId="1" priority="1453">
      <formula>AND($F11&lt;&gt;"Tolerance",$G11&lt;&gt;"")</formula>
    </cfRule>
  </conditionalFormatting>
  <conditionalFormatting sqref="G12:G13">
    <cfRule type="expression" dxfId="1" priority="1425">
      <formula>AND($F12&lt;&gt;"Tolerance",$G12&lt;&gt;"")</formula>
    </cfRule>
    <cfRule type="expression" dxfId="0" priority="1426">
      <formula>AND(OR($F12="GD&amp;T",$F12="MAX",$F12="MIN"),$G12="")</formula>
    </cfRule>
    <cfRule type="containsBlanks" dxfId="2" priority="1427">
      <formula>LEN(TRIM(G12))=0</formula>
    </cfRule>
  </conditionalFormatting>
  <conditionalFormatting sqref="G14:G19">
    <cfRule type="expression" dxfId="1" priority="981">
      <formula>AND($F14&lt;&gt;"Tolerance",$G14&lt;&gt;"")</formula>
    </cfRule>
    <cfRule type="expression" dxfId="0" priority="985">
      <formula>AND(OR($F14="GD&amp;T",$F14="MAX",$F14="MIN"),$G14="")</formula>
    </cfRule>
  </conditionalFormatting>
  <conditionalFormatting sqref="G15:G18">
    <cfRule type="expression" dxfId="1" priority="969">
      <formula>AND($F15&lt;&gt;"Tolerance",$G15&lt;&gt;"")</formula>
    </cfRule>
    <cfRule type="expression" dxfId="0" priority="973">
      <formula>AND(OR($F15="GD&amp;T",$F15="MAX",$F15="MIN"),$G15="")</formula>
    </cfRule>
    <cfRule type="containsBlanks" dxfId="2" priority="977">
      <formula>LEN(TRIM(G15))=0</formula>
    </cfRule>
    <cfRule type="containsBlanks" dxfId="2" priority="989">
      <formula>LEN(TRIM(G15))=0</formula>
    </cfRule>
  </conditionalFormatting>
  <conditionalFormatting sqref="G20:G24">
    <cfRule type="expression" dxfId="1" priority="725">
      <formula>AND($F20&lt;&gt;"Tolerance",$G20&lt;&gt;"")</formula>
    </cfRule>
    <cfRule type="expression" dxfId="0" priority="729">
      <formula>AND(OR($F20="GD&amp;T",$F20="MAX",$F20="MIN"),$G20="")</formula>
    </cfRule>
  </conditionalFormatting>
  <conditionalFormatting sqref="G21:G24">
    <cfRule type="expression" dxfId="1" priority="602">
      <formula>AND($F21&lt;&gt;"Tolerance",$G21&lt;&gt;"")</formula>
    </cfRule>
    <cfRule type="expression" dxfId="0" priority="603">
      <formula>AND(OR($F21="GD&amp;T",$F21="MAX",$F21="MIN"),$G21="")</formula>
    </cfRule>
    <cfRule type="containsBlanks" dxfId="2" priority="733">
      <formula>LEN(TRIM(G21))=0</formula>
    </cfRule>
  </conditionalFormatting>
  <conditionalFormatting sqref="G25:G29">
    <cfRule type="expression" dxfId="1" priority="437">
      <formula>AND($F25&lt;&gt;"Tolerance",$G25&lt;&gt;"")</formula>
    </cfRule>
    <cfRule type="expression" dxfId="0" priority="441">
      <formula>AND(OR($F25="GD&amp;T",$F25="MAX",$F25="MIN"),$G25="")</formula>
    </cfRule>
  </conditionalFormatting>
  <conditionalFormatting sqref="G26:G29">
    <cfRule type="expression" dxfId="1" priority="314">
      <formula>AND($F26&lt;&gt;"Tolerance",$G26&lt;&gt;"")</formula>
    </cfRule>
    <cfRule type="expression" dxfId="0" priority="315">
      <formula>AND(OR($F26="GD&amp;T",$F26="MAX",$F26="MIN"),$G26="")</formula>
    </cfRule>
    <cfRule type="containsBlanks" dxfId="2" priority="445">
      <formula>LEN(TRIM(G26))=0</formula>
    </cfRule>
  </conditionalFormatting>
  <conditionalFormatting sqref="G30:G34">
    <cfRule type="expression" dxfId="1" priority="149">
      <formula>AND($F30&lt;&gt;"Tolerance",$G30&lt;&gt;"")</formula>
    </cfRule>
    <cfRule type="expression" dxfId="0" priority="153">
      <formula>AND(OR($F30="GD&amp;T",$F30="MAX",$F30="MIN"),$G30="")</formula>
    </cfRule>
  </conditionalFormatting>
  <conditionalFormatting sqref="G31:G34">
    <cfRule type="expression" dxfId="1" priority="26">
      <formula>AND($F31&lt;&gt;"Tolerance",$G31&lt;&gt;"")</formula>
    </cfRule>
    <cfRule type="expression" dxfId="0" priority="27">
      <formula>AND(OR($F31="GD&amp;T",$F31="MAX",$F31="MIN"),$G31="")</formula>
    </cfRule>
    <cfRule type="containsBlanks" dxfId="2" priority="157">
      <formula>LEN(TRIM(G31))=0</formula>
    </cfRule>
  </conditionalFormatting>
  <conditionalFormatting sqref="G35:G49">
    <cfRule type="expression" dxfId="1" priority="2067">
      <formula>AND($F35&lt;&gt;"Tolerance",$G35&lt;&gt;"")</formula>
    </cfRule>
    <cfRule type="expression" dxfId="0" priority="2068">
      <formula>AND(OR($F35="GD&amp;T",$F35="MAX",$F35="MIN"),$G35="")</formula>
    </cfRule>
    <cfRule type="containsBlanks" dxfId="2" priority="2069">
      <formula>LEN(TRIM(G35))=0</formula>
    </cfRule>
    <cfRule type="containsBlanks" dxfId="2" priority="2056">
      <formula>LEN(TRIM(G35))=0</formula>
    </cfRule>
  </conditionalFormatting>
  <conditionalFormatting sqref="G50:G53">
    <cfRule type="containsBlanks" dxfId="2" priority="1908">
      <formula>LEN(TRIM(G50))=0</formula>
    </cfRule>
  </conditionalFormatting>
  <conditionalFormatting sqref="G50:G54">
    <cfRule type="expression" dxfId="1" priority="1906">
      <formula>AND($F50&lt;&gt;"Tolerance",$G50&lt;&gt;"")</formula>
    </cfRule>
    <cfRule type="expression" dxfId="0" priority="1907">
      <formula>AND(OR($F50="GD&amp;T",$F50="MAX",$F50="MIN"),$G50="")</formula>
    </cfRule>
  </conditionalFormatting>
  <conditionalFormatting sqref="G54:G58">
    <cfRule type="expression" dxfId="1" priority="1918">
      <formula>AND($F54&lt;&gt;"Tolerance",$G54&lt;&gt;"")</formula>
    </cfRule>
    <cfRule type="expression" dxfId="0" priority="1919">
      <formula>AND(OR($F54="GD&amp;T",$F54="MAX",$F54="MIN"),$G54="")</formula>
    </cfRule>
    <cfRule type="containsBlanks" dxfId="2" priority="1920">
      <formula>LEN(TRIM(G54))=0</formula>
    </cfRule>
  </conditionalFormatting>
  <conditionalFormatting sqref="R11:R74">
    <cfRule type="expression" dxfId="6" priority="30">
      <formula>AND($R11&lt;&gt;"",$S11&lt;1.67)</formula>
    </cfRule>
  </conditionalFormatting>
  <conditionalFormatting sqref="Y11:Y74">
    <cfRule type="containsBlanks" dxfId="7" priority="33">
      <formula>LEN(TRIM(Y11))=0</formula>
    </cfRule>
    <cfRule type="cellIs" dxfId="8" priority="34" operator="between">
      <formula>0.9</formula>
      <formula>0.995</formula>
    </cfRule>
    <cfRule type="cellIs" dxfId="5" priority="35" operator="greaterThanOrEqual">
      <formula>0.995</formula>
    </cfRule>
    <cfRule type="notContainsBlanks" dxfId="9" priority="37">
      <formula>LEN(TRIM(Y11))&gt;0</formula>
    </cfRule>
  </conditionalFormatting>
  <conditionalFormatting sqref="Y35:Y47">
    <cfRule type="notContainsBlanks" dxfId="9" priority="2050">
      <formula>LEN(TRIM(Y35))&gt;0</formula>
    </cfRule>
  </conditionalFormatting>
  <conditionalFormatting sqref="Y48:Y72">
    <cfRule type="notContainsBlanks" dxfId="9" priority="1937">
      <formula>LEN(TRIM(Y48))&gt;0</formula>
    </cfRule>
  </conditionalFormatting>
  <conditionalFormatting sqref="Y73:Y74">
    <cfRule type="notContainsBlanks" dxfId="9" priority="1889">
      <formula>LEN(TRIM(Y73))&gt;0</formula>
    </cfRule>
  </conditionalFormatting>
  <conditionalFormatting sqref="AD50:AD54">
    <cfRule type="expression" dxfId="9" priority="1936">
      <formula>AND($AD50&lt;0.966,$AD50&lt;&gt;"")</formula>
    </cfRule>
  </conditionalFormatting>
  <conditionalFormatting sqref="H11:H62 H64:H74">
    <cfRule type="expression" dxfId="1" priority="20">
      <formula>AND($F11="MIN",$H11&lt;&gt;"")</formula>
    </cfRule>
    <cfRule type="expression" dxfId="0" priority="21">
      <formula>AND($F11="MIN",$H11="")</formula>
    </cfRule>
  </conditionalFormatting>
  <conditionalFormatting sqref="I11:I62 I64:I74">
    <cfRule type="expression" dxfId="1" priority="17">
      <formula>AND(OR($F11="GD&amp;T",$F11="MAX"),$I11&lt;&gt;"")</formula>
    </cfRule>
    <cfRule type="expression" dxfId="0" priority="18">
      <formula>AND(OR($F11="GD&amp;T",$F11="MAX"),$I11="")</formula>
    </cfRule>
  </conditionalFormatting>
  <conditionalFormatting sqref="O11:Q34">
    <cfRule type="expression" dxfId="3" priority="40">
      <formula>AND($M11&lt;&gt;"",$AK11&lt;&gt;"",O11&lt;$M11)</formula>
    </cfRule>
    <cfRule type="expression" dxfId="4" priority="41">
      <formula>AND($L11&lt;&gt;"",$AK11&lt;&gt;"",O11&gt;$L11)</formula>
    </cfRule>
  </conditionalFormatting>
  <conditionalFormatting sqref="O11:S34">
    <cfRule type="notContainsBlanks" dxfId="5" priority="45">
      <formula>LEN(TRIM(O11))&gt;0</formula>
    </cfRule>
  </conditionalFormatting>
  <conditionalFormatting sqref="S11:S74 V11:X74">
    <cfRule type="expression" dxfId="10" priority="31">
      <formula>$K11="Yes"</formula>
    </cfRule>
    <cfRule type="expression" dxfId="11" priority="32">
      <formula>AND($AD11&lt;0.966,$AD11&lt;&gt;"")</formula>
    </cfRule>
    <cfRule type="cellIs" dxfId="3" priority="36" operator="lessThan">
      <formula>$E11</formula>
    </cfRule>
  </conditionalFormatting>
  <conditionalFormatting sqref="V11:X74">
    <cfRule type="notContainsBlanks" dxfId="5" priority="38">
      <formula>LEN(TRIM(V11))&gt;0</formula>
    </cfRule>
  </conditionalFormatting>
  <conditionalFormatting sqref="AD11:AE74">
    <cfRule type="expression" dxfId="9" priority="39">
      <formula>AND($AD11&lt;0.966,$AD11&lt;&gt;"")</formula>
    </cfRule>
  </conditionalFormatting>
  <conditionalFormatting sqref="AK11:EF13">
    <cfRule type="expression" dxfId="3" priority="1419">
      <formula>AND($M11&lt;&gt;"",$AK11&lt;&gt;"",AK11&lt;$M11)</formula>
    </cfRule>
    <cfRule type="expression" dxfId="4" priority="1420">
      <formula>AND($L11&lt;&gt;"",$AK11&lt;&gt;"",AK11&gt;$L11)</formula>
    </cfRule>
    <cfRule type="notContainsBlanks" dxfId="5" priority="1421">
      <formula>LEN(TRIM(AK11))&gt;0</formula>
    </cfRule>
  </conditionalFormatting>
  <conditionalFormatting sqref="AK11:EF24">
    <cfRule type="containsBlanks" dxfId="2" priority="605">
      <formula>LEN(TRIM(AK11))=0</formula>
    </cfRule>
  </conditionalFormatting>
  <conditionalFormatting sqref="H12:I13">
    <cfRule type="containsBlanks" dxfId="2" priority="1163">
      <formula>LEN(TRIM(H12))=0</formula>
    </cfRule>
  </conditionalFormatting>
  <conditionalFormatting sqref="AK14:EF24">
    <cfRule type="expression" dxfId="3" priority="622">
      <formula>AND($M14&lt;&gt;"",$AK14&lt;&gt;"",AK14&lt;$M14)</formula>
    </cfRule>
    <cfRule type="expression" dxfId="4" priority="623">
      <formula>AND($L14&lt;&gt;"",$AK14&lt;&gt;"",AK14&gt;$L14)</formula>
    </cfRule>
    <cfRule type="notContainsBlanks" dxfId="5" priority="624">
      <formula>LEN(TRIM(AK14))&gt;0</formula>
    </cfRule>
  </conditionalFormatting>
  <conditionalFormatting sqref="AK14:BY24">
    <cfRule type="expression" dxfId="3" priority="618">
      <formula>AND($M14&lt;&gt;"",$AK14&lt;&gt;"",AK14&lt;$M14)</formula>
    </cfRule>
    <cfRule type="expression" dxfId="4" priority="619">
      <formula>AND($L14&lt;&gt;"",$AK14&lt;&gt;"",AK14&gt;$L14)</formula>
    </cfRule>
    <cfRule type="notContainsBlanks" dxfId="5" priority="620">
      <formula>LEN(TRIM(AK14))&gt;0</formula>
    </cfRule>
  </conditionalFormatting>
  <conditionalFormatting sqref="H15:I18">
    <cfRule type="containsBlanks" dxfId="2" priority="953">
      <formula>LEN(TRIM(H15))=0</formula>
    </cfRule>
  </conditionalFormatting>
  <conditionalFormatting sqref="G19:I19 H35:I49">
    <cfRule type="containsBlanks" dxfId="2" priority="1204">
      <formula>LEN(TRIM(G19))=0</formula>
    </cfRule>
  </conditionalFormatting>
  <conditionalFormatting sqref="G21:I24">
    <cfRule type="containsBlanks" dxfId="2" priority="697">
      <formula>LEN(TRIM(G21))=0</formula>
    </cfRule>
  </conditionalFormatting>
  <conditionalFormatting sqref="AK25:BY29">
    <cfRule type="expression" dxfId="3" priority="330">
      <formula>AND($M25&lt;&gt;"",$AK25&lt;&gt;"",AK25&lt;$M25)</formula>
    </cfRule>
    <cfRule type="expression" dxfId="4" priority="331">
      <formula>AND($L25&lt;&gt;"",$AK25&lt;&gt;"",AK25&gt;$L25)</formula>
    </cfRule>
    <cfRule type="notContainsBlanks" dxfId="5" priority="332">
      <formula>LEN(TRIM(AK25))&gt;0</formula>
    </cfRule>
  </conditionalFormatting>
  <conditionalFormatting sqref="AK25:EF29">
    <cfRule type="containsBlanks" dxfId="2" priority="317">
      <formula>LEN(TRIM(AK25))=0</formula>
    </cfRule>
    <cfRule type="expression" dxfId="3" priority="334">
      <formula>AND($M25&lt;&gt;"",$AK25&lt;&gt;"",AK25&lt;$M25)</formula>
    </cfRule>
    <cfRule type="expression" dxfId="4" priority="335">
      <formula>AND($L25&lt;&gt;"",$AK25&lt;&gt;"",AK25&gt;$L25)</formula>
    </cfRule>
    <cfRule type="notContainsBlanks" dxfId="5" priority="336">
      <formula>LEN(TRIM(AK25))&gt;0</formula>
    </cfRule>
  </conditionalFormatting>
  <conditionalFormatting sqref="G26:I29">
    <cfRule type="containsBlanks" dxfId="2" priority="409">
      <formula>LEN(TRIM(G26))=0</formula>
    </cfRule>
  </conditionalFormatting>
  <conditionalFormatting sqref="AK30:BY34">
    <cfRule type="expression" dxfId="3" priority="42">
      <formula>AND($M30&lt;&gt;"",$AK30&lt;&gt;"",AK30&lt;$M30)</formula>
    </cfRule>
    <cfRule type="expression" dxfId="4" priority="43">
      <formula>AND($L30&lt;&gt;"",$AK30&lt;&gt;"",AK30&gt;$L30)</formula>
    </cfRule>
    <cfRule type="notContainsBlanks" dxfId="5" priority="44">
      <formula>LEN(TRIM(AK30))&gt;0</formula>
    </cfRule>
  </conditionalFormatting>
  <conditionalFormatting sqref="AK30:EF34">
    <cfRule type="containsBlanks" dxfId="2" priority="29">
      <formula>LEN(TRIM(AK30))=0</formula>
    </cfRule>
    <cfRule type="expression" dxfId="3" priority="46">
      <formula>AND($M30&lt;&gt;"",$AK30&lt;&gt;"",AK30&lt;$M30)</formula>
    </cfRule>
    <cfRule type="expression" dxfId="4" priority="47">
      <formula>AND($L30&lt;&gt;"",$AK30&lt;&gt;"",AK30&gt;$L30)</formula>
    </cfRule>
    <cfRule type="notContainsBlanks" dxfId="5" priority="48">
      <formula>LEN(TRIM(AK30))&gt;0</formula>
    </cfRule>
  </conditionalFormatting>
  <conditionalFormatting sqref="G31:I34">
    <cfRule type="containsBlanks" dxfId="2" priority="121">
      <formula>LEN(TRIM(G31))=0</formula>
    </cfRule>
  </conditionalFormatting>
  <conditionalFormatting sqref="G35:G52 G55:G62 G64:G74">
    <cfRule type="expression" dxfId="1" priority="1945">
      <formula>AND($F35&lt;&gt;"Tolerance",$G35&lt;&gt;"")</formula>
    </cfRule>
    <cfRule type="expression" dxfId="0" priority="1946">
      <formula>AND(OR($F35="GD&amp;T",$F35="MAX",$F35="MIN"),$G35="")</formula>
    </cfRule>
  </conditionalFormatting>
  <conditionalFormatting sqref="O35:Q74 AK35:EF74">
    <cfRule type="expression" dxfId="3" priority="2042">
      <formula>AND($M35&lt;&gt;"",$AK35&lt;&gt;"",O35&lt;$M35)</formula>
    </cfRule>
    <cfRule type="expression" dxfId="4" priority="2043">
      <formula>AND($L35&lt;&gt;"",$AK35&lt;&gt;"",O35&gt;$L35)</formula>
    </cfRule>
    <cfRule type="notContainsBlanks" dxfId="5" priority="2044">
      <formula>LEN(TRIM(O35))&gt;0</formula>
    </cfRule>
  </conditionalFormatting>
  <conditionalFormatting sqref="R35:S74">
    <cfRule type="notContainsBlanks" dxfId="5" priority="1349">
      <formula>LEN(TRIM(R35))&gt;0</formula>
    </cfRule>
  </conditionalFormatting>
  <conditionalFormatting sqref="V35:Y47 R35:S47 V54:Y72">
    <cfRule type="expression" dxfId="11" priority="2063">
      <formula>AND($AD35&lt;0.966,$AD35&lt;&gt;"")</formula>
    </cfRule>
  </conditionalFormatting>
  <conditionalFormatting sqref="V50:X53 S35:S53 V55:X74 S55:S74">
    <cfRule type="notContainsBlanks" dxfId="5" priority="1969">
      <formula>LEN(TRIM(S35))&gt;0</formula>
    </cfRule>
  </conditionalFormatting>
  <conditionalFormatting sqref="S35:S53 V50:X53 S55:S74 V55:X74">
    <cfRule type="cellIs" dxfId="3" priority="1962" operator="lessThan">
      <formula>$E35</formula>
    </cfRule>
  </conditionalFormatting>
  <conditionalFormatting sqref="V50:Y74 S35:S74">
    <cfRule type="expression" dxfId="10" priority="1890">
      <formula>$K35="Yes"</formula>
    </cfRule>
  </conditionalFormatting>
  <conditionalFormatting sqref="V35:X49">
    <cfRule type="cellIs" dxfId="3" priority="2038" operator="lessThan">
      <formula>$E35</formula>
    </cfRule>
    <cfRule type="notContainsBlanks" dxfId="5" priority="2045">
      <formula>LEN(TRIM(V35))&gt;0</formula>
    </cfRule>
  </conditionalFormatting>
  <conditionalFormatting sqref="V35:Y49">
    <cfRule type="expression" dxfId="10" priority="1975">
      <formula>$K35="Yes"</formula>
    </cfRule>
  </conditionalFormatting>
  <conditionalFormatting sqref="Y35:AC47">
    <cfRule type="containsBlanks" dxfId="7" priority="2046">
      <formula>LEN(TRIM(Y35))=0</formula>
    </cfRule>
    <cfRule type="cellIs" dxfId="8" priority="2047" operator="between">
      <formula>0.9</formula>
      <formula>0.998</formula>
    </cfRule>
    <cfRule type="cellIs" dxfId="5" priority="2048" operator="greaterThanOrEqual">
      <formula>0.998</formula>
    </cfRule>
  </conditionalFormatting>
  <conditionalFormatting sqref="AK35:BP36">
    <cfRule type="containsBlanks" dxfId="2" priority="1842">
      <formula>LEN(TRIM(AK35))=0</formula>
    </cfRule>
    <cfRule type="expression" dxfId="3" priority="1843">
      <formula>AND($M35&lt;&gt;"",$AK35&lt;&gt;"",AK35&lt;$M35)</formula>
    </cfRule>
    <cfRule type="expression" dxfId="4" priority="1844">
      <formula>AND($L35&lt;&gt;"",$AK35&lt;&gt;"",AK35&gt;$L35)</formula>
    </cfRule>
    <cfRule type="notContainsBlanks" dxfId="5" priority="1845">
      <formula>LEN(TRIM(AK35))&gt;0</formula>
    </cfRule>
  </conditionalFormatting>
  <conditionalFormatting sqref="BQ35:EF36">
    <cfRule type="containsBlanks" dxfId="2" priority="2079">
      <formula>LEN(TRIM(BQ35))=0</formula>
    </cfRule>
  </conditionalFormatting>
  <conditionalFormatting sqref="AK37:EF74">
    <cfRule type="containsBlanks" dxfId="2" priority="1706">
      <formula>LEN(TRIM(AK37))=0</formula>
    </cfRule>
  </conditionalFormatting>
  <conditionalFormatting sqref="AK40:BP41">
    <cfRule type="expression" dxfId="3" priority="1835">
      <formula>AND($M40&lt;&gt;"",$AK40&lt;&gt;"",AK40&lt;$M40)</formula>
    </cfRule>
    <cfRule type="expression" dxfId="4" priority="1836">
      <formula>AND($L40&lt;&gt;"",$AK40&lt;&gt;"",AK40&gt;$L40)</formula>
    </cfRule>
    <cfRule type="notContainsBlanks" dxfId="5" priority="1837">
      <formula>LEN(TRIM(AK40))&gt;0</formula>
    </cfRule>
  </conditionalFormatting>
  <conditionalFormatting sqref="AK45:BP46">
    <cfRule type="expression" dxfId="3" priority="1827">
      <formula>AND($M45&lt;&gt;"",$AK45&lt;&gt;"",AK45&lt;$M45)</formula>
    </cfRule>
    <cfRule type="expression" dxfId="4" priority="1828">
      <formula>AND($L45&lt;&gt;"",$AK45&lt;&gt;"",AK45&gt;$L45)</formula>
    </cfRule>
    <cfRule type="notContainsBlanks" dxfId="5" priority="1829">
      <formula>LEN(TRIM(AK45))&gt;0</formula>
    </cfRule>
  </conditionalFormatting>
  <conditionalFormatting sqref="Y48:AC72">
    <cfRule type="containsBlanks" dxfId="7" priority="1932">
      <formula>LEN(TRIM(Y48))=0</formula>
    </cfRule>
    <cfRule type="cellIs" dxfId="8" priority="1933" operator="between">
      <formula>0.9</formula>
      <formula>0.998</formula>
    </cfRule>
    <cfRule type="cellIs" dxfId="5" priority="1934" operator="greaterThanOrEqual">
      <formula>0.998</formula>
    </cfRule>
  </conditionalFormatting>
  <conditionalFormatting sqref="G50:I52 G55:I62 G64:I74">
    <cfRule type="containsBlanks" dxfId="2" priority="1947">
      <formula>LEN(TRIM(G50))=0</formula>
    </cfRule>
  </conditionalFormatting>
  <conditionalFormatting sqref="AK50:EF52">
    <cfRule type="expression" dxfId="3" priority="1735">
      <formula>AND($M50&lt;&gt;"",$AK50&lt;&gt;"",AK50&lt;$M50)</formula>
    </cfRule>
    <cfRule type="expression" dxfId="4" priority="1736">
      <formula>AND($L50&lt;&gt;"",$AK50&lt;&gt;"",AK50&gt;$L50)</formula>
    </cfRule>
    <cfRule type="notContainsBlanks" dxfId="5" priority="1737">
      <formula>LEN(TRIM(AK50))&gt;0</formula>
    </cfRule>
  </conditionalFormatting>
  <conditionalFormatting sqref="BQ53:EF54">
    <cfRule type="expression" dxfId="3" priority="1922">
      <formula>AND($M53&lt;&gt;"",BQ53&lt;$M53)</formula>
    </cfRule>
    <cfRule type="expression" dxfId="4" priority="1923">
      <formula>AND($L53&lt;&gt;"",BQ53&gt;$L53)</formula>
    </cfRule>
    <cfRule type="notContainsBlanks" dxfId="5" priority="1924">
      <formula>LEN(TRIM(BQ53))&gt;0</formula>
    </cfRule>
  </conditionalFormatting>
  <conditionalFormatting sqref="R54:S72">
    <cfRule type="expression" dxfId="11" priority="1931">
      <formula>AND($AD54&lt;0.966,$AD54&lt;&gt;"")</formula>
    </cfRule>
  </conditionalFormatting>
  <conditionalFormatting sqref="S54 V54:X54">
    <cfRule type="cellIs" dxfId="3" priority="1935" operator="lessThan">
      <formula>1.33</formula>
    </cfRule>
    <cfRule type="notContainsBlanks" dxfId="5" priority="1941">
      <formula>LEN(TRIM(S54))&gt;0</formula>
    </cfRule>
  </conditionalFormatting>
  <conditionalFormatting sqref="G59:G62 G64:G74">
    <cfRule type="expression" dxfId="1" priority="1894">
      <formula>AND($F59&lt;&gt;"Tolerance",$G59&lt;&gt;"")</formula>
    </cfRule>
    <cfRule type="expression" dxfId="0" priority="1895">
      <formula>AND(OR($F59="GD&amp;T",$F59="MAX",$F59="MIN"),$G59="")</formula>
    </cfRule>
    <cfRule type="containsBlanks" dxfId="2" priority="1896">
      <formula>LEN(TRIM(G59))=0</formula>
    </cfRule>
  </conditionalFormatting>
  <conditionalFormatting sqref="AK66:BP67">
    <cfRule type="expression" dxfId="3" priority="1771">
      <formula>AND($M66&lt;&gt;"",$AK66&lt;&gt;"",AK66&lt;$M66)</formula>
    </cfRule>
    <cfRule type="expression" dxfId="4" priority="1772">
      <formula>AND($L66&lt;&gt;"",$AK66&lt;&gt;"",AK66&gt;$L66)</formula>
    </cfRule>
    <cfRule type="notContainsBlanks" dxfId="5" priority="1773">
      <formula>LEN(TRIM(AK66))&gt;0</formula>
    </cfRule>
  </conditionalFormatting>
  <conditionalFormatting sqref="AK71:BP72">
    <cfRule type="expression" dxfId="3" priority="1763">
      <formula>AND($M71&lt;&gt;"",$AK71&lt;&gt;"",AK71&lt;$M71)</formula>
    </cfRule>
    <cfRule type="expression" dxfId="4" priority="1764">
      <formula>AND($L71&lt;&gt;"",$AK71&lt;&gt;"",AK71&gt;$L71)</formula>
    </cfRule>
    <cfRule type="notContainsBlanks" dxfId="5" priority="1765">
      <formula>LEN(TRIM(AK71))&gt;0</formula>
    </cfRule>
  </conditionalFormatting>
  <conditionalFormatting sqref="Y73:AC74">
    <cfRule type="containsBlanks" dxfId="7" priority="1885">
      <formula>LEN(TRIM(Y73))=0</formula>
    </cfRule>
    <cfRule type="cellIs" dxfId="8" priority="1886" operator="between">
      <formula>0.9</formula>
      <formula>0.998</formula>
    </cfRule>
    <cfRule type="cellIs" dxfId="5" priority="1887" operator="greaterThanOrEqual">
      <formula>0.998</formula>
    </cfRule>
  </conditionalFormatting>
  <dataValidations count="3">
    <dataValidation type="list" allowBlank="1" showInputMessage="1" showErrorMessage="1" sqref="F14 F15 F16 F17 F18 F19 F20 F21 F22 F23 F24 F25 F26 F27 F28 F29 F30 F31 F32 F33 F34 F55 F56 F57 F58 F63 F11:F13 F35:F54 F59:F62 F64:F74">
      <formula1>dim_type</formula1>
    </dataValidation>
    <dataValidation type="list" allowBlank="1" showInputMessage="1" showErrorMessage="1" sqref="J14 J15 J16 J17 J18 J19 J20 J21 J22 J23 J24 J25 J26 J27 J28 J29 J30 J31 J32 J33 J34 J55 J56 J57 J58 J63 J11:J13 J35:J54 J59:J62 J64:J74">
      <formula1>insp_meth</formula1>
    </dataValidation>
    <dataValidation type="list" allowBlank="1" showInputMessage="1" showErrorMessage="1" sqref="K14 K15 K16 K17 K18 K19 K20 K21 K22 K23 K24 K25 K26 K27 K28 K29 K30 K31 K32 K33 K34 K55 K56 K57 K58 K63 K11:K13 K35:K54 K59:K62 K64:K74">
      <formula1>gauging</formula1>
    </dataValidation>
  </dataValidations>
  <pageMargins left="0.25" right="0.25" top="0.75" bottom="0.75" header="0.3" footer="0.3"/>
  <pageSetup paperSize="1" scale="44" fitToWidth="2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4">
              <controlPr print="0" defaultSize="0">
                <anchor moveWithCells="1" sizeWithCells="1">
                  <from>
                    <xdr:col>2</xdr:col>
                    <xdr:colOff>12700</xdr:colOff>
                    <xdr:row>1</xdr:row>
                    <xdr:rowOff>12700</xdr:rowOff>
                  </from>
                  <to>
                    <xdr:col>3</xdr:col>
                    <xdr:colOff>1079500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name="Button 2" r:id="rId5">
              <controlPr print="0" defaultSize="0">
                <anchor moveWithCells="1" sizeWithCells="1">
                  <from>
                    <xdr:col>3</xdr:col>
                    <xdr:colOff>1130300</xdr:colOff>
                    <xdr:row>1</xdr:row>
                    <xdr:rowOff>12700</xdr:rowOff>
                  </from>
                  <to>
                    <xdr:col>5</xdr:col>
                    <xdr:colOff>406400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6">
              <controlPr print="0" defaultSize="0">
                <anchor moveWithCells="1" sizeWithCells="1">
                  <from>
                    <xdr:col>5</xdr:col>
                    <xdr:colOff>444500</xdr:colOff>
                    <xdr:row>1</xdr:row>
                    <xdr:rowOff>12700</xdr:rowOff>
                  </from>
                  <to>
                    <xdr:col>7</xdr:col>
                    <xdr:colOff>330200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7">
              <controlPr print="0" defaultSize="0">
                <anchor moveWithCells="1" sizeWithCells="1">
                  <from>
                    <xdr:col>7</xdr:col>
                    <xdr:colOff>368300</xdr:colOff>
                    <xdr:row>1</xdr:row>
                    <xdr:rowOff>12700</xdr:rowOff>
                  </from>
                  <to>
                    <xdr:col>9</xdr:col>
                    <xdr:colOff>571500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name="Button 5" r:id="rId8">
              <controlPr print="0" defaultSize="0">
                <anchor moveWithCells="1" sizeWithCells="1">
                  <from>
                    <xdr:col>10</xdr:col>
                    <xdr:colOff>25400</xdr:colOff>
                    <xdr:row>1</xdr:row>
                    <xdr:rowOff>12700</xdr:rowOff>
                  </from>
                  <to>
                    <xdr:col>12</xdr:col>
                    <xdr:colOff>292100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C1:BK3"/>
  <sheetViews>
    <sheetView zoomScale="45" zoomScaleNormal="45" workbookViewId="0">
      <selection activeCell="X1" sqref="X1"/>
    </sheetView>
  </sheetViews>
  <sheetFormatPr defaultColWidth="8.83035714285714" defaultRowHeight="17.6" outlineLevelRow="2"/>
  <cols>
    <col min="1" max="1" width="8.83035714285714" style="12"/>
    <col min="2" max="2" width="8.83035714285714" style="12" customWidth="1"/>
    <col min="3" max="6" width="8.83035714285714" style="12"/>
    <col min="7" max="7" width="8.66071428571429" style="12" customWidth="1"/>
    <col min="8" max="16384" width="8.83035714285714" style="12"/>
  </cols>
  <sheetData>
    <row r="1" ht="20.25" customHeight="1" spans="3:3">
      <c r="C1" s="13"/>
    </row>
    <row r="2" ht="20.25" customHeight="1" spans="3:3">
      <c r="C2" s="13"/>
    </row>
    <row r="3" s="11" customFormat="1" ht="20.25" customHeight="1" spans="3:63">
      <c r="C3" s="14"/>
      <c r="F3" s="14"/>
      <c r="U3" s="14"/>
      <c r="AI3" s="14"/>
      <c r="AV3" s="14"/>
      <c r="BD3" s="14"/>
      <c r="BK3" s="14"/>
    </row>
  </sheetData>
  <pageMargins left="0.75" right="0.75" top="1" bottom="1" header="0.5" footer="0.5"/>
  <pageSetup paperSize="1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4">
              <controlPr print="0" defaultSize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5">
              <controlPr print="0" defaultSize="0">
                <anchor moveWithCells="1" sizeWithCells="1">
                  <from>
                    <xdr:col>5</xdr:col>
                    <xdr:colOff>165100</xdr:colOff>
                    <xdr:row>0</xdr:row>
                    <xdr:rowOff>0</xdr:rowOff>
                  </from>
                  <to>
                    <xdr:col>7</xdr:col>
                    <xdr:colOff>647700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name="Button 7" r:id="rId6">
              <controlPr print="0" defaultSize="0">
                <anchor moveWithCells="1" sizeWithCells="1">
                  <from>
                    <xdr:col>7</xdr:col>
                    <xdr:colOff>457200</xdr:colOff>
                    <xdr:row>0</xdr:row>
                    <xdr:rowOff>12700</xdr:rowOff>
                  </from>
                  <to>
                    <xdr:col>9</xdr:col>
                    <xdr:colOff>152400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32"/>
  <sheetViews>
    <sheetView workbookViewId="0">
      <selection activeCell="E18" sqref="E18"/>
    </sheetView>
  </sheetViews>
  <sheetFormatPr defaultColWidth="10.6607142857143" defaultRowHeight="17.6"/>
  <cols>
    <col min="4" max="4" width="11.8303571428571" customWidth="1"/>
    <col min="8" max="8" width="20" style="8" customWidth="1"/>
    <col min="9" max="9" width="10.8303571428571" style="8"/>
    <col min="10" max="10" width="16" style="8" customWidth="1"/>
  </cols>
  <sheetData>
    <row r="1" ht="53" spans="1:12">
      <c r="A1" s="9" t="s">
        <v>104</v>
      </c>
      <c r="B1" s="9"/>
      <c r="H1" s="9" t="s">
        <v>105</v>
      </c>
      <c r="I1" s="10"/>
      <c r="J1" s="9" t="s">
        <v>106</v>
      </c>
      <c r="L1" s="9" t="s">
        <v>107</v>
      </c>
    </row>
    <row r="2" spans="1:12">
      <c r="A2" s="8" t="s">
        <v>108</v>
      </c>
      <c r="B2" s="8" t="s">
        <v>109</v>
      </c>
      <c r="H2" s="8" t="s">
        <v>61</v>
      </c>
      <c r="J2" s="8" t="s">
        <v>60</v>
      </c>
      <c r="L2" s="8" t="s">
        <v>110</v>
      </c>
    </row>
    <row r="3" spans="8:12">
      <c r="H3" s="8" t="s">
        <v>111</v>
      </c>
      <c r="J3" s="8" t="s">
        <v>70</v>
      </c>
      <c r="L3" s="8" t="s">
        <v>62</v>
      </c>
    </row>
    <row r="4" spans="8:12">
      <c r="H4" s="8" t="s">
        <v>71</v>
      </c>
      <c r="J4" s="8" t="s">
        <v>112</v>
      </c>
      <c r="L4" s="8"/>
    </row>
    <row r="5" spans="8:12">
      <c r="H5" s="8" t="s">
        <v>113</v>
      </c>
      <c r="J5" s="8" t="s">
        <v>93</v>
      </c>
      <c r="L5" s="8"/>
    </row>
    <row r="6" spans="8:8">
      <c r="H6" s="8" t="s">
        <v>114</v>
      </c>
    </row>
    <row r="7" spans="8:8">
      <c r="H7" s="8" t="s">
        <v>115</v>
      </c>
    </row>
    <row r="8" spans="8:8">
      <c r="H8" s="8" t="s">
        <v>116</v>
      </c>
    </row>
    <row r="9" spans="8:8">
      <c r="H9" s="8" t="s">
        <v>117</v>
      </c>
    </row>
    <row r="10" spans="8:8">
      <c r="H10" s="8" t="s">
        <v>118</v>
      </c>
    </row>
    <row r="11" spans="1:8">
      <c r="A11">
        <v>70</v>
      </c>
      <c r="B11">
        <v>45</v>
      </c>
      <c r="H11" s="8" t="s">
        <v>119</v>
      </c>
    </row>
    <row r="12" spans="1:8">
      <c r="A12">
        <v>70</v>
      </c>
      <c r="B12">
        <v>165</v>
      </c>
      <c r="H12" s="8" t="s">
        <v>120</v>
      </c>
    </row>
    <row r="13" spans="1:8">
      <c r="A13">
        <v>70</v>
      </c>
      <c r="B13">
        <v>285</v>
      </c>
      <c r="H13" s="8" t="s">
        <v>94</v>
      </c>
    </row>
    <row r="14" spans="1:2">
      <c r="A14">
        <v>70</v>
      </c>
      <c r="B14">
        <v>405</v>
      </c>
    </row>
    <row r="15" spans="1:2">
      <c r="A15">
        <v>70</v>
      </c>
      <c r="B15">
        <v>525</v>
      </c>
    </row>
    <row r="16" spans="1:2">
      <c r="A16">
        <v>70</v>
      </c>
      <c r="B16">
        <v>645</v>
      </c>
    </row>
    <row r="17" spans="1:2">
      <c r="A17">
        <v>70</v>
      </c>
      <c r="B17">
        <v>765</v>
      </c>
    </row>
    <row r="18" spans="1:2">
      <c r="A18">
        <v>70</v>
      </c>
      <c r="B18">
        <v>885</v>
      </c>
    </row>
    <row r="19" spans="1:2">
      <c r="A19">
        <v>70</v>
      </c>
      <c r="B19">
        <v>1005</v>
      </c>
    </row>
    <row r="20" spans="1:2">
      <c r="A20">
        <v>70</v>
      </c>
      <c r="B20">
        <v>1125</v>
      </c>
    </row>
    <row r="21" spans="1:2">
      <c r="A21">
        <v>270</v>
      </c>
      <c r="B21">
        <v>45</v>
      </c>
    </row>
    <row r="22" spans="1:2">
      <c r="A22">
        <v>270</v>
      </c>
      <c r="B22">
        <v>165</v>
      </c>
    </row>
    <row r="23" spans="1:2">
      <c r="A23">
        <v>270</v>
      </c>
      <c r="B23">
        <v>285</v>
      </c>
    </row>
    <row r="24" spans="1:2">
      <c r="A24">
        <v>270</v>
      </c>
      <c r="B24">
        <v>405</v>
      </c>
    </row>
    <row r="25" spans="1:2">
      <c r="A25">
        <v>270</v>
      </c>
      <c r="B25">
        <v>525</v>
      </c>
    </row>
    <row r="26" spans="1:2">
      <c r="A26">
        <v>270</v>
      </c>
      <c r="B26">
        <v>645</v>
      </c>
    </row>
    <row r="27" spans="1:2">
      <c r="A27">
        <v>270</v>
      </c>
      <c r="B27">
        <v>765</v>
      </c>
    </row>
    <row r="28" spans="1:2">
      <c r="A28">
        <v>270</v>
      </c>
      <c r="B28">
        <v>885</v>
      </c>
    </row>
    <row r="29" spans="1:2">
      <c r="A29">
        <v>270</v>
      </c>
      <c r="B29">
        <v>1005</v>
      </c>
    </row>
    <row r="30" spans="1:2">
      <c r="A30">
        <v>270</v>
      </c>
      <c r="B30">
        <v>1125</v>
      </c>
    </row>
    <row r="31" spans="1:2">
      <c r="A31">
        <v>470</v>
      </c>
      <c r="B31">
        <v>45</v>
      </c>
    </row>
    <row r="32" spans="1:2">
      <c r="A32">
        <v>470</v>
      </c>
      <c r="B32">
        <v>165</v>
      </c>
    </row>
  </sheetData>
  <mergeCells count="1">
    <mergeCell ref="A1:B1"/>
  </mergeCells>
  <pageMargins left="0.75" right="0.75" top="1" bottom="1" header="0.5" footer="0.5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18"/>
  <sheetViews>
    <sheetView topLeftCell="A11" workbookViewId="0">
      <selection activeCell="D23" sqref="D23"/>
    </sheetView>
  </sheetViews>
  <sheetFormatPr defaultColWidth="10.6607142857143" defaultRowHeight="17.6" outlineLevelCol="3"/>
  <cols>
    <col min="1" max="2" width="10.8303571428571" style="1"/>
    <col min="3" max="3" width="11.8303571428571" style="1" customWidth="1"/>
    <col min="4" max="4" width="92.1607142857143" style="2" customWidth="1"/>
  </cols>
  <sheetData>
    <row r="1" ht="23.2" spans="1:4">
      <c r="A1" s="3" t="s">
        <v>121</v>
      </c>
      <c r="B1" s="3"/>
      <c r="C1" s="3"/>
      <c r="D1" s="3"/>
    </row>
    <row r="3" spans="1:4">
      <c r="A3" s="4" t="s">
        <v>122</v>
      </c>
      <c r="B3" s="4" t="s">
        <v>123</v>
      </c>
      <c r="C3" s="4" t="s">
        <v>124</v>
      </c>
      <c r="D3" s="5" t="s">
        <v>125</v>
      </c>
    </row>
    <row r="4" spans="1:4">
      <c r="A4" s="1">
        <v>1</v>
      </c>
      <c r="B4" s="6">
        <v>41649</v>
      </c>
      <c r="C4" s="1" t="s">
        <v>126</v>
      </c>
      <c r="D4" s="2" t="s">
        <v>127</v>
      </c>
    </row>
    <row r="5" ht="176" spans="1:4">
      <c r="A5" s="1">
        <v>2</v>
      </c>
      <c r="B5" s="6">
        <v>41742</v>
      </c>
      <c r="C5" s="1" t="s">
        <v>126</v>
      </c>
      <c r="D5" s="7" t="s">
        <v>128</v>
      </c>
    </row>
    <row r="6" ht="36" spans="1:4">
      <c r="A6" s="1">
        <v>2.1</v>
      </c>
      <c r="B6" s="6">
        <v>41751</v>
      </c>
      <c r="C6" s="1" t="s">
        <v>126</v>
      </c>
      <c r="D6" s="7" t="s">
        <v>129</v>
      </c>
    </row>
    <row r="7" ht="36" spans="1:4">
      <c r="A7" s="1">
        <v>2.2</v>
      </c>
      <c r="B7" s="6">
        <v>41772</v>
      </c>
      <c r="C7" s="1" t="s">
        <v>126</v>
      </c>
      <c r="D7" s="7" t="s">
        <v>130</v>
      </c>
    </row>
    <row r="8" ht="18" spans="1:4">
      <c r="A8" s="1">
        <v>2.3</v>
      </c>
      <c r="B8" s="6">
        <v>41779</v>
      </c>
      <c r="C8" s="1" t="s">
        <v>126</v>
      </c>
      <c r="D8" s="7" t="s">
        <v>131</v>
      </c>
    </row>
    <row r="9" spans="1:4">
      <c r="A9" s="1">
        <v>2.4</v>
      </c>
      <c r="B9" s="6"/>
      <c r="C9" s="1" t="s">
        <v>126</v>
      </c>
      <c r="D9" s="2" t="s">
        <v>132</v>
      </c>
    </row>
    <row r="10" ht="194" spans="1:4">
      <c r="A10" s="1">
        <v>3</v>
      </c>
      <c r="B10" s="6">
        <v>42242</v>
      </c>
      <c r="C10" s="1" t="s">
        <v>126</v>
      </c>
      <c r="D10" s="7" t="s">
        <v>133</v>
      </c>
    </row>
    <row r="11" ht="88" spans="1:4">
      <c r="A11" s="1">
        <v>3.1</v>
      </c>
      <c r="B11" s="6">
        <v>42249</v>
      </c>
      <c r="C11" s="1" t="s">
        <v>126</v>
      </c>
      <c r="D11" s="7" t="s">
        <v>134</v>
      </c>
    </row>
    <row r="12" ht="53" spans="1:4">
      <c r="A12" s="1">
        <v>3.2</v>
      </c>
      <c r="B12" s="6">
        <v>42291</v>
      </c>
      <c r="C12" s="1" t="s">
        <v>126</v>
      </c>
      <c r="D12" s="7" t="s">
        <v>135</v>
      </c>
    </row>
    <row r="13" ht="36" spans="1:4">
      <c r="A13" s="1">
        <v>3.3</v>
      </c>
      <c r="B13" s="6">
        <v>42297</v>
      </c>
      <c r="C13" s="1" t="s">
        <v>126</v>
      </c>
      <c r="D13" s="7" t="s">
        <v>136</v>
      </c>
    </row>
    <row r="14" ht="18" spans="1:4">
      <c r="A14" s="1">
        <v>3.4</v>
      </c>
      <c r="B14" s="6">
        <v>42922</v>
      </c>
      <c r="C14" s="1" t="s">
        <v>137</v>
      </c>
      <c r="D14" s="7" t="s">
        <v>138</v>
      </c>
    </row>
    <row r="15" ht="36" spans="1:4">
      <c r="A15" s="1">
        <v>4</v>
      </c>
      <c r="B15" s="6">
        <v>42925</v>
      </c>
      <c r="C15" s="1" t="s">
        <v>137</v>
      </c>
      <c r="D15" s="7" t="s">
        <v>139</v>
      </c>
    </row>
    <row r="16" ht="36" spans="1:4">
      <c r="A16" s="1">
        <v>4.1</v>
      </c>
      <c r="B16" s="6" t="s">
        <v>140</v>
      </c>
      <c r="C16" s="1" t="s">
        <v>137</v>
      </c>
      <c r="D16" s="7" t="s">
        <v>141</v>
      </c>
    </row>
    <row r="17" ht="36" spans="1:4">
      <c r="A17" s="1">
        <v>4.2</v>
      </c>
      <c r="B17" s="6" t="s">
        <v>142</v>
      </c>
      <c r="C17" s="1" t="s">
        <v>137</v>
      </c>
      <c r="D17" s="7" t="s">
        <v>143</v>
      </c>
    </row>
    <row r="18" ht="36" spans="1:4">
      <c r="A18" s="1">
        <v>4.3</v>
      </c>
      <c r="B18" s="6" t="s">
        <v>144</v>
      </c>
      <c r="C18" s="1" t="s">
        <v>137</v>
      </c>
      <c r="D18" s="7" t="s">
        <v>145</v>
      </c>
    </row>
  </sheetData>
  <mergeCells count="1">
    <mergeCell ref="A1:D1"/>
  </mergeCells>
  <pageMargins left="0.75" right="0.75" top="1" bottom="1" header="0.5" footer="0.5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Apple</Company>
  <Application>Microsoft Macintosh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613-35106-02</vt:lpstr>
      <vt:lpstr>Drawing</vt:lpstr>
      <vt:lpstr>Setup</vt:lpstr>
      <vt:lpstr>Revision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WPS_1661306727</cp:lastModifiedBy>
  <dcterms:created xsi:type="dcterms:W3CDTF">2012-06-03T11:55:00Z</dcterms:created>
  <dcterms:modified xsi:type="dcterms:W3CDTF">2025-03-10T11:39:10Z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2052-6.5.2.8766</vt:lpwstr>
  </property>
  <property fmtid="{D5CDD505-2E9C-101B-9397-08002B2CF9AE}" pid="3" name="ICV">
    <vt:lpwstr>7F24784AD2C9ECAEAAB01B6758CCC8B6_43</vt:lpwstr>
  </property>
</Properties>
</file>