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codeName="ThisWorkbook"/>
  <mc:AlternateContent xmlns:mc="http://schemas.openxmlformats.org/markup-compatibility/2006">
    <mc:Choice Requires="x15">
      <x15ac:absPath xmlns:x15ac="http://schemas.microsoft.com/office/spreadsheetml/2010/11/ac" url="/Users/admin/Desktop/Project/3.Weekly/SG EVT&amp;DVT&amp;P1/Excel/PDCA/"/>
    </mc:Choice>
  </mc:AlternateContent>
  <xr:revisionPtr revIDLastSave="0" documentId="13_ncr:1_{AD594D4F-447F-EA45-8167-18302E7DC7F5}" xr6:coauthVersionLast="47" xr6:coauthVersionMax="47" xr10:uidLastSave="{00000000-0000-0000-0000-000000000000}"/>
  <bookViews>
    <workbookView xWindow="140" yWindow="680" windowWidth="33280" windowHeight="20180" tabRatio="901" activeTab="1" xr2:uid="{00000000-000D-0000-FFFF-FFFF00000000}"/>
  </bookViews>
  <sheets>
    <sheet name="Introduction" sheetId="50" r:id="rId1"/>
    <sheet name="Summary" sheetId="10" r:id="rId2"/>
    <sheet name="Sheet2 (2)" sheetId="37" state="hidden" r:id="rId3"/>
    <sheet name="FAM Ring (manual Line)" sheetId="33" state="hidden" r:id="rId4"/>
    <sheet name="Pencil Magnet" sheetId="51" r:id="rId5"/>
    <sheet name="Pencil Magnet MIL" sheetId="49" r:id="rId6"/>
    <sheet name="PP Magnet MIL" sheetId="24" r:id="rId7"/>
    <sheet name="PP Magnet_MIL" sheetId="42" r:id="rId8"/>
    <sheet name="Acoustic foam" sheetId="30" state="hidden" r:id="rId9"/>
    <sheet name="Foam" sheetId="29" state="hidden" r:id="rId10"/>
  </sheets>
  <definedNames>
    <definedName name="_xlnm._FilterDatabase" localSheetId="6" hidden="1">'PP Magnet MIL'!$A$2:$N$312</definedName>
    <definedName name="_xlnm._FilterDatabase" localSheetId="1" hidden="1">Summary!$A$3:$AD$54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0" i="24" l="1"/>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H224" i="24"/>
  <c r="H225" i="24"/>
  <c r="H226" i="24"/>
  <c r="H227" i="24"/>
  <c r="H228" i="24"/>
  <c r="H229" i="24"/>
  <c r="H230" i="24"/>
  <c r="H231" i="24"/>
  <c r="H232" i="24"/>
  <c r="H233" i="24"/>
  <c r="H234" i="24"/>
  <c r="H235" i="24"/>
  <c r="H236" i="24"/>
  <c r="H237" i="24"/>
  <c r="H238" i="24"/>
  <c r="H239" i="24"/>
  <c r="H240" i="24"/>
  <c r="H241" i="24"/>
  <c r="H242" i="24"/>
  <c r="H243" i="24"/>
  <c r="H244"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H308" i="24"/>
  <c r="H309" i="24"/>
  <c r="H310" i="24"/>
  <c r="H311" i="24"/>
  <c r="H159" i="24"/>
  <c r="G3" i="10" l="1"/>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2" i="10"/>
  <c r="H10" i="51" l="1"/>
  <c r="H11" i="51"/>
  <c r="H12" i="51"/>
  <c r="H13" i="51"/>
  <c r="H14" i="51"/>
  <c r="H9" i="51"/>
  <c r="E4" i="51" l="1"/>
  <c r="E5" i="51"/>
  <c r="E6" i="51"/>
  <c r="E7" i="51"/>
  <c r="E8" i="51"/>
  <c r="E3" i="51"/>
  <c r="E4" i="24" l="1"/>
  <c r="E5" i="24"/>
  <c r="E6" i="24"/>
  <c r="E7" i="24"/>
  <c r="E8" i="24"/>
  <c r="E9" i="24"/>
  <c r="E10" i="24"/>
  <c r="E11" i="24"/>
  <c r="E12" i="24"/>
  <c r="E13" i="24"/>
  <c r="E14" i="24"/>
  <c r="E15" i="24"/>
  <c r="E16" i="24"/>
  <c r="E17" i="24"/>
  <c r="E18" i="24"/>
  <c r="E19" i="24"/>
  <c r="E20" i="24"/>
  <c r="E21" i="24"/>
  <c r="E22" i="24"/>
  <c r="E23" i="24"/>
  <c r="E24" i="24"/>
  <c r="E25" i="24"/>
  <c r="E26" i="24"/>
  <c r="E27" i="24"/>
  <c r="E28" i="24"/>
  <c r="E29" i="24"/>
  <c r="E30" i="24"/>
  <c r="E31" i="24"/>
  <c r="E6" i="49" l="1"/>
  <c r="E7" i="49"/>
  <c r="E32" i="24" l="1"/>
  <c r="E33" i="24"/>
  <c r="E34" i="24"/>
  <c r="E35" i="24"/>
  <c r="E36" i="24"/>
  <c r="E37" i="24"/>
  <c r="E38" i="24"/>
  <c r="E39" i="24"/>
  <c r="E40" i="24"/>
  <c r="E41" i="24"/>
  <c r="E42" i="24"/>
  <c r="E43" i="24"/>
  <c r="E44" i="24"/>
  <c r="E45" i="24"/>
  <c r="E46" i="24"/>
  <c r="E47" i="24"/>
  <c r="E48" i="24"/>
  <c r="E49" i="24"/>
  <c r="E50" i="24"/>
  <c r="E51" i="24"/>
  <c r="E52"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87" i="24"/>
  <c r="E88" i="24"/>
  <c r="E89" i="24"/>
  <c r="E90" i="24"/>
  <c r="E91"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E116" i="24"/>
  <c r="E117" i="24"/>
  <c r="E118" i="24"/>
  <c r="E119" i="24"/>
  <c r="E120" i="24"/>
  <c r="E121" i="24"/>
  <c r="E122" i="24"/>
  <c r="E123" i="24"/>
  <c r="E124" i="24"/>
  <c r="E125" i="24"/>
  <c r="E126" i="24"/>
  <c r="E127" i="24"/>
  <c r="E128" i="24"/>
  <c r="E129" i="24"/>
  <c r="E130" i="24"/>
  <c r="E131" i="24"/>
  <c r="E132" i="24"/>
  <c r="E133" i="24"/>
  <c r="E134" i="24"/>
  <c r="E135" i="24"/>
  <c r="E136" i="24"/>
  <c r="E137" i="24"/>
  <c r="E138" i="24"/>
  <c r="E139" i="24"/>
  <c r="E140" i="24"/>
  <c r="E141" i="24"/>
  <c r="E142" i="24"/>
  <c r="E143" i="24"/>
  <c r="E144" i="24"/>
  <c r="E145" i="24"/>
  <c r="E146" i="24"/>
  <c r="E147" i="24"/>
  <c r="E148" i="24"/>
  <c r="E149" i="24"/>
  <c r="E150" i="24"/>
  <c r="E151" i="24"/>
  <c r="E152" i="24"/>
  <c r="E153" i="24"/>
  <c r="E154" i="24"/>
  <c r="E155" i="24"/>
  <c r="E156" i="24"/>
  <c r="E157" i="24"/>
  <c r="E158" i="24"/>
  <c r="E3" i="24"/>
  <c r="E5" i="49" l="1"/>
  <c r="E4" i="49"/>
  <c r="Q16" i="29"/>
  <c r="P16" i="29"/>
  <c r="O16" i="29"/>
  <c r="N16" i="29"/>
  <c r="M16" i="29"/>
  <c r="L16" i="29"/>
  <c r="K16" i="29"/>
  <c r="J16" i="29"/>
  <c r="Q14" i="29"/>
  <c r="P14" i="29"/>
  <c r="O14" i="29"/>
  <c r="N14" i="29"/>
  <c r="M14" i="29"/>
  <c r="L14" i="29"/>
  <c r="K14" i="29"/>
  <c r="J14" i="29"/>
  <c r="Q12" i="29"/>
  <c r="P12" i="29"/>
  <c r="O12" i="29"/>
  <c r="N12" i="29"/>
  <c r="M12" i="29"/>
  <c r="L12" i="29"/>
  <c r="K12" i="29"/>
  <c r="J12" i="29"/>
  <c r="Q10" i="29"/>
  <c r="P10" i="29"/>
  <c r="O10" i="29"/>
  <c r="N10" i="29"/>
  <c r="M10" i="29"/>
  <c r="L10" i="29"/>
  <c r="K10" i="29"/>
  <c r="J10" i="29"/>
  <c r="Q8" i="29"/>
  <c r="P8" i="29"/>
  <c r="O8" i="29"/>
  <c r="N8" i="29"/>
  <c r="M8" i="29"/>
  <c r="L8" i="29"/>
  <c r="K8" i="29"/>
  <c r="J8" i="29"/>
  <c r="T6" i="29"/>
  <c r="S6" i="29"/>
  <c r="R6" i="29"/>
  <c r="Q6" i="29"/>
  <c r="P6" i="29"/>
  <c r="O6" i="29"/>
  <c r="N6" i="29"/>
  <c r="M6" i="29"/>
  <c r="L6" i="29"/>
  <c r="K6" i="29"/>
  <c r="J6" i="29"/>
  <c r="U3" i="29"/>
  <c r="T3" i="29"/>
  <c r="S3" i="29"/>
  <c r="R3" i="29"/>
  <c r="Q3" i="29"/>
  <c r="P3" i="29"/>
  <c r="O3" i="29"/>
  <c r="N3" i="29"/>
  <c r="M3" i="29"/>
  <c r="L3" i="29"/>
  <c r="K3" i="29"/>
  <c r="J3" i="29"/>
  <c r="Q12" i="30"/>
  <c r="P12" i="30"/>
  <c r="O12" i="30"/>
  <c r="N12" i="30"/>
  <c r="M12" i="30"/>
  <c r="L12" i="30"/>
  <c r="K12" i="30"/>
  <c r="J12" i="30"/>
  <c r="Q10" i="30"/>
  <c r="P10" i="30"/>
  <c r="O10" i="30"/>
  <c r="N10" i="30"/>
  <c r="M10" i="30"/>
  <c r="L10" i="30"/>
  <c r="K10" i="30"/>
  <c r="J10" i="30"/>
  <c r="Q8" i="30"/>
  <c r="P8" i="30"/>
  <c r="O8" i="30"/>
  <c r="N8" i="30"/>
  <c r="M8" i="30"/>
  <c r="L8" i="30"/>
  <c r="K8" i="30"/>
  <c r="J8" i="30"/>
  <c r="T6" i="30"/>
  <c r="S6" i="30"/>
  <c r="R6" i="30"/>
  <c r="Q6" i="30"/>
  <c r="P6" i="30"/>
  <c r="O6" i="30"/>
  <c r="N6" i="30"/>
  <c r="M6" i="30"/>
  <c r="L6" i="30"/>
  <c r="K6" i="30"/>
  <c r="J6" i="30"/>
  <c r="T3" i="30"/>
  <c r="S3" i="30"/>
  <c r="R3" i="30"/>
  <c r="Q3" i="30"/>
  <c r="P3" i="30"/>
  <c r="O3" i="30"/>
  <c r="N3" i="30"/>
  <c r="M3" i="30"/>
  <c r="L3" i="30"/>
  <c r="K3" i="30"/>
  <c r="J3" i="30"/>
  <c r="J24" i="33"/>
  <c r="O22" i="33"/>
  <c r="P22" i="33"/>
  <c r="Q22" i="33"/>
  <c r="Q16" i="33"/>
  <c r="P16" i="33"/>
  <c r="O16" i="33"/>
  <c r="N16" i="33"/>
  <c r="M16" i="33"/>
  <c r="L16" i="33"/>
  <c r="K16" i="33"/>
  <c r="J16" i="33"/>
  <c r="Q14" i="33"/>
  <c r="P14" i="33"/>
  <c r="O14" i="33"/>
  <c r="N14" i="33"/>
  <c r="M14" i="33"/>
  <c r="L14" i="33"/>
  <c r="K14" i="33"/>
  <c r="J14" i="33"/>
  <c r="Q12" i="33"/>
  <c r="P12" i="33"/>
  <c r="O12" i="33"/>
  <c r="N12" i="33"/>
  <c r="M12" i="33"/>
  <c r="L12" i="33"/>
  <c r="K12" i="33"/>
  <c r="J12" i="33"/>
  <c r="Q10" i="33"/>
  <c r="P10" i="33"/>
  <c r="O10" i="33"/>
  <c r="N10" i="33"/>
  <c r="M10" i="33"/>
  <c r="L10" i="33"/>
  <c r="K10" i="33"/>
  <c r="J10" i="33"/>
  <c r="Q8" i="33"/>
  <c r="P8" i="33"/>
  <c r="O8" i="33"/>
  <c r="N8" i="33"/>
  <c r="M8" i="33"/>
  <c r="L8" i="33"/>
  <c r="K8" i="33"/>
  <c r="J8" i="33"/>
  <c r="T6" i="33"/>
  <c r="S6" i="33"/>
  <c r="R6" i="33"/>
  <c r="Q6" i="33"/>
  <c r="P6" i="33"/>
  <c r="O6" i="33"/>
  <c r="N6" i="33"/>
  <c r="M6" i="33"/>
  <c r="L6" i="33"/>
  <c r="K6" i="33"/>
  <c r="J6" i="33"/>
  <c r="Y3" i="33"/>
  <c r="X3" i="33"/>
  <c r="W3" i="33"/>
  <c r="V3" i="33"/>
  <c r="U3" i="33"/>
  <c r="T3" i="33"/>
  <c r="S3" i="33"/>
  <c r="R3" i="33"/>
  <c r="Q3" i="33"/>
  <c r="P3" i="33"/>
  <c r="O3" i="33"/>
  <c r="N3" i="33"/>
  <c r="M3" i="33"/>
  <c r="L3" i="33"/>
  <c r="K3" i="33"/>
  <c r="J3" i="3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<sst xmlns="http://schemas.openxmlformats.org/spreadsheetml/2006/main" count="2258" uniqueCount="273">
  <si>
    <t>Product type</t>
  </si>
  <si>
    <t>APN</t>
  </si>
  <si>
    <t>Shipping to</t>
  </si>
  <si>
    <t>Vendor</t>
  </si>
  <si>
    <t>Yield target</t>
  </si>
  <si>
    <t>wk38</t>
  </si>
  <si>
    <t>wk39</t>
  </si>
  <si>
    <t>604-39297-06</t>
  </si>
  <si>
    <t>Producing</t>
  </si>
  <si>
    <t>870-15765-03</t>
  </si>
  <si>
    <t>build</t>
  </si>
  <si>
    <t>yield</t>
  </si>
  <si>
    <t>May</t>
  </si>
  <si>
    <t>June</t>
  </si>
  <si>
    <t>July</t>
  </si>
  <si>
    <t>August</t>
  </si>
  <si>
    <t>No.</t>
  </si>
  <si>
    <t>A P/N</t>
  </si>
  <si>
    <t>Pic</t>
  </si>
  <si>
    <t>Issue</t>
  </si>
  <si>
    <t>Root cause</t>
  </si>
  <si>
    <t>Improvement action</t>
  </si>
  <si>
    <t>DRI</t>
  </si>
  <si>
    <t>Date</t>
  </si>
  <si>
    <t>ww</t>
  </si>
  <si>
    <t>EVT</t>
  </si>
  <si>
    <t>WK23</t>
  </si>
  <si>
    <t>WK24</t>
  </si>
  <si>
    <t>WK25</t>
  </si>
  <si>
    <t>WK26</t>
  </si>
  <si>
    <t>Yield</t>
  </si>
  <si>
    <t>Total Output</t>
  </si>
  <si>
    <t>Mesh offset</t>
  </si>
  <si>
    <t>OP take the mesh into the fixture by manual.
 Becuse OP was not skilled, it was cause that the mesh was offset in the fixture.</t>
  </si>
  <si>
    <t>1. Train OP and the exercise time is more than 4H to improve OP's skill, than OP can work.
2.After OP take the mesh into the fixture, OP must inspect  whether the mesh is offset in the fixture,then assemble plastic part.</t>
  </si>
  <si>
    <t xml:space="preserve"> Caotianyuzhaiyanhong </t>
  </si>
  <si>
    <t>Defect
Qty</t>
  </si>
  <si>
    <t>%</t>
  </si>
  <si>
    <t>Bottom PSA offset</t>
  </si>
  <si>
    <t>TOP PSA offset</t>
  </si>
  <si>
    <t>WK22</t>
  </si>
  <si>
    <t>WK27</t>
  </si>
  <si>
    <t>WK28</t>
  </si>
  <si>
    <t>WK29</t>
  </si>
  <si>
    <t>WK30</t>
  </si>
  <si>
    <t>WK31</t>
  </si>
  <si>
    <t>WK32</t>
  </si>
  <si>
    <t>WK33</t>
  </si>
  <si>
    <t>WK34</t>
  </si>
  <si>
    <t>WK35</t>
  </si>
  <si>
    <t>WK36</t>
  </si>
  <si>
    <t>WK37</t>
  </si>
  <si>
    <t>WK38</t>
  </si>
  <si>
    <t>NO.</t>
  </si>
  <si>
    <t>875-11250-02</t>
  </si>
  <si>
    <t>missing piece</t>
  </si>
  <si>
    <t xml:space="preserve">Process-proteckive film peel force was lighter, lead the missing piece.
</t>
  </si>
  <si>
    <t xml:space="preserve">Add the peel force of process-proteck film from1~3g/in to 6~12g/in 
</t>
  </si>
  <si>
    <t>Chentao</t>
  </si>
  <si>
    <t>Scarp residual</t>
  </si>
  <si>
    <t>When discharging, the Scarp was too narrow,there is easy to broken, lead to Scrap residual on the product.</t>
  </si>
  <si>
    <t>Add a layer of the protective film, to prevent the scarp broken.</t>
  </si>
  <si>
    <t>Residual adhesive</t>
  </si>
  <si>
    <t>The tooling blad have the residual adhesive , tranfer to the product</t>
  </si>
  <si>
    <t>Add the cleaning freuency of the tooling from 4H/times to 2H/times.</t>
  </si>
  <si>
    <t>Liuship</t>
  </si>
  <si>
    <t>Foam edge step</t>
  </si>
  <si>
    <t>Tooling A and Tooling B  had the matched issue.</t>
  </si>
  <si>
    <t>adjuest the Tooling B.</t>
  </si>
  <si>
    <t>Press mark</t>
  </si>
  <si>
    <t xml:space="preserve">The copper foil has a memory material,as the corners is smaller, the cooper was pressed when stamping, lead to the wrinkle issue. </t>
  </si>
  <si>
    <t>Repair the tooling, to reduce the press mark .</t>
  </si>
  <si>
    <t>xuxiaodong</t>
  </si>
  <si>
    <t>P1</t>
  </si>
  <si>
    <t>P2</t>
  </si>
  <si>
    <t xml:space="preserve">EVT </t>
  </si>
  <si>
    <t>Corrective Action</t>
  </si>
  <si>
    <t>Total Qty</t>
  </si>
  <si>
    <t>No</t>
  </si>
  <si>
    <t>Root Cause</t>
  </si>
  <si>
    <t>Due Date</t>
  </si>
  <si>
    <t>Status</t>
  </si>
  <si>
    <t>Yield Loss By Build</t>
  </si>
  <si>
    <t>Issue Description</t>
  </si>
  <si>
    <t>APN1</t>
  </si>
  <si>
    <t>APN2</t>
  </si>
  <si>
    <t>APN3</t>
  </si>
  <si>
    <t>Remark:</t>
  </si>
  <si>
    <t>对于Pencil magnet,每个组件都需要有单独的MIL</t>
  </si>
  <si>
    <t>Piece Part,可以把全部料号合并写一个整体MIL</t>
  </si>
  <si>
    <t>对于NUD（New,Unique,Difficult) parts，需要全部的不良List Down并且进行失效分析（含单件，比如B735斜取向磁铁，B482 角度全检磁铁）</t>
  </si>
  <si>
    <t>对于需要全检的项目，所有良率损失都需要有记录</t>
  </si>
  <si>
    <t>Issue 
Description</t>
  </si>
  <si>
    <t>Magnet Type: Pencil Magnet</t>
  </si>
  <si>
    <t>MIL format A - Common Part</t>
  </si>
  <si>
    <t>Qty Loss</t>
  </si>
  <si>
    <t>Magnet Type: Piece Part</t>
  </si>
  <si>
    <t>Rigid bonded magnet 等其它一些NUD磁铁，请单独添加Yield Summary 和 MIL</t>
  </si>
  <si>
    <t>wk03</t>
    <phoneticPr fontId="19" type="noConversion"/>
  </si>
  <si>
    <t>wk04</t>
  </si>
  <si>
    <t>wk06</t>
  </si>
  <si>
    <t>wk05</t>
    <phoneticPr fontId="19" type="noConversion"/>
  </si>
  <si>
    <t>wk07</t>
  </si>
  <si>
    <t>wk08</t>
  </si>
  <si>
    <t>wk09</t>
    <phoneticPr fontId="19" type="noConversion"/>
  </si>
  <si>
    <t>wk10</t>
  </si>
  <si>
    <t>wk11</t>
  </si>
  <si>
    <t>wk12</t>
  </si>
  <si>
    <t>wk13</t>
  </si>
  <si>
    <t>wk14</t>
    <phoneticPr fontId="19" type="noConversion"/>
  </si>
  <si>
    <t>wk15</t>
  </si>
  <si>
    <t>wk16</t>
  </si>
  <si>
    <t>wk17</t>
  </si>
  <si>
    <t>wk18</t>
    <phoneticPr fontId="19" type="noConversion"/>
  </si>
  <si>
    <t>wk19</t>
  </si>
  <si>
    <t>wk20</t>
  </si>
  <si>
    <t>wk21</t>
  </si>
  <si>
    <t>Scratch</t>
    <phoneticPr fontId="19" type="noConversion"/>
  </si>
  <si>
    <t>EVT</t>
    <phoneticPr fontId="19" type="noConversion"/>
  </si>
  <si>
    <t>MP</t>
    <phoneticPr fontId="19" type="noConversion"/>
  </si>
  <si>
    <t>P1-1</t>
    <phoneticPr fontId="19" type="noConversion"/>
  </si>
  <si>
    <t>604-56970-06</t>
    <phoneticPr fontId="19" type="noConversion"/>
  </si>
  <si>
    <t xml:space="preserve"> Magnet misalignment</t>
    <phoneticPr fontId="19" type="noConversion"/>
  </si>
  <si>
    <t>Jabil</t>
    <phoneticPr fontId="19" type="noConversion"/>
  </si>
  <si>
    <t>Pencil Magnet-Assy</t>
    <phoneticPr fontId="19" type="noConversion"/>
  </si>
  <si>
    <t>MGS</t>
    <phoneticPr fontId="19" type="noConversion"/>
  </si>
  <si>
    <t>160-05757(1)</t>
  </si>
  <si>
    <t>160-05761(2)</t>
  </si>
  <si>
    <t>160-05762(3)</t>
  </si>
  <si>
    <t>160-05765(4)</t>
  </si>
  <si>
    <t>160-05760(5)</t>
  </si>
  <si>
    <t>160-05758(6)</t>
  </si>
  <si>
    <t>160-05764(7)</t>
  </si>
  <si>
    <t>160-05759(8)</t>
  </si>
  <si>
    <t>160-05763(9)</t>
  </si>
  <si>
    <t>160-05549(10)</t>
  </si>
  <si>
    <t>160-05550(11)</t>
  </si>
  <si>
    <t>160-05551(12)</t>
  </si>
  <si>
    <t>160-05552(13)</t>
  </si>
  <si>
    <t>160-05553(14)</t>
  </si>
  <si>
    <t>160-05554(15)</t>
  </si>
  <si>
    <t>160-05555(16)</t>
  </si>
  <si>
    <t>160-05556(17)</t>
  </si>
  <si>
    <t>160-05766(18)</t>
  </si>
  <si>
    <t>160-05767(19)</t>
  </si>
  <si>
    <t>160-05746(20)</t>
  </si>
  <si>
    <t>160-05741(21)</t>
  </si>
  <si>
    <t>160-05747(22)</t>
  </si>
  <si>
    <t>160-05740(23)</t>
  </si>
  <si>
    <t>160-05745(24)</t>
  </si>
  <si>
    <t>160-05742(25)</t>
  </si>
  <si>
    <t>160-05737(26)</t>
  </si>
  <si>
    <t>160-05743(27)</t>
  </si>
  <si>
    <t>160-05738(28)</t>
  </si>
  <si>
    <t>160-05739(29)</t>
  </si>
  <si>
    <t>160-05570(30)</t>
  </si>
  <si>
    <t>160-05571(31)</t>
  </si>
  <si>
    <t>160-05748(32)</t>
  </si>
  <si>
    <t>160-05744(33)</t>
  </si>
  <si>
    <t>160-05751(34)</t>
  </si>
  <si>
    <t>160-05577(35)</t>
  </si>
  <si>
    <t>160-05578(36)</t>
  </si>
  <si>
    <t>160-05579(37)</t>
  </si>
  <si>
    <t>160-05580(38)</t>
  </si>
  <si>
    <t>160-05583(39)</t>
  </si>
  <si>
    <t>160-05584(40)</t>
  </si>
  <si>
    <t>160-05585(41)</t>
  </si>
  <si>
    <t>160-05586(42)</t>
  </si>
  <si>
    <t>160-05587(43)</t>
  </si>
  <si>
    <t>160-05589(44)</t>
  </si>
  <si>
    <t>160-05590(45)</t>
  </si>
  <si>
    <t>160-05750(46)</t>
  </si>
  <si>
    <t>160-05592(47)</t>
  </si>
  <si>
    <t>160-05593(48)</t>
  </si>
  <si>
    <t>160-05752(49)</t>
  </si>
  <si>
    <t>160-05557(51)</t>
  </si>
  <si>
    <t>160-05755(52)</t>
  </si>
  <si>
    <t>160-05756(53)</t>
  </si>
  <si>
    <t>chips</t>
  </si>
  <si>
    <t>scratch</t>
  </si>
  <si>
    <t>machine mark</t>
  </si>
  <si>
    <t>burr</t>
    <phoneticPr fontId="22" type="noConversion"/>
  </si>
  <si>
    <t>bulge</t>
    <phoneticPr fontId="22" type="noConversion"/>
  </si>
  <si>
    <t>chips</t>
    <phoneticPr fontId="22" type="noConversion"/>
  </si>
  <si>
    <t>chips</t>
    <phoneticPr fontId="19" type="noConversion"/>
  </si>
  <si>
    <t>Pet Mismatch</t>
    <phoneticPr fontId="19" type="noConversion"/>
  </si>
  <si>
    <t>604-58209-01</t>
    <phoneticPr fontId="19" type="noConversion"/>
  </si>
  <si>
    <r>
      <rPr>
        <sz val="10"/>
        <color theme="1"/>
        <rFont val="等线"/>
        <family val="4"/>
        <charset val="134"/>
      </rPr>
      <t>磁铁镀层为蓝白锌，摩擦过程中会发黑；且镀层较软，组装过程中会产生划痕。</t>
    </r>
    <r>
      <rPr>
        <sz val="10"/>
        <color rgb="FF000000"/>
        <rFont val="Arial"/>
        <family val="2"/>
      </rPr>
      <t> </t>
    </r>
    <phoneticPr fontId="19" type="noConversion"/>
  </si>
  <si>
    <r>
      <t xml:space="preserve">PD </t>
    </r>
    <r>
      <rPr>
        <sz val="10"/>
        <color rgb="FF000000"/>
        <rFont val="等线"/>
        <family val="4"/>
        <charset val="134"/>
      </rPr>
      <t>发行</t>
    </r>
    <r>
      <rPr>
        <sz val="10"/>
        <color rgb="FF000000"/>
        <rFont val="Arial"/>
        <family val="2"/>
      </rPr>
      <t>V09</t>
    </r>
    <r>
      <rPr>
        <sz val="10"/>
        <color rgb="FF000000"/>
        <rFont val="等线"/>
        <family val="4"/>
        <charset val="134"/>
      </rPr>
      <t>图纸，将镀层改为镍铜镍，电镀厂提供镍铜镍的产品给磁声组装验证。</t>
    </r>
    <phoneticPr fontId="19" type="noConversion"/>
  </si>
  <si>
    <r>
      <t>When the 326 glue level is too low</t>
    </r>
    <r>
      <rPr>
        <sz val="10"/>
        <color theme="1"/>
        <rFont val="等线"/>
        <family val="4"/>
        <charset val="134"/>
      </rPr>
      <t>，</t>
    </r>
    <r>
      <rPr>
        <sz val="10"/>
        <color theme="1"/>
        <rFont val="Arial"/>
        <family val="2"/>
      </rPr>
      <t xml:space="preserve">there is a chance that magnet will detach from the glue surface. 326 </t>
    </r>
    <r>
      <rPr>
        <sz val="10"/>
        <color theme="1"/>
        <rFont val="等线"/>
        <family val="4"/>
        <charset val="134"/>
      </rPr>
      <t>胶水偏下限时会有比例磁铁脱胶</t>
    </r>
    <phoneticPr fontId="19" type="noConversion"/>
  </si>
  <si>
    <r>
      <t xml:space="preserve">Change the PSA design and increase the area of the 326 adhesive layer.
</t>
    </r>
    <r>
      <rPr>
        <sz val="10"/>
        <color theme="1"/>
        <rFont val="等线"/>
        <family val="4"/>
        <charset val="134"/>
      </rPr>
      <t>变更</t>
    </r>
    <r>
      <rPr>
        <sz val="10"/>
        <color theme="1"/>
        <rFont val="Arial"/>
        <family val="2"/>
      </rPr>
      <t>PSA</t>
    </r>
    <r>
      <rPr>
        <sz val="10"/>
        <color theme="1"/>
        <rFont val="等线"/>
        <family val="4"/>
        <charset val="134"/>
      </rPr>
      <t>的设计，</t>
    </r>
    <r>
      <rPr>
        <sz val="10"/>
        <color theme="1"/>
        <rFont val="Arial"/>
        <family val="2"/>
      </rPr>
      <t xml:space="preserve"> </t>
    </r>
    <r>
      <rPr>
        <sz val="10"/>
        <color theme="1"/>
        <rFont val="等线"/>
        <family val="4"/>
        <charset val="134"/>
      </rPr>
      <t>增大</t>
    </r>
    <r>
      <rPr>
        <sz val="10"/>
        <color theme="1"/>
        <rFont val="Arial"/>
        <family val="2"/>
      </rPr>
      <t>326</t>
    </r>
    <r>
      <rPr>
        <sz val="10"/>
        <color theme="1"/>
        <rFont val="等线"/>
        <family val="4"/>
        <charset val="134"/>
      </rPr>
      <t>胶水的粘接面积。</t>
    </r>
    <phoneticPr fontId="19" type="noConversion"/>
  </si>
  <si>
    <r>
      <t xml:space="preserve">1. </t>
    </r>
    <r>
      <rPr>
        <sz val="10"/>
        <color theme="1"/>
        <rFont val="等线"/>
        <family val="4"/>
        <charset val="134"/>
      </rPr>
      <t xml:space="preserve">优化胶路，避免胶量波动。直线改为打点
</t>
    </r>
    <r>
      <rPr>
        <sz val="10"/>
        <color theme="1"/>
        <rFont val="Arial"/>
        <family val="2"/>
      </rPr>
      <t xml:space="preserve">2. </t>
    </r>
    <r>
      <rPr>
        <sz val="10"/>
        <color theme="1"/>
        <rFont val="等线"/>
        <family val="4"/>
        <charset val="134"/>
      </rPr>
      <t>优化涂覆活化剂方式</t>
    </r>
    <phoneticPr fontId="19" type="noConversion"/>
  </si>
  <si>
    <t>PD</t>
    <phoneticPr fontId="19" type="noConversion"/>
  </si>
  <si>
    <t>Closed</t>
    <phoneticPr fontId="19" type="noConversion"/>
  </si>
  <si>
    <t>Next Build</t>
    <phoneticPr fontId="19" type="noConversion"/>
  </si>
  <si>
    <t>陈俊宏
桑涛</t>
    <phoneticPr fontId="19" type="noConversion"/>
  </si>
  <si>
    <t>供应商</t>
    <phoneticPr fontId="19" type="noConversion"/>
  </si>
  <si>
    <r>
      <t xml:space="preserve">Pet Mismatch
</t>
    </r>
    <r>
      <rPr>
        <sz val="10"/>
        <color theme="1"/>
        <rFont val="Microsoft YaHei"/>
        <family val="2"/>
        <charset val="134"/>
      </rPr>
      <t>黄膜偏移</t>
    </r>
    <phoneticPr fontId="19" type="noConversion"/>
  </si>
  <si>
    <r>
      <t xml:space="preserve">1. 326 </t>
    </r>
    <r>
      <rPr>
        <sz val="10"/>
        <color theme="1"/>
        <rFont val="等线"/>
        <family val="4"/>
        <charset val="134"/>
      </rPr>
      <t xml:space="preserve">胶水不均匀，导致磁钢因粘结效果不好，磁钢错位
</t>
    </r>
    <r>
      <rPr>
        <sz val="10"/>
        <color theme="1"/>
        <rFont val="Arial"/>
        <family val="2"/>
      </rPr>
      <t xml:space="preserve">2. </t>
    </r>
    <r>
      <rPr>
        <sz val="10"/>
        <color theme="1"/>
        <rFont val="等线"/>
        <family val="4"/>
        <charset val="134"/>
      </rPr>
      <t>磁钢之间极性排斥，导致磁钢凸起</t>
    </r>
    <phoneticPr fontId="19" type="noConversion"/>
  </si>
  <si>
    <t>604-59890</t>
    <phoneticPr fontId="19" type="noConversion"/>
  </si>
  <si>
    <t>604-59891</t>
  </si>
  <si>
    <t>160-05846(1)</t>
  </si>
  <si>
    <t>160-05847(2)</t>
  </si>
  <si>
    <t>160-05849(3)</t>
  </si>
  <si>
    <t>160-05851(4)</t>
  </si>
  <si>
    <t>160-05844(5)</t>
  </si>
  <si>
    <t>160-05852(6)</t>
  </si>
  <si>
    <t>160-05850(7)</t>
  </si>
  <si>
    <t>160-05848(8)</t>
  </si>
  <si>
    <t>160-05845(9)</t>
  </si>
  <si>
    <t>160-05842(18)</t>
  </si>
  <si>
    <t>160-05843(19)</t>
  </si>
  <si>
    <t>160-05861(20)</t>
  </si>
  <si>
    <t>160-05857(21)</t>
  </si>
  <si>
    <t>160-05858(22)</t>
  </si>
  <si>
    <t>160-05859(23)</t>
  </si>
  <si>
    <t>160-05860(24)</t>
  </si>
  <si>
    <t>160-05855(25)</t>
  </si>
  <si>
    <t>160-05856(26)</t>
  </si>
  <si>
    <t>160-05853(27)</t>
  </si>
  <si>
    <t>160-05854(28)</t>
  </si>
  <si>
    <t>160-05841(29)</t>
  </si>
  <si>
    <t>160-06041(34)</t>
  </si>
  <si>
    <t>160-05578(35)</t>
  </si>
  <si>
    <t>160-05579(36)</t>
  </si>
  <si>
    <t>160-05580(37)</t>
  </si>
  <si>
    <t>160-05583(38)</t>
  </si>
  <si>
    <t>160-05584(39)</t>
  </si>
  <si>
    <t>160-05585(40)</t>
  </si>
  <si>
    <t>160-05586(41)</t>
  </si>
  <si>
    <t>160-05587(42)</t>
  </si>
  <si>
    <t>160-05589(43)</t>
  </si>
  <si>
    <t>160-05590(44)</t>
  </si>
  <si>
    <t>160-05750(45)</t>
  </si>
  <si>
    <t>160-05592(46)</t>
  </si>
  <si>
    <t>160-05593(47)</t>
  </si>
  <si>
    <t>160-05752(48)</t>
  </si>
  <si>
    <t>160-05557(49)</t>
  </si>
  <si>
    <t>160-05755(50)</t>
  </si>
  <si>
    <t>160-05756(51)</t>
  </si>
  <si>
    <t>ADV/Tarry</t>
    <phoneticPr fontId="19" type="noConversion"/>
  </si>
  <si>
    <t>Yield</t>
    <phoneticPr fontId="19" type="noConversion"/>
  </si>
  <si>
    <t>Scratch</t>
  </si>
  <si>
    <t xml:space="preserve"> Magnet misalignment</t>
  </si>
  <si>
    <t>Foreign</t>
  </si>
  <si>
    <t>Foreign</t>
    <phoneticPr fontId="19" type="noConversion"/>
  </si>
  <si>
    <t>604-59891</t>
    <phoneticPr fontId="19" type="noConversion"/>
  </si>
  <si>
    <r>
      <t>PET</t>
    </r>
    <r>
      <rPr>
        <sz val="10"/>
        <color theme="1"/>
        <rFont val="等线"/>
        <family val="4"/>
        <charset val="134"/>
      </rPr>
      <t>上有个别孔位位置偏移，导致膜偏</t>
    </r>
    <phoneticPr fontId="19" type="noConversion"/>
  </si>
  <si>
    <r>
      <rPr>
        <sz val="10"/>
        <color theme="1"/>
        <rFont val="Microsoft YaHei"/>
        <family val="2"/>
        <charset val="134"/>
      </rPr>
      <t>供应商修模，已经修模完成。</t>
    </r>
    <phoneticPr fontId="19" type="noConversion"/>
  </si>
  <si>
    <r>
      <t xml:space="preserve">The production assembly line consists of three processes: first assembly, magnetizing, and second assembly. The abnormality occurred during the magnetizing process, where burrs on the magnetizing board's acupuncture points caused scratches when removing the semi-finished products after magnetization.
</t>
    </r>
    <r>
      <rPr>
        <sz val="10"/>
        <color theme="1"/>
        <rFont val="Microsoft YaHei"/>
        <family val="2"/>
        <charset val="134"/>
      </rPr>
      <t>此次生产组装线是有三道工序，一道组装</t>
    </r>
    <r>
      <rPr>
        <sz val="10"/>
        <color theme="1"/>
        <rFont val="Arial"/>
        <family val="2"/>
      </rPr>
      <t>——</t>
    </r>
    <r>
      <rPr>
        <sz val="10"/>
        <color theme="1"/>
        <rFont val="Microsoft YaHei"/>
        <family val="2"/>
        <charset val="134"/>
      </rPr>
      <t>充磁</t>
    </r>
    <r>
      <rPr>
        <sz val="10"/>
        <color theme="1"/>
        <rFont val="Arial"/>
        <family val="2"/>
      </rPr>
      <t>——</t>
    </r>
    <r>
      <rPr>
        <sz val="10"/>
        <color theme="1"/>
        <rFont val="Microsoft YaHei"/>
        <family val="2"/>
        <charset val="134"/>
      </rPr>
      <t>二道组装，异常发生在充磁工序，充磁治具板穴位有毛刺导致磁钢在充完磁后取下时被划伤。</t>
    </r>
    <phoneticPr fontId="19" type="noConversion"/>
  </si>
  <si>
    <r>
      <t xml:space="preserve">Repaired and remagnetized fixture, no scratches after deburring and milling.
</t>
    </r>
    <r>
      <rPr>
        <sz val="10"/>
        <color theme="1"/>
        <rFont val="Microsoft YaHei"/>
        <family val="2"/>
        <charset val="134"/>
      </rPr>
      <t>返修充磁治具，铣去毛刺后无划伤产生。</t>
    </r>
    <phoneticPr fontId="19" type="noConversion"/>
  </si>
  <si>
    <r>
      <t xml:space="preserve">"This anomaly occurred after magnetization, due to the influence of the Halbach array, the repulsive force between magnets increased. Additionally, the curing time of the 326 adhesive was too long, resulting in magnet detachment.
</t>
    </r>
    <r>
      <rPr>
        <sz val="10"/>
        <color theme="1"/>
        <rFont val="Microsoft YaHei"/>
        <family val="2"/>
        <charset val="134"/>
      </rPr>
      <t>此异常出现在充磁之后，受海尔贝克阵列影响，磁钢之间排斥力增大，外加</t>
    </r>
    <r>
      <rPr>
        <sz val="10"/>
        <color theme="1"/>
        <rFont val="Arial"/>
        <family val="2"/>
      </rPr>
      <t>326</t>
    </r>
    <r>
      <rPr>
        <sz val="10"/>
        <color theme="1"/>
        <rFont val="Microsoft YaHei"/>
        <family val="2"/>
        <charset val="134"/>
      </rPr>
      <t>胶水的固化时间过长，导致磁钢脱落</t>
    </r>
    <r>
      <rPr>
        <sz val="10"/>
        <color theme="1"/>
        <rFont val="Arial"/>
        <family val="2"/>
      </rPr>
      <t>"</t>
    </r>
    <phoneticPr fontId="19" type="noConversion"/>
  </si>
  <si>
    <r>
      <t xml:space="preserve">"Technical personnel are continuously analyzing.
</t>
    </r>
    <r>
      <rPr>
        <sz val="10"/>
        <color theme="1"/>
        <rFont val="Microsoft YaHei"/>
        <family val="2"/>
        <charset val="134"/>
      </rPr>
      <t>技术持续分析中。</t>
    </r>
    <r>
      <rPr>
        <sz val="10"/>
        <color theme="1"/>
        <rFont val="Arial"/>
        <family val="2"/>
      </rPr>
      <t>"</t>
    </r>
    <phoneticPr fontId="19" type="noConversion"/>
  </si>
  <si>
    <r>
      <t xml:space="preserve">"The design of the blueprint resulted in areas where adhesive was exposed, which attracted dust from the air and caused foreign particles to appear.
</t>
    </r>
    <r>
      <rPr>
        <sz val="10"/>
        <color theme="1"/>
        <rFont val="Microsoft YaHei"/>
        <family val="2"/>
        <charset val="134"/>
      </rPr>
      <t>图纸设计导致出现露出胶的位置，该位置吸附空气中的灰尘导致出现异物</t>
    </r>
    <r>
      <rPr>
        <sz val="10"/>
        <color theme="1"/>
        <rFont val="Arial"/>
        <family val="2"/>
      </rPr>
      <t>"</t>
    </r>
    <phoneticPr fontId="19" type="noConversion"/>
  </si>
  <si>
    <r>
      <t>"PD Update: Version 03 Drawing - Eliminate Adhesive Exposure Position
PD</t>
    </r>
    <r>
      <rPr>
        <sz val="10"/>
        <color theme="1"/>
        <rFont val="Microsoft YaHei"/>
        <family val="2"/>
        <charset val="134"/>
      </rPr>
      <t>更新</t>
    </r>
    <r>
      <rPr>
        <sz val="10"/>
        <color theme="1"/>
        <rFont val="Arial"/>
        <family val="2"/>
      </rPr>
      <t>03</t>
    </r>
    <r>
      <rPr>
        <sz val="10"/>
        <color theme="1"/>
        <rFont val="Microsoft YaHei"/>
        <family val="2"/>
        <charset val="134"/>
      </rPr>
      <t>版图纸取消露胶位置</t>
    </r>
    <r>
      <rPr>
        <sz val="10"/>
        <color theme="1"/>
        <rFont val="Arial"/>
        <family val="2"/>
      </rPr>
      <t>"</t>
    </r>
    <phoneticPr fontId="19" type="noConversion"/>
  </si>
  <si>
    <r>
      <t xml:space="preserve">"Excessive dispensing of adhesive during production causes overflow and the formation of foreign. 
</t>
    </r>
    <r>
      <rPr>
        <sz val="10"/>
        <color theme="1"/>
        <rFont val="Microsoft YaHei"/>
        <family val="2"/>
        <charset val="134"/>
      </rPr>
      <t>生产过程中点胶过多导致胶水溢出形成异物。</t>
    </r>
    <r>
      <rPr>
        <sz val="10"/>
        <color theme="1"/>
        <rFont val="Arial"/>
        <family val="2"/>
      </rPr>
      <t>"</t>
    </r>
    <phoneticPr fontId="19" type="noConversion"/>
  </si>
  <si>
    <r>
      <t xml:space="preserve">"Adjust the dispensing machine to reduce glue output fluctuation.
</t>
    </r>
    <r>
      <rPr>
        <sz val="10"/>
        <color theme="1"/>
        <rFont val="Microsoft YaHei"/>
        <family val="2"/>
        <charset val="134"/>
      </rPr>
      <t>调试点胶机，减小出胶量波动。</t>
    </r>
    <r>
      <rPr>
        <sz val="10"/>
        <color theme="1"/>
        <rFont val="Arial"/>
        <family val="2"/>
      </rPr>
      <t>"</t>
    </r>
    <phoneticPr fontId="19" type="noConversion"/>
  </si>
  <si>
    <t>桑涛
喻光锋</t>
    <phoneticPr fontId="19" type="noConversion"/>
  </si>
  <si>
    <t>桑涛
陈俊宏
喻光锋</t>
    <phoneticPr fontId="19" type="noConversion"/>
  </si>
  <si>
    <t>TBD</t>
    <phoneticPr fontId="19" type="noConversion"/>
  </si>
  <si>
    <t>/</t>
    <phoneticPr fontId="19" type="noConversion"/>
  </si>
  <si>
    <t xml:space="preserve">PP magnet </t>
    <phoneticPr fontId="19" type="noConversion"/>
  </si>
  <si>
    <t>Cancel</t>
    <phoneticPr fontId="19" type="noConversion"/>
  </si>
  <si>
    <r>
      <t xml:space="preserve">MIL format B - </t>
    </r>
    <r>
      <rPr>
        <sz val="12"/>
        <color rgb="FFFF0000"/>
        <rFont val="Calibri"/>
        <family val="2"/>
      </rPr>
      <t>NUD part</t>
    </r>
    <phoneticPr fontId="19" type="noConversion"/>
  </si>
  <si>
    <t>scratch</t>
    <phoneticPr fontId="19" type="noConversion"/>
  </si>
  <si>
    <t>bulge</t>
  </si>
  <si>
    <t>bulge</t>
    <phoneticPr fontId="19" type="noConversion"/>
  </si>
  <si>
    <t>burr</t>
  </si>
  <si>
    <t>laser unclear</t>
  </si>
  <si>
    <t>laser shift</t>
  </si>
  <si>
    <t xml:space="preserve">DVT </t>
    <phoneticPr fontId="19" type="noConversion"/>
  </si>
  <si>
    <t>Cancel</t>
  </si>
  <si>
    <t>DVT</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</si>
</sst>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76" formatCode="_(* #,##0_);_(* \(#,##0\);_(* &quot;-&quot;??_);_(@_)"/>
    <numFmt numFmtId="177" formatCode="0.0_ "/>
    <numFmt numFmtId="178" formatCode="[$-409]d\-mmm;@"/>
    <numFmt numFmtId="179" formatCode="yyyy\-mm\-dd;@"/>
  </numFmts>
  <fonts count="30">
    <font>
      <sz val="12"/>
      <color theme="1"/>
      <name val="等线"/>
      <charset val="134"/>
      <scheme val="minor"/>
    </font>
    <font>
      <sz val="12"/>
      <color theme="1"/>
      <name val="等线"/>
      <family val="2"/>
      <scheme val="minor"/>
    </font>
    <font>
      <sz val="12"/>
      <color theme="1"/>
      <name val="等线"/>
      <family val="2"/>
      <scheme val="minor"/>
    </font>
    <font>
      <sz val="10"/>
      <color theme="1"/>
      <name val="Arial"/>
      <family val="2"/>
    </font>
    <font>
      <b/>
      <sz val="10"/>
      <color theme="1"/>
      <name val="Arial"/>
      <family val="2"/>
    </font>
    <font>
      <sz val="10"/>
      <color theme="1"/>
      <name val="宋体"/>
      <family val="3"/>
      <charset val="134"/>
    </font>
    <font>
      <sz val="11"/>
      <color theme="1"/>
      <name val="Arial"/>
      <family val="2"/>
    </font>
    <font>
      <b/>
      <sz val="11"/>
      <color theme="1"/>
      <name val="Arial"/>
      <family val="2"/>
    </font>
    <font>
      <sz val="11"/>
      <color theme="1"/>
      <name val="Helvetica Neue"/>
      <family val="2"/>
    </font>
    <font>
      <sz val="11"/>
      <color theme="1"/>
      <name val="等线"/>
      <family val="4"/>
      <charset val="134"/>
      <scheme val="minor"/>
    </font>
    <font>
      <sz val="12"/>
      <color theme="1"/>
      <name val="等线"/>
      <family val="2"/>
      <scheme val="minor"/>
    </font>
    <font>
      <sz val="12"/>
      <color theme="1"/>
      <name val="Arial"/>
      <family val="2"/>
    </font>
    <font>
      <b/>
      <sz val="12"/>
      <color theme="1"/>
      <name val="Arial"/>
      <family val="2"/>
    </font>
    <font>
      <sz val="12"/>
      <name val="新細明體"/>
      <family val="1"/>
      <charset val="136"/>
    </font>
    <font>
      <sz val="9"/>
      <color theme="1"/>
      <name val="Helvetica Neue"/>
      <family val="2"/>
    </font>
    <font>
      <sz val="9"/>
      <color theme="1"/>
      <name val="等线"/>
      <family val="2"/>
      <scheme val="minor"/>
    </font>
    <font>
      <sz val="9"/>
      <color theme="1"/>
      <name val="Helvetica"/>
      <family val="2"/>
    </font>
    <font>
      <b/>
      <sz val="10"/>
      <color theme="1"/>
      <name val="Helvetica Neue"/>
      <family val="2"/>
    </font>
    <font>
      <b/>
      <sz val="10"/>
      <color theme="1"/>
      <name val="Helvetica"/>
      <family val="2"/>
    </font>
    <font>
      <sz val="9"/>
      <name val="等线"/>
      <family val="4"/>
      <charset val="134"/>
      <scheme val="minor"/>
    </font>
    <font>
      <sz val="10"/>
      <color rgb="FF000000"/>
      <name val="Arial"/>
      <family val="2"/>
    </font>
    <font>
      <sz val="11"/>
      <color theme="1"/>
      <name val="等线"/>
      <family val="3"/>
      <charset val="134"/>
      <scheme val="minor"/>
    </font>
    <font>
      <sz val="9"/>
      <name val="等线"/>
      <family val="3"/>
      <charset val="134"/>
      <scheme val="minor"/>
    </font>
    <font>
      <sz val="9"/>
      <color theme="1"/>
      <name val="Arial"/>
      <family val="2"/>
    </font>
    <font>
      <sz val="10"/>
      <color theme="1"/>
      <name val="Microsoft YaHei"/>
      <family val="2"/>
      <charset val="134"/>
    </font>
    <font>
      <sz val="10"/>
      <color theme="1"/>
      <name val="等线"/>
      <family val="4"/>
      <charset val="134"/>
    </font>
    <font>
      <sz val="10"/>
      <color rgb="FF000000"/>
      <name val="等线"/>
      <family val="4"/>
      <charset val="134"/>
    </font>
    <font>
      <sz val="12"/>
      <color theme="1"/>
      <name val="Microsoft YaHei"/>
      <family val="2"/>
      <charset val="134"/>
    </font>
    <font>
      <sz val="12"/>
      <color rgb="FFFF0000"/>
      <name val="Calibri"/>
      <family val="2"/>
    </font>
    <font>
      <sz val="12"/>
      <color theme="1"/>
      <name val="等线"/>
      <family val="4"/>
      <charset val="134"/>
      <scheme val="minor"/>
    </font>
  </fonts>
  <fills count="12">
    <fill>
      <patternFill patternType="none"/>
    </fill>
    <fill>
      <patternFill patternType="gray125"/>
    </fill>
    <fill>
      <patternFill patternType="solid">
        <fgColor theme="6" tint="0.79985961485641044"/>
        <bgColor indexed="64"/>
      </patternFill>
    </fill>
    <fill>
      <patternFill patternType="solid">
        <fgColor theme="0"/>
        <bgColor indexed="64"/>
      </patternFill>
    </fill>
    <fill>
      <patternFill patternType="solid">
        <fgColor theme="0"/>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00B05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theme="1"/>
      </right>
      <top style="thin">
        <color auto="1"/>
      </top>
      <bottom/>
      <diagonal/>
    </border>
    <border>
      <left style="thin">
        <color auto="1"/>
      </left>
      <right style="thin">
        <color theme="1"/>
      </right>
      <top/>
      <bottom/>
      <diagonal/>
    </border>
    <border>
      <left style="thin">
        <color auto="1"/>
      </left>
      <right style="thin">
        <color theme="1"/>
      </right>
      <top/>
      <bottom style="thin">
        <color auto="1"/>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0" fillId="0" borderId="0"/>
    <xf numFmtId="177" fontId="9" fillId="0" borderId="0"/>
    <xf numFmtId="9" fontId="9" fillId="0" borderId="0" applyFont="0" applyFill="0" applyBorder="0" applyAlignment="0" applyProtection="0">
      <alignment vertical="center"/>
    </xf>
    <xf numFmtId="43" fontId="10" fillId="0" borderId="0" applyFont="0" applyFill="0" applyBorder="0" applyAlignment="0" applyProtection="0">
      <alignment vertical="center"/>
    </xf>
    <xf numFmtId="0" fontId="13" fillId="0" borderId="0">
      <alignment vertical="center"/>
    </xf>
    <xf numFmtId="178" fontId="21" fillId="0" borderId="0">
      <alignment vertical="center"/>
    </xf>
  </cellStyleXfs>
  <cellXfs count="194">
    <xf numFmtId="0" fontId="0" fillId="0" borderId="0" xfId="0"/>
    <xf numFmtId="0" fontId="3" fillId="0" borderId="0" xfId="1" applyFont="1" applyAlignment="1">
      <alignment horizontal="center"/>
    </xf>
    <xf numFmtId="0" fontId="3" fillId="0" borderId="0" xfId="1" applyFont="1"/>
    <xf numFmtId="0" fontId="3" fillId="0" borderId="1" xfId="1" applyFont="1" applyBorder="1" applyAlignment="1">
      <alignment horizontal="center" vertical="center"/>
    </xf>
    <xf numFmtId="0" fontId="3" fillId="0" borderId="1" xfId="1" applyFont="1" applyBorder="1" applyAlignment="1">
      <alignment horizontal="left" vertical="center" wrapText="1"/>
    </xf>
    <xf numFmtId="0" fontId="4" fillId="0" borderId="1" xfId="1" applyFont="1" applyBorder="1" applyAlignment="1">
      <alignment horizontal="center"/>
    </xf>
    <xf numFmtId="10" fontId="3" fillId="2" borderId="1" xfId="3" applyNumberFormat="1" applyFont="1" applyFill="1" applyBorder="1" applyAlignment="1">
      <alignment horizontal="center"/>
    </xf>
    <xf numFmtId="176" fontId="3" fillId="0" borderId="1" xfId="4" applyNumberFormat="1" applyFont="1" applyBorder="1" applyAlignment="1">
      <alignment horizontal="center"/>
    </xf>
    <xf numFmtId="0" fontId="4" fillId="0" borderId="1" xfId="1" applyFont="1" applyBorder="1" applyAlignment="1">
      <alignment horizontal="center" vertical="center" wrapText="1"/>
    </xf>
    <xf numFmtId="10" fontId="3" fillId="2" borderId="1" xfId="1" applyNumberFormat="1" applyFont="1" applyFill="1" applyBorder="1" applyAlignment="1">
      <alignment horizontal="center" vertical="center"/>
    </xf>
    <xf numFmtId="176" fontId="3" fillId="0" borderId="1" xfId="4" applyNumberFormat="1" applyFont="1" applyBorder="1" applyAlignment="1"/>
    <xf numFmtId="0" fontId="3" fillId="0" borderId="1" xfId="1" applyFont="1" applyBorder="1"/>
    <xf numFmtId="176" fontId="3" fillId="0" borderId="1" xfId="4" applyNumberFormat="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vertical="center" wrapText="1"/>
    </xf>
    <xf numFmtId="0" fontId="3" fillId="0" borderId="4" xfId="1" applyFont="1" applyBorder="1" applyAlignment="1">
      <alignment vertical="center"/>
    </xf>
    <xf numFmtId="0" fontId="3" fillId="0" borderId="4" xfId="1" applyFont="1" applyBorder="1" applyAlignment="1">
      <alignment vertical="center" wrapText="1"/>
    </xf>
    <xf numFmtId="10" fontId="3" fillId="2" borderId="1" xfId="1" applyNumberFormat="1" applyFont="1" applyFill="1" applyBorder="1" applyAlignment="1">
      <alignment horizontal="center"/>
    </xf>
    <xf numFmtId="0" fontId="3" fillId="0" borderId="0" xfId="1" applyFont="1" applyAlignment="1">
      <alignment horizontal="center" vertical="center"/>
    </xf>
    <xf numFmtId="0" fontId="6" fillId="0" borderId="0" xfId="1" applyFont="1"/>
    <xf numFmtId="0" fontId="6" fillId="0" borderId="0" xfId="1" applyFont="1" applyAlignment="1">
      <alignment horizontal="center"/>
    </xf>
    <xf numFmtId="0" fontId="6" fillId="0" borderId="0" xfId="1" applyFont="1" applyAlignment="1">
      <alignment horizontal="center" vertical="center"/>
    </xf>
    <xf numFmtId="0" fontId="6" fillId="0" borderId="3" xfId="1" applyFont="1" applyBorder="1" applyAlignment="1">
      <alignment horizontal="center" vertical="center"/>
    </xf>
    <xf numFmtId="0" fontId="6" fillId="0" borderId="2" xfId="1" applyFont="1" applyBorder="1" applyAlignment="1">
      <alignment horizontal="center" vertical="center"/>
    </xf>
    <xf numFmtId="0" fontId="6" fillId="0" borderId="4" xfId="1" applyFont="1" applyBorder="1" applyAlignment="1">
      <alignment horizontal="center" vertical="center"/>
    </xf>
    <xf numFmtId="0" fontId="6" fillId="0" borderId="1" xfId="1" applyFont="1" applyBorder="1" applyAlignment="1">
      <alignment horizontal="left" vertical="top" wrapText="1"/>
    </xf>
    <xf numFmtId="0" fontId="6" fillId="0" borderId="2" xfId="1" applyFont="1" applyBorder="1" applyAlignment="1">
      <alignment horizontal="center" vertical="center" wrapText="1"/>
    </xf>
    <xf numFmtId="0" fontId="6" fillId="0" borderId="4" xfId="1" applyFont="1" applyBorder="1" applyAlignment="1">
      <alignment horizontal="center" vertical="center" wrapText="1"/>
    </xf>
    <xf numFmtId="0" fontId="6" fillId="0" borderId="3" xfId="0" applyFont="1" applyBorder="1" applyAlignment="1">
      <alignment horizontal="center" vertical="center" wrapText="1"/>
    </xf>
    <xf numFmtId="0" fontId="7" fillId="0" borderId="1" xfId="1" applyFont="1" applyBorder="1" applyAlignment="1">
      <alignment horizontal="center"/>
    </xf>
    <xf numFmtId="0" fontId="7" fillId="0" borderId="1" xfId="1" applyFont="1" applyBorder="1" applyAlignment="1">
      <alignment horizontal="center" vertical="center"/>
    </xf>
    <xf numFmtId="10" fontId="6" fillId="2" borderId="1" xfId="3" applyNumberFormat="1" applyFont="1" applyFill="1" applyBorder="1" applyAlignment="1">
      <alignment horizontal="center"/>
    </xf>
    <xf numFmtId="176" fontId="6" fillId="0" borderId="1" xfId="4" applyNumberFormat="1" applyFont="1" applyBorder="1" applyAlignment="1">
      <alignment horizontal="center"/>
    </xf>
    <xf numFmtId="0" fontId="7" fillId="0" borderId="1" xfId="1" applyFont="1" applyBorder="1" applyAlignment="1">
      <alignment horizontal="center" vertical="center" wrapText="1"/>
    </xf>
    <xf numFmtId="0" fontId="6" fillId="0" borderId="1" xfId="1" applyFont="1" applyBorder="1" applyAlignment="1">
      <alignment horizontal="center" vertical="center"/>
    </xf>
    <xf numFmtId="10" fontId="6" fillId="2" borderId="1" xfId="1" applyNumberFormat="1" applyFont="1" applyFill="1" applyBorder="1" applyAlignment="1">
      <alignment horizontal="center" vertical="center"/>
    </xf>
    <xf numFmtId="10" fontId="6" fillId="2" borderId="1" xfId="3" applyNumberFormat="1" applyFont="1" applyFill="1" applyBorder="1" applyAlignment="1">
      <alignment horizontal="center" vertical="center"/>
    </xf>
    <xf numFmtId="176" fontId="6" fillId="0" borderId="1" xfId="4" applyNumberFormat="1" applyFont="1" applyBorder="1" applyAlignment="1">
      <alignment horizontal="center" vertical="center"/>
    </xf>
    <xf numFmtId="178" fontId="6" fillId="0" borderId="3" xfId="0" applyNumberFormat="1" applyFont="1" applyBorder="1" applyAlignment="1">
      <alignment horizontal="center" vertical="center"/>
    </xf>
    <xf numFmtId="176" fontId="6" fillId="0" borderId="1" xfId="4" applyNumberFormat="1" applyFont="1" applyBorder="1" applyAlignment="1"/>
    <xf numFmtId="0" fontId="6" fillId="0" borderId="1" xfId="1" applyFont="1" applyBorder="1"/>
    <xf numFmtId="0" fontId="0" fillId="0" borderId="0" xfId="0" applyAlignment="1">
      <alignment horizontal="center" vertical="center"/>
    </xf>
    <xf numFmtId="0" fontId="0" fillId="0" borderId="1" xfId="0" applyBorder="1" applyAlignment="1">
      <alignment horizontal="center" vertical="center"/>
    </xf>
    <xf numFmtId="10" fontId="8" fillId="0" borderId="1" xfId="0" applyNumberFormat="1" applyFont="1" applyBorder="1" applyAlignment="1">
      <alignment horizontal="center" vertical="center"/>
    </xf>
    <xf numFmtId="10" fontId="0" fillId="0" borderId="1" xfId="0" applyNumberFormat="1" applyBorder="1" applyAlignment="1">
      <alignment horizontal="center" vertical="center"/>
    </xf>
    <xf numFmtId="0" fontId="11" fillId="0" borderId="0" xfId="1" applyFont="1" applyAlignment="1">
      <alignment horizontal="center"/>
    </xf>
    <xf numFmtId="0" fontId="12" fillId="9" borderId="1" xfId="1" applyFont="1" applyFill="1" applyBorder="1" applyAlignment="1">
      <alignment horizontal="center" vertical="center"/>
    </xf>
    <xf numFmtId="0" fontId="0" fillId="0" borderId="1" xfId="0" applyBorder="1"/>
    <xf numFmtId="0" fontId="15" fillId="0" borderId="0" xfId="0" applyFont="1"/>
    <xf numFmtId="0" fontId="16" fillId="0" borderId="0" xfId="0" applyFont="1"/>
    <xf numFmtId="0" fontId="18" fillId="9" borderId="7" xfId="0" applyFont="1" applyFill="1" applyBorder="1" applyAlignment="1">
      <alignment vertical="center"/>
    </xf>
    <xf numFmtId="0" fontId="16" fillId="0" borderId="7" xfId="0" applyFont="1" applyBorder="1"/>
    <xf numFmtId="0" fontId="15" fillId="0" borderId="7" xfId="0" applyFont="1" applyBorder="1"/>
    <xf numFmtId="0" fontId="0" fillId="0" borderId="7" xfId="0" applyBorder="1"/>
    <xf numFmtId="0" fontId="2" fillId="0" borderId="0" xfId="0" applyFont="1"/>
    <xf numFmtId="0" fontId="17" fillId="9" borderId="10" xfId="0" applyFont="1" applyFill="1" applyBorder="1" applyAlignment="1">
      <alignment horizontal="center" vertical="center"/>
    </xf>
    <xf numFmtId="0" fontId="17" fillId="9" borderId="8" xfId="0" applyFont="1" applyFill="1" applyBorder="1" applyAlignment="1">
      <alignment horizontal="center" vertical="center"/>
    </xf>
    <xf numFmtId="0" fontId="1" fillId="0" borderId="0" xfId="0" applyFont="1"/>
    <xf numFmtId="0" fontId="0" fillId="0" borderId="0" xfId="0" applyAlignment="1">
      <alignment horizontal="center"/>
    </xf>
    <xf numFmtId="0" fontId="18" fillId="9" borderId="7" xfId="0" applyFont="1" applyFill="1" applyBorder="1" applyAlignment="1">
      <alignment horizontal="center" vertical="center"/>
    </xf>
    <xf numFmtId="0" fontId="3" fillId="0" borderId="1" xfId="1" applyFont="1" applyBorder="1" applyAlignment="1">
      <alignment horizontal="center" vertical="center" wrapText="1"/>
    </xf>
    <xf numFmtId="0" fontId="6" fillId="10" borderId="5"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center" vertical="center" wrapText="1"/>
    </xf>
    <xf numFmtId="10"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6" fillId="0" borderId="1" xfId="1" applyFont="1" applyBorder="1" applyAlignment="1">
      <alignment horizontal="center" vertical="top" wrapText="1"/>
    </xf>
    <xf numFmtId="10" fontId="3" fillId="0" borderId="1" xfId="3" applyNumberFormat="1" applyFont="1" applyBorder="1" applyAlignment="1">
      <alignment horizontal="center" vertical="center"/>
    </xf>
    <xf numFmtId="0" fontId="16" fillId="0" borderId="14" xfId="0" applyFont="1" applyBorder="1"/>
    <xf numFmtId="0" fontId="18" fillId="9" borderId="8" xfId="0" applyFont="1" applyFill="1" applyBorder="1" applyAlignment="1">
      <alignment horizontal="center" vertical="center"/>
    </xf>
    <xf numFmtId="0" fontId="16" fillId="0" borderId="10" xfId="0" applyFont="1" applyBorder="1"/>
    <xf numFmtId="0" fontId="0" fillId="0" borderId="10" xfId="0" applyBorder="1"/>
    <xf numFmtId="0" fontId="16" fillId="0" borderId="1" xfId="0" applyFont="1" applyBorder="1" applyAlignment="1">
      <alignment horizontal="center" vertical="center"/>
    </xf>
    <xf numFmtId="0" fontId="16" fillId="0" borderId="1" xfId="0" applyFont="1" applyBorder="1"/>
    <xf numFmtId="0" fontId="23" fillId="0" borderId="7" xfId="0" applyFont="1" applyBorder="1" applyAlignment="1">
      <alignment horizontal="center" vertical="center"/>
    </xf>
    <xf numFmtId="0" fontId="11" fillId="0" borderId="0" xfId="0" applyFont="1"/>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23" fillId="0" borderId="0" xfId="0" applyFont="1"/>
    <xf numFmtId="0" fontId="4" fillId="9" borderId="7" xfId="0" applyFont="1" applyFill="1" applyBorder="1" applyAlignment="1">
      <alignment horizontal="center" vertical="center"/>
    </xf>
    <xf numFmtId="0" fontId="23" fillId="0" borderId="0" xfId="0" applyFont="1" applyAlignment="1">
      <alignment horizontal="center"/>
    </xf>
    <xf numFmtId="0" fontId="11" fillId="0" borderId="0" xfId="0" applyFont="1" applyAlignment="1">
      <alignment horizontal="center"/>
    </xf>
    <xf numFmtId="0" fontId="23" fillId="0" borderId="1" xfId="0" applyFont="1" applyBorder="1" applyAlignment="1">
      <alignment horizontal="center" vertical="center"/>
    </xf>
    <xf numFmtId="0" fontId="23" fillId="0" borderId="7" xfId="0" applyFont="1" applyBorder="1" applyAlignment="1">
      <alignment vertical="center"/>
    </xf>
    <xf numFmtId="10" fontId="23" fillId="0" borderId="7" xfId="0" applyNumberFormat="1" applyFont="1" applyBorder="1" applyAlignment="1">
      <alignment horizontal="center" vertical="center"/>
    </xf>
    <xf numFmtId="0" fontId="23" fillId="0" borderId="0" xfId="0" applyFont="1" applyAlignment="1">
      <alignment vertical="center"/>
    </xf>
    <xf numFmtId="0" fontId="11" fillId="0" borderId="0" xfId="0" applyFont="1" applyAlignment="1">
      <alignment vertical="center"/>
    </xf>
    <xf numFmtId="0" fontId="11" fillId="0" borderId="7" xfId="0" applyFont="1" applyBorder="1" applyAlignment="1">
      <alignment vertical="center"/>
    </xf>
    <xf numFmtId="0" fontId="23" fillId="11" borderId="7" xfId="0" applyFont="1" applyFill="1" applyBorder="1" applyAlignment="1">
      <alignment horizontal="center" vertical="center"/>
    </xf>
    <xf numFmtId="0" fontId="23" fillId="0" borderId="0" xfId="0" applyFont="1" applyAlignment="1">
      <alignment horizontal="center" vertical="center"/>
    </xf>
    <xf numFmtId="179" fontId="23" fillId="0" borderId="7" xfId="0" applyNumberFormat="1" applyFont="1" applyBorder="1" applyAlignment="1">
      <alignment horizontal="center" vertical="center"/>
    </xf>
    <xf numFmtId="0" fontId="24" fillId="0" borderId="7" xfId="0" applyFont="1" applyBorder="1" applyAlignment="1">
      <alignment horizontal="center" vertical="center" wrapText="1"/>
    </xf>
    <xf numFmtId="0" fontId="3" fillId="0" borderId="3" xfId="1" applyFont="1" applyBorder="1" applyAlignment="1">
      <alignment horizontal="center" vertical="center" wrapText="1"/>
    </xf>
    <xf numFmtId="0" fontId="3" fillId="0" borderId="8" xfId="0" applyFont="1" applyBorder="1" applyAlignment="1">
      <alignment horizontal="center" vertical="center"/>
    </xf>
    <xf numFmtId="10" fontId="3" fillId="0" borderId="3" xfId="3" applyNumberFormat="1" applyFont="1" applyBorder="1" applyAlignment="1">
      <alignment horizontal="center" vertical="center"/>
    </xf>
    <xf numFmtId="0" fontId="3" fillId="0" borderId="3" xfId="0" applyFont="1" applyBorder="1" applyAlignment="1">
      <alignment horizontal="center"/>
    </xf>
    <xf numFmtId="0" fontId="11" fillId="0" borderId="7" xfId="0" applyFont="1" applyBorder="1" applyAlignment="1">
      <alignment horizontal="center" vertical="center"/>
    </xf>
    <xf numFmtId="0" fontId="3" fillId="0" borderId="7" xfId="0" applyFont="1" applyBorder="1" applyAlignment="1">
      <alignment vertical="center"/>
    </xf>
    <xf numFmtId="0" fontId="27" fillId="0" borderId="7" xfId="0" applyFont="1" applyBorder="1" applyAlignment="1">
      <alignment horizontal="center" vertical="center" wrapText="1"/>
    </xf>
    <xf numFmtId="58" fontId="11" fillId="0" borderId="7" xfId="0" applyNumberFormat="1" applyFont="1" applyBorder="1" applyAlignment="1">
      <alignment horizontal="center" vertical="center"/>
    </xf>
    <xf numFmtId="0" fontId="11" fillId="0" borderId="0" xfId="0" applyFont="1" applyAlignment="1">
      <alignment horizontal="center" vertical="center"/>
    </xf>
    <xf numFmtId="0" fontId="3" fillId="0" borderId="1" xfId="0" applyFont="1" applyBorder="1" applyAlignment="1">
      <alignment vertical="center"/>
    </xf>
    <xf numFmtId="10" fontId="0" fillId="0" borderId="1" xfId="3" applyNumberFormat="1" applyFont="1" applyBorder="1" applyAlignment="1"/>
    <xf numFmtId="10" fontId="0" fillId="0" borderId="1" xfId="0" applyNumberFormat="1" applyBorder="1"/>
    <xf numFmtId="10" fontId="0" fillId="0" borderId="0" xfId="3" applyNumberFormat="1" applyFont="1" applyAlignment="1"/>
    <xf numFmtId="10" fontId="6" fillId="0" borderId="0" xfId="3" applyNumberFormat="1" applyFont="1" applyAlignment="1"/>
    <xf numFmtId="10" fontId="12" fillId="9" borderId="1" xfId="3" applyNumberFormat="1" applyFont="1" applyFill="1" applyBorder="1" applyAlignment="1">
      <alignment horizontal="center" vertical="center"/>
    </xf>
    <xf numFmtId="0" fontId="17" fillId="9" borderId="7" xfId="0" applyFont="1" applyFill="1" applyBorder="1" applyAlignment="1">
      <alignment vertical="center"/>
    </xf>
    <xf numFmtId="0" fontId="0" fillId="0" borderId="0" xfId="0" applyAlignment="1">
      <alignment horizontal="center"/>
    </xf>
    <xf numFmtId="0" fontId="17" fillId="9" borderId="12" xfId="0" applyFont="1" applyFill="1" applyBorder="1" applyAlignment="1">
      <alignment horizontal="center" vertical="center"/>
    </xf>
    <xf numFmtId="0" fontId="17" fillId="9" borderId="13" xfId="0" applyFont="1" applyFill="1" applyBorder="1" applyAlignment="1">
      <alignment horizontal="center" vertical="center"/>
    </xf>
    <xf numFmtId="0" fontId="17" fillId="9" borderId="14" xfId="0" applyFont="1" applyFill="1" applyBorder="1" applyAlignment="1">
      <alignment horizontal="center" vertical="center"/>
    </xf>
    <xf numFmtId="0" fontId="14" fillId="0" borderId="8" xfId="0" applyFont="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16" fillId="0" borderId="8" xfId="0" applyFont="1" applyBorder="1" applyAlignment="1">
      <alignment horizontal="center"/>
    </xf>
    <xf numFmtId="0" fontId="16" fillId="0" borderId="9" xfId="0" applyFont="1" applyBorder="1" applyAlignment="1">
      <alignment horizontal="center"/>
    </xf>
    <xf numFmtId="0" fontId="16" fillId="0" borderId="10" xfId="0" applyFont="1" applyBorder="1" applyAlignment="1">
      <alignment horizontal="center"/>
    </xf>
    <xf numFmtId="0" fontId="1" fillId="0" borderId="11" xfId="0" applyFont="1" applyBorder="1" applyAlignment="1">
      <alignment horizontal="center"/>
    </xf>
    <xf numFmtId="0" fontId="2" fillId="0" borderId="11" xfId="0" applyFont="1" applyBorder="1" applyAlignment="1">
      <alignment horizontal="center"/>
    </xf>
    <xf numFmtId="0" fontId="14" fillId="0" borderId="0" xfId="0" applyFont="1"/>
    <xf numFmtId="0" fontId="17" fillId="9" borderId="7" xfId="0" applyFont="1" applyFill="1" applyBorder="1" applyAlignment="1">
      <alignment horizontal="center" vertical="center"/>
    </xf>
    <xf numFmtId="0" fontId="17" fillId="9" borderId="8" xfId="0" applyFont="1" applyFill="1" applyBorder="1" applyAlignment="1">
      <alignment horizontal="center" vertical="center" wrapText="1"/>
    </xf>
    <xf numFmtId="0" fontId="17" fillId="9" borderId="10" xfId="0" applyFont="1" applyFill="1" applyBorder="1" applyAlignment="1">
      <alignment horizontal="center" vertical="center"/>
    </xf>
    <xf numFmtId="0" fontId="17" fillId="9" borderId="8" xfId="0" applyFont="1" applyFill="1" applyBorder="1" applyAlignment="1">
      <alignment horizontal="center" vertical="center"/>
    </xf>
    <xf numFmtId="0" fontId="17" fillId="9" borderId="10" xfId="0" applyFont="1" applyFill="1" applyBorder="1" applyAlignment="1">
      <alignment horizontal="center" vertical="center" wrapText="1"/>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7" fillId="0" borderId="3" xfId="1" applyFont="1" applyBorder="1" applyAlignment="1">
      <alignment horizontal="center" vertical="center"/>
    </xf>
    <xf numFmtId="0" fontId="7" fillId="0" borderId="2" xfId="1" applyFont="1" applyBorder="1" applyAlignment="1">
      <alignment horizontal="center" vertical="center"/>
    </xf>
    <xf numFmtId="0" fontId="7" fillId="0" borderId="4" xfId="1" applyFont="1" applyBorder="1" applyAlignment="1">
      <alignment horizontal="center" vertical="center"/>
    </xf>
    <xf numFmtId="0" fontId="6" fillId="0" borderId="2" xfId="1" applyFont="1" applyBorder="1" applyAlignment="1">
      <alignment horizontal="center" vertical="center"/>
    </xf>
    <xf numFmtId="0" fontId="6" fillId="0" borderId="3" xfId="1" applyFont="1" applyBorder="1" applyAlignment="1">
      <alignment horizontal="center" vertical="center" wrapText="1"/>
    </xf>
    <xf numFmtId="0" fontId="6" fillId="0" borderId="2" xfId="1" applyFont="1" applyBorder="1" applyAlignment="1">
      <alignment horizontal="center" vertical="center" wrapText="1"/>
    </xf>
    <xf numFmtId="0" fontId="6" fillId="0" borderId="4" xfId="1" applyFont="1" applyBorder="1" applyAlignment="1">
      <alignment horizontal="center" vertical="center" wrapText="1"/>
    </xf>
    <xf numFmtId="0" fontId="6" fillId="0" borderId="1" xfId="1" applyFont="1" applyBorder="1" applyAlignment="1">
      <alignment horizontal="left" vertical="top" wrapText="1"/>
    </xf>
    <xf numFmtId="0" fontId="6" fillId="0" borderId="1" xfId="1" applyFont="1" applyBorder="1" applyAlignment="1">
      <alignment horizontal="left" vertical="top"/>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3" fillId="0" borderId="1" xfId="1" applyFont="1" applyBorder="1" applyAlignment="1">
      <alignment horizontal="left" vertical="center" wrapText="1"/>
    </xf>
    <xf numFmtId="178" fontId="6" fillId="0" borderId="3" xfId="0" applyNumberFormat="1" applyFont="1" applyBorder="1" applyAlignment="1">
      <alignment horizontal="center" vertical="center"/>
    </xf>
    <xf numFmtId="178" fontId="6" fillId="0" borderId="4" xfId="0" applyNumberFormat="1" applyFont="1" applyBorder="1" applyAlignment="1">
      <alignment horizontal="center" vertical="center"/>
    </xf>
    <xf numFmtId="14" fontId="6" fillId="0" borderId="3" xfId="0" applyNumberFormat="1" applyFont="1" applyBorder="1" applyAlignment="1">
      <alignment horizontal="center" vertical="center" wrapText="1"/>
    </xf>
    <xf numFmtId="0" fontId="3" fillId="0" borderId="1" xfId="1" applyFont="1" applyBorder="1" applyAlignment="1">
      <alignment horizontal="center" vertical="center"/>
    </xf>
    <xf numFmtId="0" fontId="12" fillId="9" borderId="1" xfId="1" applyFont="1" applyFill="1" applyBorder="1" applyAlignment="1">
      <alignment horizontal="center" vertical="center"/>
    </xf>
    <xf numFmtId="0" fontId="3" fillId="0" borderId="3" xfId="1" applyFont="1" applyBorder="1" applyAlignment="1">
      <alignment horizontal="center" vertical="center" wrapText="1"/>
    </xf>
    <xf numFmtId="0" fontId="3" fillId="0" borderId="2" xfId="1" applyFont="1" applyBorder="1" applyAlignment="1">
      <alignment horizontal="center" vertical="center" wrapText="1"/>
    </xf>
    <xf numFmtId="0" fontId="3" fillId="0" borderId="4" xfId="1" applyFont="1" applyBorder="1" applyAlignment="1">
      <alignment horizontal="center" vertical="center" wrapText="1"/>
    </xf>
    <xf numFmtId="0" fontId="12" fillId="9" borderId="3" xfId="1" applyFont="1" applyFill="1" applyBorder="1" applyAlignment="1">
      <alignment horizontal="center" vertical="center"/>
    </xf>
    <xf numFmtId="0" fontId="12" fillId="9" borderId="4" xfId="1" applyFont="1" applyFill="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15" xfId="0" applyFont="1" applyBorder="1" applyAlignment="1">
      <alignment horizontal="center" vertical="center"/>
    </xf>
    <xf numFmtId="0" fontId="23" fillId="0" borderId="16" xfId="0" applyFont="1" applyBorder="1" applyAlignment="1">
      <alignment horizontal="center" vertical="center"/>
    </xf>
    <xf numFmtId="0" fontId="3" fillId="0" borderId="1" xfId="0" applyFont="1" applyBorder="1" applyAlignment="1">
      <alignment horizontal="center" vertical="center"/>
    </xf>
    <xf numFmtId="0" fontId="23" fillId="0" borderId="0" xfId="0" applyFont="1"/>
    <xf numFmtId="0" fontId="4" fillId="9" borderId="7" xfId="0" applyFont="1" applyFill="1" applyBorder="1" applyAlignment="1">
      <alignment horizontal="center" vertical="center"/>
    </xf>
    <xf numFmtId="0" fontId="4" fillId="9" borderId="8" xfId="0" applyFont="1" applyFill="1" applyBorder="1" applyAlignment="1">
      <alignment horizontal="center" vertical="center" wrapText="1"/>
    </xf>
    <xf numFmtId="0" fontId="4" fillId="9" borderId="10" xfId="0" applyFont="1" applyFill="1" applyBorder="1" applyAlignment="1">
      <alignment horizontal="center" vertical="center"/>
    </xf>
    <xf numFmtId="0" fontId="11" fillId="0" borderId="11" xfId="0" applyFont="1" applyBorder="1" applyAlignment="1">
      <alignment horizontal="center"/>
    </xf>
    <xf numFmtId="0" fontId="4" fillId="9" borderId="7" xfId="0" applyFont="1" applyFill="1" applyBorder="1" applyAlignment="1">
      <alignment vertical="center"/>
    </xf>
    <xf numFmtId="0" fontId="4" fillId="9" borderId="8" xfId="0" applyFont="1" applyFill="1" applyBorder="1" applyAlignment="1">
      <alignment vertical="center"/>
    </xf>
    <xf numFmtId="0" fontId="4" fillId="9" borderId="8" xfId="0" applyFont="1" applyFill="1" applyBorder="1" applyAlignment="1">
      <alignment horizontal="center" vertical="center"/>
    </xf>
    <xf numFmtId="0" fontId="14" fillId="0" borderId="1" xfId="0" applyFont="1" applyBorder="1" applyAlignment="1">
      <alignment horizontal="center"/>
    </xf>
    <xf numFmtId="0" fontId="16" fillId="0" borderId="1" xfId="0" applyFont="1" applyBorder="1" applyAlignment="1">
      <alignment horizontal="center"/>
    </xf>
    <xf numFmtId="0" fontId="17" fillId="9" borderId="8" xfId="0" applyFont="1" applyFill="1" applyBorder="1" applyAlignment="1">
      <alignment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xf>
    <xf numFmtId="0" fontId="3" fillId="0" borderId="3" xfId="1" applyFont="1" applyBorder="1" applyAlignment="1">
      <alignment horizontal="center" vertical="center"/>
    </xf>
    <xf numFmtId="0" fontId="3" fillId="0" borderId="2" xfId="1" applyFont="1" applyBorder="1" applyAlignment="1">
      <alignment horizontal="center" vertical="center"/>
    </xf>
    <xf numFmtId="0" fontId="3" fillId="0" borderId="4" xfId="1" applyFont="1" applyBorder="1" applyAlignment="1">
      <alignment horizontal="center" vertical="center"/>
    </xf>
    <xf numFmtId="0" fontId="3" fillId="0" borderId="1" xfId="1" applyFont="1" applyBorder="1" applyAlignment="1">
      <alignment horizontal="center" vertical="top" wrapText="1"/>
    </xf>
    <xf numFmtId="0" fontId="3" fillId="0" borderId="1" xfId="1" applyFont="1" applyBorder="1" applyAlignment="1">
      <alignment horizontal="center" vertical="center" wrapText="1"/>
    </xf>
    <xf numFmtId="14" fontId="3" fillId="0" borderId="1" xfId="1" applyNumberFormat="1" applyFont="1" applyBorder="1" applyAlignment="1">
      <alignment horizontal="center" vertical="center" wrapText="1"/>
    </xf>
    <xf numFmtId="0" fontId="5" fillId="0" borderId="1" xfId="1" applyFont="1" applyBorder="1" applyAlignment="1">
      <alignment horizontal="center" vertical="center" wrapText="1"/>
    </xf>
    <xf numFmtId="0" fontId="5" fillId="0" borderId="1" xfId="1" applyFont="1" applyBorder="1" applyAlignment="1">
      <alignment horizontal="center" vertical="top" wrapText="1"/>
    </xf>
    <xf numFmtId="0" fontId="3" fillId="0" borderId="1" xfId="1" applyFont="1" applyBorder="1" applyAlignment="1">
      <alignment horizontal="center" vertical="top"/>
    </xf>
    <xf numFmtId="0" fontId="20" fillId="0" borderId="20" xfId="0" applyFont="1" applyBorder="1" applyAlignment="1">
      <alignment horizontal="center" vertical="center" wrapText="1"/>
    </xf>
    <xf numFmtId="0" fontId="29" fillId="0" borderId="1" xfId="0" applyFont="1" applyBorder="1" applyAlignment="1">
      <alignment horizontal="center"/>
    </xf>
    <xf numFmtId="58" fontId="3" fillId="0" borderId="1" xfId="3" applyNumberFormat="1" applyFont="1" applyBorder="1" applyAlignment="1">
      <alignment horizontal="center" vertical="center"/>
    </xf>
  </cellXfs>
  <cellStyles count="7">
    <cellStyle name="百分比" xfId="3" builtinId="5"/>
    <cellStyle name="標準_Gauge status 1023.xls" xfId="5" xr:uid="{BFF969C8-13FB-6049-9276-D8E22838A30E}"/>
    <cellStyle name="常规" xfId="0" builtinId="0"/>
    <cellStyle name="常规 2" xfId="1" xr:uid="{00000000-0005-0000-0000-000001000000}"/>
    <cellStyle name="普通 2" xfId="6" xr:uid="{C22C1B71-C14E-8D47-872B-204E89280066}"/>
    <cellStyle name="千位分隔" xfId="4" builtinId="3"/>
    <cellStyle name="一般 4" xfId="2" xr:uid="{00000000-0005-0000-0000-000007000000}"/>
  </cellStyles>
  <dxfs count="1">
    <dxf>
      <font>
        <color rgb="FF9C0006"/>
      </font>
      <fill>
        <patternFill patternType="solid">
          <bgColor rgb="FFFFC7CE"/>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C1-594D-B672-A06846B2B4F4}"/>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C1-594D-B672-A06846B2B4F4}"/>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C1-594D-B672-A06846B2B4F4}"/>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(2)'!$C$21:$C$24</c:f>
              <c:strCache>
                <c:ptCount val="4"/>
                <c:pt idx="0">
                  <c:v>May</c:v>
                </c:pt>
                <c:pt idx="1">
                  <c:v>June</c:v>
                </c:pt>
                <c:pt idx="2">
                  <c:v>July</c:v>
                </c:pt>
                <c:pt idx="3">
                  <c:v>August</c:v>
                </c:pt>
              </c:strCache>
            </c:strRef>
          </c:cat>
          <c:val>
            <c:numRef>
              <c:f>'Sheet2 (2)'!$D$21:$D$24</c:f>
              <c:numCache>
                <c:formatCode>0.00%</c:formatCode>
                <c:ptCount val="4"/>
                <c:pt idx="0">
                  <c:v>0.91028571428571403</c:v>
                </c:pt>
                <c:pt idx="1">
                  <c:v>0</c:v>
                </c:pt>
                <c:pt idx="2">
                  <c:v>0</c:v>
                </c:pt>
                <c:pt idx="3">
                  <c:v>0.94069999999999998</c:v>
                </c:pt>
              </c:numCache>
            </c:numRef>
          </c:val>
          <c:smooth val="0"/>
          <c:extLst>
            <c:ext xmlns:c16="http://schemas.microsoft.com/office/drawing/2014/chart" uri="{C3380CC4-5D6E-409C-BE32-E72D297353CC}">
              <c16:uniqueId val="{00000003-92C1-594D-B672-A06846B2B4F4}"/>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E-D641-866F-258F7038A80A}"/>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6E-D641-866F-258F7038A80A}"/>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6E-D641-866F-258F7038A80A}"/>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(2)'!$C$28:$C$31</c:f>
              <c:strCache>
                <c:ptCount val="4"/>
                <c:pt idx="0">
                  <c:v>May</c:v>
                </c:pt>
                <c:pt idx="1">
                  <c:v>June</c:v>
                </c:pt>
                <c:pt idx="2">
                  <c:v>July</c:v>
                </c:pt>
                <c:pt idx="3">
                  <c:v>August</c:v>
                </c:pt>
              </c:strCache>
            </c:strRef>
          </c:cat>
          <c:val>
            <c:numRef>
              <c:f>'Sheet2 (2)'!$D$28:$D$31</c:f>
              <c:numCache>
                <c:formatCode>0.00%</c:formatCode>
                <c:ptCount val="4"/>
                <c:pt idx="0">
                  <c:v>0.91761083743842398</c:v>
                </c:pt>
                <c:pt idx="1">
                  <c:v>0.92849999999999999</c:v>
                </c:pt>
                <c:pt idx="2">
                  <c:v>0.94350000000000001</c:v>
                </c:pt>
                <c:pt idx="3">
                  <c:v>0.95490716180371304</c:v>
                </c:pt>
              </c:numCache>
            </c:numRef>
          </c:val>
          <c:smooth val="0"/>
          <c:extLst>
            <c:ext xmlns:c16="http://schemas.microsoft.com/office/drawing/2014/chart" uri="{C3380CC4-5D6E-409C-BE32-E72D297353CC}">
              <c16:uniqueId val="{00000003-506E-D641-866F-258F7038A80A}"/>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50-9E48-874F-1B2D4AF28758}"/>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50-9E48-874F-1B2D4AF28758}"/>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50-9E48-874F-1B2D4AF28758}"/>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(2)'!$C$34:$C$37</c:f>
              <c:strCache>
                <c:ptCount val="4"/>
                <c:pt idx="0">
                  <c:v>May</c:v>
                </c:pt>
                <c:pt idx="1">
                  <c:v>June</c:v>
                </c:pt>
                <c:pt idx="2">
                  <c:v>July</c:v>
                </c:pt>
                <c:pt idx="3">
                  <c:v>August</c:v>
                </c:pt>
              </c:strCache>
            </c:strRef>
          </c:cat>
          <c:val>
            <c:numRef>
              <c:f>'Sheet2 (2)'!$D$34:$D$37</c:f>
              <c:numCache>
                <c:formatCode>0.00%</c:formatCode>
                <c:ptCount val="4"/>
                <c:pt idx="0">
                  <c:v>0.85632911392405098</c:v>
                </c:pt>
                <c:pt idx="1">
                  <c:v>0.86140000000000005</c:v>
                </c:pt>
                <c:pt idx="2">
                  <c:v>0</c:v>
                </c:pt>
                <c:pt idx="3">
                  <c:v>0</c:v>
                </c:pt>
              </c:numCache>
            </c:numRef>
          </c:val>
          <c:smooth val="0"/>
          <c:extLst>
            <c:ext xmlns:c16="http://schemas.microsoft.com/office/drawing/2014/chart" uri="{C3380CC4-5D6E-409C-BE32-E72D297353CC}">
              <c16:uniqueId val="{00000003-C650-9E48-874F-1B2D4AF28758}"/>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28-7F45-99CB-7D7DC3F3F330}"/>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28-7F45-99CB-7D7DC3F3F330}"/>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28-7F45-99CB-7D7DC3F3F330}"/>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(2)'!$C$40:$C$43</c:f>
              <c:strCache>
                <c:ptCount val="4"/>
                <c:pt idx="0">
                  <c:v>May</c:v>
                </c:pt>
                <c:pt idx="1">
                  <c:v>June</c:v>
                </c:pt>
                <c:pt idx="2">
                  <c:v>July</c:v>
                </c:pt>
                <c:pt idx="3">
                  <c:v>August</c:v>
                </c:pt>
              </c:strCache>
            </c:strRef>
          </c:cat>
          <c:val>
            <c:numRef>
              <c:f>'Sheet2 (2)'!$D$40:$D$43</c:f>
              <c:numCache>
                <c:formatCode>0.00%</c:formatCode>
                <c:ptCount val="4"/>
                <c:pt idx="0">
                  <c:v>0.92770767613038896</c:v>
                </c:pt>
                <c:pt idx="1">
                  <c:v>0.93969999999999998</c:v>
                </c:pt>
                <c:pt idx="2">
                  <c:v>0.93128536782538396</c:v>
                </c:pt>
                <c:pt idx="3">
                  <c:v>0</c:v>
                </c:pt>
              </c:numCache>
            </c:numRef>
          </c:val>
          <c:smooth val="0"/>
          <c:extLst>
            <c:ext xmlns:c16="http://schemas.microsoft.com/office/drawing/2014/chart" uri="{C3380CC4-5D6E-409C-BE32-E72D297353CC}">
              <c16:uniqueId val="{00000003-6928-7F45-99CB-7D7DC3F3F330}"/>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A1-9047-864F-F4553B84A732}"/>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A1-9047-864F-F4553B84A732}"/>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A1-9047-864F-F4553B84A732}"/>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(2)'!$C$45:$C$48</c:f>
              <c:strCache>
                <c:ptCount val="4"/>
                <c:pt idx="0">
                  <c:v>May</c:v>
                </c:pt>
                <c:pt idx="1">
                  <c:v>June</c:v>
                </c:pt>
                <c:pt idx="2">
                  <c:v>July</c:v>
                </c:pt>
                <c:pt idx="3">
                  <c:v>August</c:v>
                </c:pt>
              </c:strCache>
            </c:strRef>
          </c:cat>
          <c:val>
            <c:numRef>
              <c:f>'Sheet2 (2)'!$D$45:$D$48</c:f>
              <c:numCache>
                <c:formatCode>0.00%</c:formatCode>
                <c:ptCount val="4"/>
                <c:pt idx="0">
                  <c:v>0</c:v>
                </c:pt>
                <c:pt idx="1">
                  <c:v>0.94440000000000002</c:v>
                </c:pt>
                <c:pt idx="2">
                  <c:v>0</c:v>
                </c:pt>
                <c:pt idx="3">
                  <c:v>0</c:v>
                </c:pt>
              </c:numCache>
            </c:numRef>
          </c:val>
          <c:smooth val="0"/>
          <c:extLst>
            <c:ext xmlns:c16="http://schemas.microsoft.com/office/drawing/2014/chart" uri="{C3380CC4-5D6E-409C-BE32-E72D297353CC}">
              <c16:uniqueId val="{00000003-ECA1-9047-864F-F4553B84A732}"/>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0D-D746-B55C-E367CDAFEF7E}"/>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0D-D746-B55C-E367CDAFEF7E}"/>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0D-D746-B55C-E367CDAFEF7E}"/>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(2)'!$C$50:$C$53</c:f>
              <c:strCache>
                <c:ptCount val="4"/>
                <c:pt idx="0">
                  <c:v>May</c:v>
                </c:pt>
                <c:pt idx="1">
                  <c:v>June</c:v>
                </c:pt>
                <c:pt idx="2">
                  <c:v>July</c:v>
                </c:pt>
                <c:pt idx="3">
                  <c:v>August</c:v>
                </c:pt>
              </c:strCache>
            </c:strRef>
          </c:cat>
          <c:val>
            <c:numRef>
              <c:f>'Sheet2 (2)'!$D$50:$D$53</c:f>
              <c:numCache>
                <c:formatCode>0.00%</c:formatCode>
                <c:ptCount val="4"/>
                <c:pt idx="0">
                  <c:v>0.93149307107733603</c:v>
                </c:pt>
                <c:pt idx="1">
                  <c:v>0</c:v>
                </c:pt>
                <c:pt idx="2">
                  <c:v>0</c:v>
                </c:pt>
                <c:pt idx="3">
                  <c:v>0</c:v>
                </c:pt>
              </c:numCache>
            </c:numRef>
          </c:val>
          <c:smooth val="0"/>
          <c:extLst>
            <c:ext xmlns:c16="http://schemas.microsoft.com/office/drawing/2014/chart" uri="{C3380CC4-5D6E-409C-BE32-E72D297353CC}">
              <c16:uniqueId val="{00000003-C80D-D746-B55C-E367CDAFEF7E}"/>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(2)'!$C$55:$C$58</c:f>
              <c:strCache>
                <c:ptCount val="4"/>
                <c:pt idx="0">
                  <c:v>May</c:v>
                </c:pt>
                <c:pt idx="1">
                  <c:v>June</c:v>
                </c:pt>
                <c:pt idx="2">
                  <c:v>July</c:v>
                </c:pt>
                <c:pt idx="3">
                  <c:v>August</c:v>
                </c:pt>
              </c:strCache>
            </c:strRef>
          </c:cat>
          <c:val>
            <c:numRef>
              <c:f>'Sheet2 (2)'!$D$55:$D$58</c:f>
              <c:numCache>
                <c:formatCode>0.00%</c:formatCode>
                <c:ptCount val="4"/>
                <c:pt idx="0">
                  <c:v>0.92695167286245395</c:v>
                </c:pt>
                <c:pt idx="1">
                  <c:v>0</c:v>
                </c:pt>
                <c:pt idx="2">
                  <c:v>0</c:v>
                </c:pt>
                <c:pt idx="3">
                  <c:v>0.9526</c:v>
                </c:pt>
              </c:numCache>
            </c:numRef>
          </c:val>
          <c:smooth val="0"/>
          <c:extLst>
            <c:ext xmlns:c16="http://schemas.microsoft.com/office/drawing/2014/chart" uri="{C3380CC4-5D6E-409C-BE32-E72D297353CC}">
              <c16:uniqueId val="{00000000-F9CB-CC47-A5A5-0B879B683A52}"/>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(2)'!$C$60:$C$63</c:f>
              <c:strCache>
                <c:ptCount val="4"/>
                <c:pt idx="0">
                  <c:v>May</c:v>
                </c:pt>
                <c:pt idx="1">
                  <c:v>June</c:v>
                </c:pt>
                <c:pt idx="2">
                  <c:v>July</c:v>
                </c:pt>
                <c:pt idx="3">
                  <c:v>August</c:v>
                </c:pt>
              </c:strCache>
            </c:strRef>
          </c:cat>
          <c:val>
            <c:numRef>
              <c:f>'Sheet2 (2)'!$D$60:$D$63</c:f>
              <c:numCache>
                <c:formatCode>0.00%</c:formatCode>
                <c:ptCount val="4"/>
                <c:pt idx="0">
                  <c:v>0</c:v>
                </c:pt>
                <c:pt idx="1">
                  <c:v>0.95709999999999995</c:v>
                </c:pt>
                <c:pt idx="2">
                  <c:v>0.96130000000000004</c:v>
                </c:pt>
                <c:pt idx="3">
                  <c:v>0.96419999999999995</c:v>
                </c:pt>
              </c:numCache>
            </c:numRef>
          </c:val>
          <c:smooth val="0"/>
          <c:extLst>
            <c:ext xmlns:c16="http://schemas.microsoft.com/office/drawing/2014/chart" uri="{C3380CC4-5D6E-409C-BE32-E72D297353CC}">
              <c16:uniqueId val="{00000000-0D7F-EC4A-8484-464F3EBD9325}"/>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61-D543-92BE-E0F88FDE2259}"/>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61-D543-92BE-E0F88FDE2259}"/>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61-D543-92BE-E0F88FDE2259}"/>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(2)'!$C$4:$C$7</c:f>
              <c:strCache>
                <c:ptCount val="4"/>
                <c:pt idx="0">
                  <c:v>May</c:v>
                </c:pt>
                <c:pt idx="1">
                  <c:v>June</c:v>
                </c:pt>
                <c:pt idx="2">
                  <c:v>July</c:v>
                </c:pt>
                <c:pt idx="3">
                  <c:v>August</c:v>
                </c:pt>
              </c:strCache>
            </c:strRef>
          </c:cat>
          <c:val>
            <c:numRef>
              <c:f>'Sheet2 (2)'!$D$4:$D$7</c:f>
              <c:numCache>
                <c:formatCode>0.00%</c:formatCode>
                <c:ptCount val="4"/>
                <c:pt idx="0">
                  <c:v>0.90876777251184804</c:v>
                </c:pt>
                <c:pt idx="1">
                  <c:v>0.91200000000000003</c:v>
                </c:pt>
                <c:pt idx="2">
                  <c:v>0</c:v>
                </c:pt>
                <c:pt idx="3">
                  <c:v>0</c:v>
                </c:pt>
              </c:numCache>
            </c:numRef>
          </c:val>
          <c:smooth val="0"/>
          <c:extLst>
            <c:ext xmlns:c16="http://schemas.microsoft.com/office/drawing/2014/chart" uri="{C3380CC4-5D6E-409C-BE32-E72D297353CC}">
              <c16:uniqueId val="{00000003-5B61-D543-92BE-E0F88FDE2259}"/>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8D-BA49-9715-C9FA9C6D4B9A}"/>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8D-BA49-9715-C9FA9C6D4B9A}"/>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8D-BA49-9715-C9FA9C6D4B9A}"/>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(2)'!$C$9:$C$12</c:f>
              <c:strCache>
                <c:ptCount val="4"/>
                <c:pt idx="0">
                  <c:v>May</c:v>
                </c:pt>
                <c:pt idx="1">
                  <c:v>June</c:v>
                </c:pt>
                <c:pt idx="2">
                  <c:v>July</c:v>
                </c:pt>
                <c:pt idx="3">
                  <c:v>August</c:v>
                </c:pt>
              </c:strCache>
            </c:strRef>
          </c:cat>
          <c:val>
            <c:numRef>
              <c:f>'Sheet2 (2)'!$D$9:$D$12</c:f>
              <c:numCache>
                <c:formatCode>0.00%</c:formatCode>
                <c:ptCount val="4"/>
                <c:pt idx="0">
                  <c:v>0</c:v>
                </c:pt>
                <c:pt idx="1">
                  <c:v>0.64149999999999996</c:v>
                </c:pt>
                <c:pt idx="2">
                  <c:v>0.88970000000000005</c:v>
                </c:pt>
                <c:pt idx="3">
                  <c:v>0.91110000000000002</c:v>
                </c:pt>
              </c:numCache>
            </c:numRef>
          </c:val>
          <c:smooth val="0"/>
          <c:extLst>
            <c:ext xmlns:c16="http://schemas.microsoft.com/office/drawing/2014/chart" uri="{C3380CC4-5D6E-409C-BE32-E72D297353CC}">
              <c16:uniqueId val="{00000003-A98D-BA49-9715-C9FA9C6D4B9A}"/>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82408074982004E-2"/>
          <c:y val="0.16111488783140701"/>
          <c:w val="0.91521268925738997"/>
          <c:h val="0.69898028552005398"/>
        </c:manualLayout>
      </c:layout>
      <c:lineChart>
        <c:grouping val="standard"/>
        <c:varyColors val="0"/>
        <c:ser>
          <c:idx val="0"/>
          <c:order val="0"/>
          <c:tx>
            <c:strRef>
              <c:f>'Sheet2 (2)'!$D$1</c:f>
              <c:strCache>
                <c:ptCount val="1"/>
                <c:pt idx="0">
                  <c:v>yield</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dLbl>
              <c:idx val="0"/>
              <c:layout>
                <c:manualLayout>
                  <c:x val="-4.5473639991598397E-2"/>
                  <c:y val="8.4024522178146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15-1A47-91DE-0307E4805C4C}"/>
                </c:ext>
              </c:extLst>
            </c:dLbl>
            <c:dLbl>
              <c:idx val="1"/>
              <c:layout>
                <c:manualLayout>
                  <c:x val="-5.2509976895610197E-3"/>
                  <c:y val="-4.183195095564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15-1A47-91DE-0307E4805C4C}"/>
                </c:ext>
              </c:extLst>
            </c:dLbl>
            <c:dLbl>
              <c:idx val="2"/>
              <c:layout>
                <c:manualLayout>
                  <c:x val="-6.9313169502205401E-3"/>
                  <c:y val="4.7962495492246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15-1A47-91DE-0307E4805C4C}"/>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endParaRPr lang="en-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(2)'!$C$15:$C$18</c:f>
              <c:strCache>
                <c:ptCount val="4"/>
                <c:pt idx="0">
                  <c:v>May</c:v>
                </c:pt>
                <c:pt idx="1">
                  <c:v>June</c:v>
                </c:pt>
                <c:pt idx="2">
                  <c:v>July</c:v>
                </c:pt>
                <c:pt idx="3">
                  <c:v>August</c:v>
                </c:pt>
              </c:strCache>
            </c:strRef>
          </c:cat>
          <c:val>
            <c:numRef>
              <c:f>'Sheet2 (2)'!$D$15:$D$18</c:f>
              <c:numCache>
                <c:formatCode>0.00%</c:formatCode>
                <c:ptCount val="4"/>
                <c:pt idx="0">
                  <c:v>0.93513740000000001</c:v>
                </c:pt>
                <c:pt idx="1">
                  <c:v>0.92696538337107703</c:v>
                </c:pt>
                <c:pt idx="2">
                  <c:v>0.91800000000000004</c:v>
                </c:pt>
                <c:pt idx="3">
                  <c:v>0.9446</c:v>
                </c:pt>
              </c:numCache>
            </c:numRef>
          </c:val>
          <c:smooth val="0"/>
          <c:extLst>
            <c:ext xmlns:c16="http://schemas.microsoft.com/office/drawing/2014/chart" uri="{C3380CC4-5D6E-409C-BE32-E72D297353CC}">
              <c16:uniqueId val="{00000003-5515-1A47-91DE-0307E4805C4C}"/>
            </c:ext>
          </c:extLst>
        </c:ser>
        <c:dLbls>
          <c:showLegendKey val="0"/>
          <c:showVal val="1"/>
          <c:showCatName val="0"/>
          <c:showSerName val="0"/>
          <c:showPercent val="0"/>
          <c:showBubbleSize val="0"/>
        </c:dLbls>
        <c:marker val="1"/>
        <c:smooth val="0"/>
        <c:axId val="798329276"/>
        <c:axId val="883763706"/>
      </c:lineChart>
      <c:catAx>
        <c:axId val="7983292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883763706"/>
        <c:crosses val="autoZero"/>
        <c:auto val="1"/>
        <c:lblAlgn val="ctr"/>
        <c:lblOffset val="100"/>
        <c:noMultiLvlLbl val="0"/>
      </c:catAx>
      <c:valAx>
        <c:axId val="883763706"/>
        <c:scaling>
          <c:orientation val="minMax"/>
          <c:max val="1"/>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en-CN"/>
          </a:p>
        </c:txPr>
        <c:crossAx val="798329276"/>
        <c:crosses val="autoZero"/>
        <c:crossBetween val="between"/>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en-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5</xdr:col>
      <xdr:colOff>5715</xdr:colOff>
      <xdr:row>20</xdr:row>
      <xdr:rowOff>9525</xdr:rowOff>
    </xdr:from>
    <xdr:to>
      <xdr:col>9</xdr:col>
      <xdr:colOff>109220</xdr:colOff>
      <xdr:row>24</xdr:row>
      <xdr:rowOff>135890</xdr:rowOff>
    </xdr:to>
    <xdr:graphicFrame macro="">
      <xdr:nvGraphicFramePr>
        <xdr:cNvPr id="4" name="图表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27</xdr:row>
      <xdr:rowOff>0</xdr:rowOff>
    </xdr:from>
    <xdr:to>
      <xdr:col>9</xdr:col>
      <xdr:colOff>103505</xdr:colOff>
      <xdr:row>31</xdr:row>
      <xdr:rowOff>126365</xdr:rowOff>
    </xdr:to>
    <xdr:graphicFrame macro="">
      <xdr:nvGraphicFramePr>
        <xdr:cNvPr id="5" name="图表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0</xdr:rowOff>
    </xdr:from>
    <xdr:to>
      <xdr:col>9</xdr:col>
      <xdr:colOff>103505</xdr:colOff>
      <xdr:row>37</xdr:row>
      <xdr:rowOff>126365</xdr:rowOff>
    </xdr:to>
    <xdr:graphicFrame macro="">
      <xdr:nvGraphicFramePr>
        <xdr:cNvPr id="6" name="图表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39</xdr:row>
      <xdr:rowOff>0</xdr:rowOff>
    </xdr:from>
    <xdr:to>
      <xdr:col>9</xdr:col>
      <xdr:colOff>103505</xdr:colOff>
      <xdr:row>43</xdr:row>
      <xdr:rowOff>126365</xdr:rowOff>
    </xdr:to>
    <xdr:graphicFrame macro="">
      <xdr:nvGraphicFramePr>
        <xdr:cNvPr id="7" name="图表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44</xdr:row>
      <xdr:rowOff>0</xdr:rowOff>
    </xdr:from>
    <xdr:to>
      <xdr:col>9</xdr:col>
      <xdr:colOff>103505</xdr:colOff>
      <xdr:row>48</xdr:row>
      <xdr:rowOff>126365</xdr:rowOff>
    </xdr:to>
    <xdr:graphicFrame macro="">
      <xdr:nvGraphicFramePr>
        <xdr:cNvPr id="8" name="图表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49</xdr:row>
      <xdr:rowOff>0</xdr:rowOff>
    </xdr:from>
    <xdr:to>
      <xdr:col>9</xdr:col>
      <xdr:colOff>103505</xdr:colOff>
      <xdr:row>53</xdr:row>
      <xdr:rowOff>126365</xdr:rowOff>
    </xdr:to>
    <xdr:graphicFrame macro="">
      <xdr:nvGraphicFramePr>
        <xdr:cNvPr id="9" name="图表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54</xdr:row>
      <xdr:rowOff>0</xdr:rowOff>
    </xdr:from>
    <xdr:to>
      <xdr:col>9</xdr:col>
      <xdr:colOff>103505</xdr:colOff>
      <xdr:row>58</xdr:row>
      <xdr:rowOff>126365</xdr:rowOff>
    </xdr:to>
    <xdr:graphicFrame macro="">
      <xdr:nvGraphicFramePr>
        <xdr:cNvPr id="10" name="图表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59</xdr:row>
      <xdr:rowOff>0</xdr:rowOff>
    </xdr:from>
    <xdr:to>
      <xdr:col>9</xdr:col>
      <xdr:colOff>103505</xdr:colOff>
      <xdr:row>63</xdr:row>
      <xdr:rowOff>126365</xdr:rowOff>
    </xdr:to>
    <xdr:graphicFrame macro="">
      <xdr:nvGraphicFramePr>
        <xdr:cNvPr id="11" name="图表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9525</xdr:colOff>
      <xdr:row>2</xdr:row>
      <xdr:rowOff>123825</xdr:rowOff>
    </xdr:from>
    <xdr:to>
      <xdr:col>9</xdr:col>
      <xdr:colOff>113030</xdr:colOff>
      <xdr:row>7</xdr:row>
      <xdr:rowOff>69215</xdr:rowOff>
    </xdr:to>
    <xdr:graphicFrame macro="">
      <xdr:nvGraphicFramePr>
        <xdr:cNvPr id="12" name="图表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8</xdr:row>
      <xdr:rowOff>50800</xdr:rowOff>
    </xdr:from>
    <xdr:to>
      <xdr:col>9</xdr:col>
      <xdr:colOff>103505</xdr:colOff>
      <xdr:row>11</xdr:row>
      <xdr:rowOff>161290</xdr:rowOff>
    </xdr:to>
    <xdr:graphicFrame macro="">
      <xdr:nvGraphicFramePr>
        <xdr:cNvPr id="13" name="图表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0</xdr:colOff>
      <xdr:row>14</xdr:row>
      <xdr:rowOff>0</xdr:rowOff>
    </xdr:from>
    <xdr:to>
      <xdr:col>9</xdr:col>
      <xdr:colOff>103505</xdr:colOff>
      <xdr:row>18</xdr:row>
      <xdr:rowOff>126365</xdr:rowOff>
    </xdr:to>
    <xdr:graphicFrame macro="">
      <xdr:nvGraphicFramePr>
        <xdr:cNvPr id="14" name="图表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208280</xdr:colOff>
      <xdr:row>6</xdr:row>
      <xdr:rowOff>254000</xdr:rowOff>
    </xdr:from>
    <xdr:to>
      <xdr:col>3</xdr:col>
      <xdr:colOff>1457960</xdr:colOff>
      <xdr:row>7</xdr:row>
      <xdr:rowOff>522605</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550160" y="2286000"/>
          <a:ext cx="1249680" cy="903605"/>
        </a:xfrm>
        <a:prstGeom prst="rect">
          <a:avLst/>
        </a:prstGeom>
        <a:noFill/>
        <a:ln w="9525">
          <a:noFill/>
        </a:ln>
      </xdr:spPr>
    </xdr:pic>
    <xdr:clientData/>
  </xdr:twoCellAnchor>
  <xdr:twoCellAnchor editAs="oneCell">
    <xdr:from>
      <xdr:col>3</xdr:col>
      <xdr:colOff>139700</xdr:colOff>
      <xdr:row>4</xdr:row>
      <xdr:rowOff>339725</xdr:rowOff>
    </xdr:from>
    <xdr:to>
      <xdr:col>3</xdr:col>
      <xdr:colOff>1095375</xdr:colOff>
      <xdr:row>5</xdr:row>
      <xdr:rowOff>472440</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481580" y="1101725"/>
          <a:ext cx="955675" cy="767715"/>
        </a:xfrm>
        <a:prstGeom prst="rect">
          <a:avLst/>
        </a:prstGeom>
        <a:noFill/>
        <a:ln w="9525">
          <a:noFill/>
        </a:ln>
      </xdr:spPr>
    </xdr:pic>
    <xdr:clientData/>
  </xdr:twoCellAnchor>
  <xdr:twoCellAnchor editAs="oneCell">
    <xdr:from>
      <xdr:col>3</xdr:col>
      <xdr:colOff>168910</xdr:colOff>
      <xdr:row>8</xdr:row>
      <xdr:rowOff>236855</xdr:rowOff>
    </xdr:from>
    <xdr:to>
      <xdr:col>3</xdr:col>
      <xdr:colOff>1416050</xdr:colOff>
      <xdr:row>9</xdr:row>
      <xdr:rowOff>551815</xdr:rowOff>
    </xdr:to>
    <xdr:pic>
      <xdr:nvPicPr>
        <xdr:cNvPr id="5" name="图片 4" descr="a841f297e9e386b5f1049b2dd0787ba">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2510790" y="3538855"/>
          <a:ext cx="1247140" cy="949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xdr:row>
      <xdr:rowOff>320467</xdr:rowOff>
    </xdr:from>
    <xdr:to>
      <xdr:col>3</xdr:col>
      <xdr:colOff>1140626</xdr:colOff>
      <xdr:row>4</xdr:row>
      <xdr:rowOff>688411</xdr:rowOff>
    </xdr:to>
    <xdr:pic>
      <xdr:nvPicPr>
        <xdr:cNvPr id="2" name="图片 1">
          <a:extLst>
            <a:ext uri="{FF2B5EF4-FFF2-40B4-BE49-F238E27FC236}">
              <a16:creationId xmlns:a16="http://schemas.microsoft.com/office/drawing/2014/main" id="{44F3BD4A-2166-E3BC-7413-4D19457252C3}"/>
            </a:ext>
          </a:extLst>
        </xdr:cNvPr>
        <xdr:cNvPicPr>
          <a:picLocks noChangeAspect="1"/>
        </xdr:cNvPicPr>
      </xdr:nvPicPr>
      <xdr:blipFill>
        <a:blip xmlns:r="http://schemas.openxmlformats.org/officeDocument/2006/relationships" r:embed="rId1"/>
        <a:stretch>
          <a:fillRect/>
        </a:stretch>
      </xdr:blipFill>
      <xdr:spPr>
        <a:xfrm>
          <a:off x="2824860" y="1507383"/>
          <a:ext cx="1140626" cy="367944"/>
        </a:xfrm>
        <a:prstGeom prst="rect">
          <a:avLst/>
        </a:prstGeom>
      </xdr:spPr>
    </xdr:pic>
    <xdr:clientData/>
  </xdr:twoCellAnchor>
  <xdr:twoCellAnchor editAs="oneCell">
    <xdr:from>
      <xdr:col>3</xdr:col>
      <xdr:colOff>33708</xdr:colOff>
      <xdr:row>5</xdr:row>
      <xdr:rowOff>282960</xdr:rowOff>
    </xdr:from>
    <xdr:to>
      <xdr:col>3</xdr:col>
      <xdr:colOff>1143427</xdr:colOff>
      <xdr:row>5</xdr:row>
      <xdr:rowOff>640934</xdr:rowOff>
    </xdr:to>
    <xdr:pic>
      <xdr:nvPicPr>
        <xdr:cNvPr id="3" name="图片 2">
          <a:extLst>
            <a:ext uri="{FF2B5EF4-FFF2-40B4-BE49-F238E27FC236}">
              <a16:creationId xmlns:a16="http://schemas.microsoft.com/office/drawing/2014/main" id="{5AA9C651-E0A1-6A49-AEED-49009785D4D3}"/>
            </a:ext>
          </a:extLst>
        </xdr:cNvPr>
        <xdr:cNvPicPr>
          <a:picLocks noChangeAspect="1"/>
        </xdr:cNvPicPr>
      </xdr:nvPicPr>
      <xdr:blipFill>
        <a:blip xmlns:r="http://schemas.openxmlformats.org/officeDocument/2006/relationships" r:embed="rId1"/>
        <a:stretch>
          <a:fillRect/>
        </a:stretch>
      </xdr:blipFill>
      <xdr:spPr>
        <a:xfrm>
          <a:off x="2858568" y="2490624"/>
          <a:ext cx="1109719" cy="357974"/>
        </a:xfrm>
        <a:prstGeom prst="rect">
          <a:avLst/>
        </a:prstGeom>
      </xdr:spPr>
    </xdr:pic>
    <xdr:clientData/>
  </xdr:twoCellAnchor>
  <xdr:twoCellAnchor editAs="oneCell">
    <xdr:from>
      <xdr:col>3</xdr:col>
      <xdr:colOff>73828</xdr:colOff>
      <xdr:row>6</xdr:row>
      <xdr:rowOff>276313</xdr:rowOff>
    </xdr:from>
    <xdr:to>
      <xdr:col>3</xdr:col>
      <xdr:colOff>1126173</xdr:colOff>
      <xdr:row>6</xdr:row>
      <xdr:rowOff>673099</xdr:rowOff>
    </xdr:to>
    <xdr:pic>
      <xdr:nvPicPr>
        <xdr:cNvPr id="4" name="图片 3">
          <a:extLst>
            <a:ext uri="{FF2B5EF4-FFF2-40B4-BE49-F238E27FC236}">
              <a16:creationId xmlns:a16="http://schemas.microsoft.com/office/drawing/2014/main" id="{F49824E9-5356-1B52-16E0-5EBD6767AE88}"/>
            </a:ext>
          </a:extLst>
        </xdr:cNvPr>
        <xdr:cNvPicPr>
          <a:picLocks noChangeAspect="1"/>
        </xdr:cNvPicPr>
      </xdr:nvPicPr>
      <xdr:blipFill>
        <a:blip xmlns:r="http://schemas.openxmlformats.org/officeDocument/2006/relationships" r:embed="rId2"/>
        <a:stretch>
          <a:fillRect/>
        </a:stretch>
      </xdr:blipFill>
      <xdr:spPr>
        <a:xfrm rot="16200000">
          <a:off x="3233708" y="2894933"/>
          <a:ext cx="396786" cy="1052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289560</xdr:colOff>
      <xdr:row>6</xdr:row>
      <xdr:rowOff>175260</xdr:rowOff>
    </xdr:from>
    <xdr:to>
      <xdr:col>3</xdr:col>
      <xdr:colOff>1555115</xdr:colOff>
      <xdr:row>7</xdr:row>
      <xdr:rowOff>459105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3230245" y="1927860"/>
          <a:ext cx="1265555" cy="817245"/>
        </a:xfrm>
        <a:prstGeom prst="rect">
          <a:avLst/>
        </a:prstGeom>
        <a:noFill/>
        <a:ln w="9525">
          <a:noFill/>
        </a:ln>
      </xdr:spPr>
    </xdr:pic>
    <xdr:clientData/>
  </xdr:twoCellAnchor>
  <xdr:twoCellAnchor editAs="oneCell">
    <xdr:from>
      <xdr:col>3</xdr:col>
      <xdr:colOff>304165</xdr:colOff>
      <xdr:row>4</xdr:row>
      <xdr:rowOff>201930</xdr:rowOff>
    </xdr:from>
    <xdr:to>
      <xdr:col>3</xdr:col>
      <xdr:colOff>1257935</xdr:colOff>
      <xdr:row>5</xdr:row>
      <xdr:rowOff>417195</xdr:rowOff>
    </xdr:to>
    <xdr:pic>
      <xdr:nvPicPr>
        <xdr:cNvPr id="3" name="图片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3244850" y="963930"/>
          <a:ext cx="953770" cy="71056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190500</xdr:colOff>
      <xdr:row>4</xdr:row>
      <xdr:rowOff>152400</xdr:rowOff>
    </xdr:from>
    <xdr:to>
      <xdr:col>3</xdr:col>
      <xdr:colOff>0</xdr:colOff>
      <xdr:row>5</xdr:row>
      <xdr:rowOff>313690</xdr:rowOff>
    </xdr:to>
    <xdr:pic>
      <xdr:nvPicPr>
        <xdr:cNvPr id="6" name="图片 5" descr="8417fb0325bc38a8f68f1d98c2920e0">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1"/>
        <a:stretch>
          <a:fillRect/>
        </a:stretch>
      </xdr:blipFill>
      <xdr:spPr>
        <a:xfrm>
          <a:off x="1592580" y="914400"/>
          <a:ext cx="1035685" cy="542290"/>
        </a:xfrm>
        <a:prstGeom prst="rect">
          <a:avLst/>
        </a:prstGeom>
      </xdr:spPr>
    </xdr:pic>
    <xdr:clientData/>
  </xdr:twoCellAnchor>
  <xdr:twoCellAnchor editAs="oneCell">
    <xdr:from>
      <xdr:col>3</xdr:col>
      <xdr:colOff>243840</xdr:colOff>
      <xdr:row>4</xdr:row>
      <xdr:rowOff>251460</xdr:rowOff>
    </xdr:from>
    <xdr:to>
      <xdr:col>3</xdr:col>
      <xdr:colOff>1034415</xdr:colOff>
      <xdr:row>5</xdr:row>
      <xdr:rowOff>327660</xdr:rowOff>
    </xdr:to>
    <xdr:pic>
      <xdr:nvPicPr>
        <xdr:cNvPr id="7" name="图片 6">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2"/>
        <a:stretch>
          <a:fillRect/>
        </a:stretch>
      </xdr:blipFill>
      <xdr:spPr>
        <a:xfrm>
          <a:off x="2872105" y="1013460"/>
          <a:ext cx="790575" cy="457200"/>
        </a:xfrm>
        <a:prstGeom prst="rect">
          <a:avLst/>
        </a:prstGeom>
        <a:ln w="22225">
          <a:solidFill>
            <a:srgbClr val="FF0000"/>
          </a:solidFill>
        </a:ln>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A120-AD56-A945-881F-F1AC42789B78}">
  <sheetPr>
    <tabColor rgb="FFFFFF00"/>
  </sheetPr>
  <dimension ref="A1:P34"/>
  <sheetViews>
    <sheetView zoomScale="125" workbookViewId="0">
      <selection activeCell="F23" sqref="F23"/>
    </sheetView>
  </sheetViews>
  <sheetFormatPr baseColWidth="10" defaultRowHeight="16"/>
  <cols>
    <col min="1" max="1" width="12.33203125" bestFit="1" customWidth="1"/>
    <col min="2" max="2" width="15.83203125" customWidth="1"/>
    <col min="3" max="4" width="15.1640625" customWidth="1"/>
    <col min="5" max="5" width="9.33203125" customWidth="1"/>
    <col min="6" max="6" width="8.6640625" customWidth="1"/>
  </cols>
  <sheetData>
    <row r="1" spans="1:16">
      <c r="A1" s="130" t="s">
        <v>94</v>
      </c>
      <c r="B1" s="131"/>
      <c r="C1" s="131"/>
      <c r="D1" s="131"/>
      <c r="E1" s="131"/>
      <c r="F1" s="131"/>
      <c r="G1" s="131"/>
      <c r="H1" s="131"/>
      <c r="I1" s="131"/>
      <c r="J1" s="131"/>
      <c r="K1" s="131"/>
      <c r="L1" s="131"/>
      <c r="M1" s="131"/>
    </row>
    <row r="2" spans="1:16">
      <c r="A2" s="119" t="s">
        <v>78</v>
      </c>
      <c r="B2" s="133" t="s">
        <v>83</v>
      </c>
      <c r="C2" s="133" t="s">
        <v>1</v>
      </c>
      <c r="D2" s="136" t="s">
        <v>18</v>
      </c>
      <c r="E2" s="133" t="s">
        <v>82</v>
      </c>
      <c r="F2" s="133"/>
      <c r="G2" s="133"/>
      <c r="H2" s="133"/>
      <c r="I2" s="133" t="s">
        <v>79</v>
      </c>
      <c r="J2" s="133" t="s">
        <v>76</v>
      </c>
      <c r="K2" s="133" t="s">
        <v>22</v>
      </c>
      <c r="L2" s="133" t="s">
        <v>80</v>
      </c>
      <c r="M2" s="119" t="s">
        <v>81</v>
      </c>
      <c r="N2" s="48"/>
      <c r="O2" s="48"/>
    </row>
    <row r="3" spans="1:16">
      <c r="A3" s="119"/>
      <c r="B3" s="133"/>
      <c r="C3" s="133"/>
      <c r="D3" s="135"/>
      <c r="E3" s="50" t="s">
        <v>73</v>
      </c>
      <c r="F3" s="50" t="s">
        <v>74</v>
      </c>
      <c r="G3" s="50" t="s">
        <v>25</v>
      </c>
      <c r="H3" s="50"/>
      <c r="I3" s="133"/>
      <c r="J3" s="133"/>
      <c r="K3" s="133"/>
      <c r="L3" s="133"/>
      <c r="M3" s="119"/>
      <c r="N3" s="48"/>
      <c r="O3" s="48"/>
    </row>
    <row r="4" spans="1:16">
      <c r="A4" s="124"/>
      <c r="B4" s="127"/>
      <c r="C4" s="51" t="s">
        <v>84</v>
      </c>
      <c r="D4" s="51"/>
      <c r="E4" s="51"/>
      <c r="F4" s="51"/>
      <c r="G4" s="51"/>
      <c r="H4" s="51"/>
      <c r="I4" s="51"/>
      <c r="J4" s="51"/>
      <c r="K4" s="51"/>
      <c r="L4" s="51"/>
      <c r="M4" s="52"/>
      <c r="N4" s="48"/>
      <c r="O4" s="48"/>
    </row>
    <row r="5" spans="1:16">
      <c r="A5" s="125"/>
      <c r="B5" s="128"/>
      <c r="C5" s="51" t="s">
        <v>85</v>
      </c>
      <c r="D5" s="51"/>
      <c r="E5" s="51"/>
      <c r="F5" s="51"/>
      <c r="G5" s="51"/>
      <c r="H5" s="51"/>
      <c r="I5" s="51"/>
      <c r="J5" s="51"/>
      <c r="K5" s="51"/>
      <c r="L5" s="51"/>
      <c r="M5" s="51"/>
      <c r="N5" s="49"/>
      <c r="O5" s="49"/>
    </row>
    <row r="6" spans="1:16">
      <c r="A6" s="126"/>
      <c r="B6" s="129"/>
      <c r="C6" s="51" t="s">
        <v>86</v>
      </c>
      <c r="D6" s="51"/>
      <c r="E6" s="51"/>
      <c r="F6" s="51"/>
      <c r="G6" s="51"/>
      <c r="H6" s="51"/>
      <c r="I6" s="51"/>
      <c r="J6" s="51"/>
      <c r="K6" s="51"/>
      <c r="L6" s="51"/>
      <c r="M6" s="51"/>
      <c r="N6" s="49"/>
      <c r="O6" s="49"/>
    </row>
    <row r="7" spans="1:16">
      <c r="A7" s="51"/>
      <c r="B7" s="53"/>
      <c r="C7" s="53"/>
      <c r="D7" s="53"/>
      <c r="E7" s="53"/>
      <c r="F7" s="53"/>
      <c r="G7" s="53"/>
      <c r="H7" s="53"/>
      <c r="I7" s="53"/>
      <c r="J7" s="53"/>
      <c r="K7" s="53"/>
      <c r="L7" s="53"/>
      <c r="M7" s="51"/>
      <c r="N7" s="49"/>
      <c r="O7" s="49"/>
    </row>
    <row r="8" spans="1:16">
      <c r="A8" s="51"/>
      <c r="B8" s="53"/>
      <c r="C8" s="53"/>
      <c r="D8" s="53"/>
      <c r="E8" s="53"/>
      <c r="F8" s="53"/>
      <c r="G8" s="53"/>
      <c r="H8" s="53"/>
      <c r="I8" s="53"/>
      <c r="J8" s="53"/>
      <c r="K8" s="53"/>
      <c r="L8" s="53"/>
      <c r="M8" s="51"/>
      <c r="N8" s="49"/>
      <c r="O8" s="49"/>
    </row>
    <row r="9" spans="1:16">
      <c r="A9" s="53"/>
      <c r="B9" s="53"/>
      <c r="C9" s="53"/>
      <c r="D9" s="53"/>
      <c r="E9" s="53"/>
      <c r="F9" s="53"/>
      <c r="G9" s="53"/>
      <c r="H9" s="53"/>
      <c r="I9" s="53"/>
      <c r="J9" s="53"/>
      <c r="K9" s="53"/>
      <c r="L9" s="53"/>
      <c r="M9" s="53"/>
    </row>
    <row r="10" spans="1:16">
      <c r="A10" s="53"/>
      <c r="B10" s="53"/>
      <c r="C10" s="53"/>
      <c r="D10" s="53"/>
      <c r="E10" s="53"/>
      <c r="F10" s="53"/>
      <c r="G10" s="53"/>
      <c r="H10" s="53"/>
      <c r="I10" s="53"/>
      <c r="J10" s="53"/>
      <c r="K10" s="53"/>
      <c r="L10" s="53"/>
      <c r="M10" s="53"/>
    </row>
    <row r="11" spans="1:16">
      <c r="A11" s="53"/>
      <c r="B11" s="53"/>
      <c r="C11" s="53"/>
      <c r="D11" s="53"/>
      <c r="E11" s="53"/>
      <c r="F11" s="53"/>
      <c r="G11" s="53"/>
      <c r="H11" s="53"/>
      <c r="I11" s="53"/>
      <c r="J11" s="53"/>
      <c r="K11" s="53"/>
      <c r="L11" s="53"/>
      <c r="M11" s="53"/>
    </row>
    <row r="12" spans="1:16">
      <c r="A12" s="53"/>
      <c r="B12" s="53"/>
      <c r="C12" s="53"/>
      <c r="D12" s="53"/>
      <c r="E12" s="53"/>
      <c r="F12" s="53"/>
      <c r="G12" s="53"/>
      <c r="H12" s="53"/>
      <c r="I12" s="53"/>
      <c r="J12" s="53"/>
      <c r="K12" s="53"/>
      <c r="L12" s="53"/>
      <c r="M12" s="53"/>
    </row>
    <row r="13" spans="1:16">
      <c r="A13" s="53"/>
      <c r="B13" s="53"/>
      <c r="C13" s="53"/>
      <c r="D13" s="53"/>
      <c r="E13" s="53"/>
      <c r="F13" s="53"/>
      <c r="G13" s="53"/>
      <c r="H13" s="53"/>
      <c r="I13" s="53"/>
      <c r="J13" s="53"/>
      <c r="K13" s="53"/>
      <c r="L13" s="53"/>
      <c r="M13" s="53"/>
    </row>
    <row r="14" spans="1:16">
      <c r="A14" s="120"/>
      <c r="B14" s="120"/>
      <c r="C14" s="120"/>
      <c r="D14" s="120"/>
      <c r="E14" s="120"/>
      <c r="F14" s="120"/>
      <c r="G14" s="120"/>
      <c r="H14" s="120"/>
      <c r="I14" s="120"/>
      <c r="J14" s="120"/>
      <c r="K14" s="120"/>
      <c r="L14" s="120"/>
      <c r="M14" s="120"/>
    </row>
    <row r="15" spans="1:16">
      <c r="A15" s="130" t="s">
        <v>263</v>
      </c>
      <c r="B15" s="131"/>
      <c r="C15" s="131"/>
      <c r="D15" s="131"/>
      <c r="E15" s="131"/>
      <c r="F15" s="131"/>
      <c r="G15" s="131"/>
      <c r="H15" s="131"/>
      <c r="I15" s="131"/>
      <c r="J15" s="131"/>
      <c r="K15" s="131"/>
      <c r="L15" s="131"/>
      <c r="M15" s="131"/>
      <c r="N15" s="132"/>
      <c r="O15" s="48"/>
      <c r="P15" s="48"/>
    </row>
    <row r="16" spans="1:16">
      <c r="A16" s="119" t="s">
        <v>78</v>
      </c>
      <c r="B16" s="133" t="s">
        <v>1</v>
      </c>
      <c r="C16" s="134" t="s">
        <v>92</v>
      </c>
      <c r="D16" s="134" t="s">
        <v>18</v>
      </c>
      <c r="E16" s="121" t="s">
        <v>82</v>
      </c>
      <c r="F16" s="122"/>
      <c r="G16" s="122"/>
      <c r="H16" s="123"/>
      <c r="I16" s="56" t="s">
        <v>79</v>
      </c>
      <c r="J16" s="56" t="s">
        <v>76</v>
      </c>
      <c r="K16" s="56" t="s">
        <v>22</v>
      </c>
      <c r="L16" s="56" t="s">
        <v>80</v>
      </c>
      <c r="M16" s="119" t="s">
        <v>81</v>
      </c>
      <c r="N16" s="132"/>
      <c r="O16" s="48"/>
      <c r="P16" s="48"/>
    </row>
    <row r="17" spans="1:16">
      <c r="A17" s="119"/>
      <c r="B17" s="133"/>
      <c r="C17" s="135"/>
      <c r="D17" s="137"/>
      <c r="E17" s="50" t="s">
        <v>73</v>
      </c>
      <c r="F17" s="50" t="s">
        <v>74</v>
      </c>
      <c r="G17" s="50" t="s">
        <v>25</v>
      </c>
      <c r="H17" s="50"/>
      <c r="I17" s="55"/>
      <c r="J17" s="55"/>
      <c r="K17" s="55"/>
      <c r="L17" s="55"/>
      <c r="M17" s="119"/>
      <c r="N17" s="48"/>
      <c r="O17" s="48"/>
      <c r="P17" s="48"/>
    </row>
    <row r="18" spans="1:16">
      <c r="A18" s="53"/>
      <c r="B18" s="51" t="s">
        <v>84</v>
      </c>
      <c r="C18" s="51"/>
      <c r="D18" s="51"/>
      <c r="E18" s="51"/>
      <c r="F18" s="51"/>
      <c r="G18" s="51"/>
      <c r="H18" s="51"/>
      <c r="I18" s="51"/>
      <c r="J18" s="51"/>
      <c r="K18" s="51"/>
      <c r="L18" s="51"/>
      <c r="M18" s="52"/>
      <c r="N18" s="49"/>
      <c r="O18" s="49"/>
      <c r="P18" s="49"/>
    </row>
    <row r="19" spans="1:16">
      <c r="A19" s="53"/>
      <c r="B19" s="51"/>
      <c r="C19" s="51"/>
      <c r="D19" s="51"/>
      <c r="E19" s="51"/>
      <c r="F19" s="51"/>
      <c r="G19" s="51"/>
      <c r="H19" s="51"/>
      <c r="I19" s="51"/>
      <c r="J19" s="51"/>
      <c r="K19" s="51"/>
      <c r="L19" s="51"/>
      <c r="M19" s="51"/>
      <c r="N19" s="49"/>
      <c r="O19" s="49"/>
      <c r="P19" s="49"/>
    </row>
    <row r="20" spans="1:16">
      <c r="A20" s="53"/>
      <c r="B20" s="51"/>
      <c r="C20" s="51"/>
      <c r="D20" s="51"/>
      <c r="E20" s="51"/>
      <c r="F20" s="51"/>
      <c r="G20" s="51"/>
      <c r="H20" s="51"/>
      <c r="I20" s="51"/>
      <c r="J20" s="51"/>
      <c r="K20" s="51"/>
      <c r="L20" s="51"/>
      <c r="M20" s="51"/>
      <c r="N20" s="49"/>
      <c r="O20" s="49"/>
      <c r="P20" s="49"/>
    </row>
    <row r="21" spans="1:16">
      <c r="A21" s="51"/>
      <c r="B21" s="53"/>
      <c r="C21" s="53"/>
      <c r="D21" s="53"/>
      <c r="E21" s="53"/>
      <c r="F21" s="53"/>
      <c r="G21" s="53"/>
      <c r="H21" s="53"/>
      <c r="I21" s="53"/>
      <c r="J21" s="53"/>
      <c r="K21" s="53"/>
      <c r="L21" s="53"/>
      <c r="M21" s="51"/>
      <c r="N21" s="49"/>
      <c r="O21" s="49"/>
      <c r="P21" s="49"/>
    </row>
    <row r="22" spans="1:16">
      <c r="A22" s="51"/>
      <c r="B22" s="51" t="s">
        <v>85</v>
      </c>
      <c r="C22" s="51"/>
      <c r="D22" s="53"/>
      <c r="E22" s="53"/>
      <c r="F22" s="53"/>
      <c r="G22" s="53"/>
      <c r="H22" s="53"/>
      <c r="I22" s="53"/>
      <c r="J22" s="53"/>
      <c r="K22" s="53"/>
      <c r="L22" s="53"/>
      <c r="M22" s="51"/>
    </row>
    <row r="23" spans="1:16">
      <c r="A23" s="53"/>
      <c r="B23" s="53"/>
      <c r="C23" s="53"/>
      <c r="D23" s="53"/>
      <c r="E23" s="53"/>
      <c r="F23" s="53"/>
      <c r="G23" s="53"/>
      <c r="H23" s="53"/>
      <c r="I23" s="53"/>
      <c r="J23" s="53"/>
      <c r="K23" s="53"/>
      <c r="L23" s="53"/>
      <c r="M23" s="53"/>
    </row>
    <row r="24" spans="1:16">
      <c r="A24" s="53"/>
      <c r="B24" s="53"/>
      <c r="C24" s="53"/>
      <c r="D24" s="53"/>
      <c r="E24" s="53"/>
      <c r="F24" s="53"/>
      <c r="G24" s="53"/>
      <c r="H24" s="53"/>
      <c r="I24" s="53"/>
      <c r="J24" s="53"/>
      <c r="K24" s="53"/>
      <c r="L24" s="53"/>
      <c r="M24" s="53"/>
    </row>
    <row r="25" spans="1:16">
      <c r="A25" s="53"/>
      <c r="B25" s="53"/>
      <c r="C25" s="53"/>
      <c r="D25" s="53"/>
      <c r="E25" s="53"/>
      <c r="F25" s="53"/>
      <c r="G25" s="53"/>
      <c r="H25" s="53"/>
      <c r="I25" s="53"/>
      <c r="J25" s="53"/>
      <c r="K25" s="53"/>
      <c r="L25" s="53"/>
      <c r="M25" s="53"/>
    </row>
    <row r="26" spans="1:16">
      <c r="A26" s="53"/>
      <c r="B26" s="53"/>
      <c r="C26" s="53"/>
      <c r="D26" s="53"/>
      <c r="E26" s="53"/>
      <c r="F26" s="53"/>
      <c r="G26" s="53"/>
      <c r="H26" s="53"/>
      <c r="I26" s="53"/>
      <c r="J26" s="53"/>
      <c r="K26" s="53"/>
      <c r="L26" s="53"/>
      <c r="M26" s="53"/>
    </row>
    <row r="27" spans="1:16">
      <c r="A27" s="53"/>
      <c r="B27" s="53"/>
      <c r="C27" s="53"/>
      <c r="D27" s="53"/>
      <c r="E27" s="53"/>
      <c r="F27" s="53"/>
      <c r="G27" s="53"/>
      <c r="H27" s="53"/>
      <c r="I27" s="53"/>
      <c r="J27" s="53"/>
      <c r="K27" s="53"/>
      <c r="L27" s="53"/>
      <c r="M27" s="53"/>
    </row>
    <row r="29" spans="1:16">
      <c r="A29" s="54" t="s">
        <v>87</v>
      </c>
    </row>
    <row r="30" spans="1:16">
      <c r="A30">
        <v>1</v>
      </c>
      <c r="B30" s="54" t="s">
        <v>90</v>
      </c>
    </row>
    <row r="31" spans="1:16">
      <c r="A31">
        <v>2</v>
      </c>
      <c r="B31" s="54" t="s">
        <v>88</v>
      </c>
    </row>
    <row r="32" spans="1:16">
      <c r="A32">
        <v>3</v>
      </c>
      <c r="B32" s="54" t="s">
        <v>89</v>
      </c>
    </row>
    <row r="33" spans="1:2">
      <c r="A33">
        <v>4</v>
      </c>
      <c r="B33" s="54" t="s">
        <v>91</v>
      </c>
    </row>
    <row r="34" spans="1:2">
      <c r="A34">
        <v>5</v>
      </c>
      <c r="B34" s="57" t="s">
        <v>97</v>
      </c>
    </row>
  </sheetData>
  <mergeCells count="22">
    <mergeCell ref="N15:N16"/>
    <mergeCell ref="A16:A17"/>
    <mergeCell ref="B16:B17"/>
    <mergeCell ref="C16:C17"/>
    <mergeCell ref="A1:M1"/>
    <mergeCell ref="A2:A3"/>
    <mergeCell ref="B2:B3"/>
    <mergeCell ref="C2:C3"/>
    <mergeCell ref="E2:H2"/>
    <mergeCell ref="I2:I3"/>
    <mergeCell ref="J2:J3"/>
    <mergeCell ref="K2:K3"/>
    <mergeCell ref="L2:L3"/>
    <mergeCell ref="M2:M3"/>
    <mergeCell ref="D2:D3"/>
    <mergeCell ref="D16:D17"/>
    <mergeCell ref="M16:M17"/>
    <mergeCell ref="A14:M14"/>
    <mergeCell ref="E16:H16"/>
    <mergeCell ref="A4:A6"/>
    <mergeCell ref="B4:B6"/>
    <mergeCell ref="A15:M15"/>
  </mergeCells>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232"/>
  <sheetViews>
    <sheetView showGridLines="0" tabSelected="1" zoomScale="111" zoomScaleNormal="85" workbookViewId="0">
      <pane xSplit="7" ySplit="1" topLeftCell="H2" activePane="bottomRight" state="frozen"/>
      <selection pane="topRight"/>
      <selection pane="bottomLeft"/>
      <selection pane="bottomRight" activeCell="J15" sqref="J15"/>
    </sheetView>
  </sheetViews>
  <sheetFormatPr baseColWidth="10" defaultColWidth="9" defaultRowHeight="14"/>
  <cols>
    <col min="1" max="1" width="2.6640625" style="69" customWidth="1"/>
    <col min="2" max="2" width="5.33203125" style="69" customWidth="1"/>
    <col min="3" max="3" width="10.6640625" style="69" customWidth="1"/>
    <col min="4" max="4" width="14.6640625" style="69" bestFit="1" customWidth="1"/>
    <col min="5" max="5" width="10.83203125" style="69" customWidth="1"/>
    <col min="6" max="6" width="8" style="69" customWidth="1"/>
    <col min="7" max="8" width="12" style="69" customWidth="1"/>
    <col min="9" max="10" width="12.33203125" style="69" customWidth="1"/>
    <col min="11" max="11" width="10" style="69" customWidth="1"/>
    <col min="12" max="12" width="11.1640625" style="69" customWidth="1"/>
    <col min="13" max="15" width="12.6640625" style="69" customWidth="1"/>
    <col min="16" max="16" width="11.5" style="69" customWidth="1"/>
    <col min="17" max="17" width="12.83203125" style="69" customWidth="1"/>
    <col min="18" max="16384" width="9" style="69"/>
  </cols>
  <sheetData>
    <row r="1" spans="2:29" ht="35" customHeight="1">
      <c r="B1" s="61"/>
      <c r="C1" s="62" t="s">
        <v>0</v>
      </c>
      <c r="D1" s="62" t="s">
        <v>1</v>
      </c>
      <c r="E1" s="62" t="s">
        <v>2</v>
      </c>
      <c r="F1" s="62" t="s">
        <v>3</v>
      </c>
      <c r="G1" s="63" t="s">
        <v>4</v>
      </c>
      <c r="H1" s="63" t="s">
        <v>73</v>
      </c>
      <c r="I1" s="63" t="s">
        <v>75</v>
      </c>
      <c r="J1" s="63" t="s">
        <v>270</v>
      </c>
      <c r="K1" s="64" t="s">
        <v>98</v>
      </c>
      <c r="L1" s="64" t="s">
        <v>99</v>
      </c>
      <c r="M1" s="65" t="s">
        <v>101</v>
      </c>
      <c r="N1" s="65" t="s">
        <v>100</v>
      </c>
      <c r="O1" s="65" t="s">
        <v>102</v>
      </c>
      <c r="P1" s="65" t="s">
        <v>103</v>
      </c>
      <c r="Q1" s="66" t="s">
        <v>104</v>
      </c>
      <c r="R1" s="66" t="s">
        <v>105</v>
      </c>
      <c r="S1" s="66" t="s">
        <v>106</v>
      </c>
      <c r="T1" s="66" t="s">
        <v>107</v>
      </c>
      <c r="U1" s="66" t="s">
        <v>108</v>
      </c>
      <c r="V1" s="67" t="s">
        <v>109</v>
      </c>
      <c r="W1" s="67" t="s">
        <v>110</v>
      </c>
      <c r="X1" s="67" t="s">
        <v>111</v>
      </c>
      <c r="Y1" s="67" t="s">
        <v>112</v>
      </c>
      <c r="Z1" s="68" t="s">
        <v>113</v>
      </c>
      <c r="AA1" s="68" t="s">
        <v>114</v>
      </c>
      <c r="AB1" s="68" t="s">
        <v>115</v>
      </c>
      <c r="AC1" s="68" t="s">
        <v>116</v>
      </c>
    </row>
    <row r="2" spans="2:29" ht="35" customHeight="1">
      <c r="B2" s="70">
        <v>1</v>
      </c>
      <c r="C2" s="71" t="s">
        <v>124</v>
      </c>
      <c r="D2" s="76" t="s">
        <v>199</v>
      </c>
      <c r="E2" s="75" t="s">
        <v>123</v>
      </c>
      <c r="F2" s="73" t="s">
        <v>125</v>
      </c>
      <c r="G2" s="74">
        <f t="shared" ref="G2:G33" si="0">AVERAGE(H2:I2)</f>
        <v>0.97489999999999999</v>
      </c>
      <c r="H2" s="74" t="s">
        <v>260</v>
      </c>
      <c r="I2" s="74">
        <v>0.97489999999999999</v>
      </c>
      <c r="J2" s="74" t="s">
        <v>260</v>
      </c>
      <c r="K2" s="74"/>
      <c r="L2" s="74"/>
      <c r="M2" s="74"/>
      <c r="N2" s="74"/>
      <c r="O2" s="74"/>
      <c r="P2" s="74"/>
      <c r="Q2" s="74"/>
      <c r="R2" s="74"/>
      <c r="S2" s="74"/>
      <c r="T2" s="74"/>
      <c r="U2" s="74"/>
      <c r="V2" s="74"/>
      <c r="W2" s="74"/>
      <c r="X2" s="74"/>
      <c r="Y2" s="74"/>
      <c r="Z2" s="74"/>
      <c r="AA2" s="74"/>
      <c r="AB2" s="74"/>
      <c r="AC2" s="74"/>
    </row>
    <row r="3" spans="2:29" ht="35" customHeight="1">
      <c r="B3" s="70">
        <v>2</v>
      </c>
      <c r="C3" s="71" t="s">
        <v>124</v>
      </c>
      <c r="D3" s="76" t="s">
        <v>200</v>
      </c>
      <c r="E3" s="75" t="s">
        <v>123</v>
      </c>
      <c r="F3" s="73" t="s">
        <v>125</v>
      </c>
      <c r="G3" s="74">
        <f t="shared" si="0"/>
        <v>0.97360000000000002</v>
      </c>
      <c r="H3" s="74" t="s">
        <v>260</v>
      </c>
      <c r="I3" s="74">
        <v>0.97360000000000002</v>
      </c>
      <c r="J3" s="74" t="s">
        <v>260</v>
      </c>
      <c r="K3" s="74"/>
      <c r="L3" s="74"/>
      <c r="M3" s="74"/>
      <c r="N3" s="74"/>
      <c r="O3" s="74"/>
      <c r="P3" s="74"/>
      <c r="Q3" s="74"/>
      <c r="R3" s="74"/>
      <c r="S3" s="74"/>
      <c r="T3" s="74"/>
      <c r="U3" s="74"/>
      <c r="V3" s="74"/>
      <c r="W3" s="74"/>
      <c r="X3" s="74"/>
      <c r="Y3" s="74"/>
      <c r="Z3" s="74"/>
      <c r="AA3" s="74"/>
      <c r="AB3" s="74"/>
      <c r="AC3" s="74"/>
    </row>
    <row r="4" spans="2:29">
      <c r="B4" s="70">
        <v>3</v>
      </c>
      <c r="C4" s="71" t="s">
        <v>261</v>
      </c>
      <c r="D4" s="76" t="s">
        <v>201</v>
      </c>
      <c r="E4" s="75" t="s">
        <v>240</v>
      </c>
      <c r="F4" s="73" t="s">
        <v>125</v>
      </c>
      <c r="G4" s="74">
        <f t="shared" si="0"/>
        <v>0.98708694491067805</v>
      </c>
      <c r="H4" s="74" t="s">
        <v>260</v>
      </c>
      <c r="I4" s="74">
        <v>0.98708694491067805</v>
      </c>
      <c r="J4" s="193">
        <v>46022</v>
      </c>
      <c r="K4" s="74"/>
      <c r="L4" s="74"/>
      <c r="M4" s="74"/>
      <c r="N4" s="74"/>
      <c r="O4" s="74"/>
      <c r="P4" s="74"/>
      <c r="Q4" s="74"/>
      <c r="R4" s="74"/>
      <c r="S4" s="74"/>
      <c r="T4" s="74"/>
      <c r="U4" s="74"/>
      <c r="V4" s="74"/>
      <c r="W4" s="74"/>
      <c r="X4" s="74"/>
      <c r="Y4" s="74"/>
      <c r="Z4" s="74"/>
      <c r="AA4" s="74"/>
      <c r="AB4" s="74"/>
      <c r="AC4" s="74"/>
    </row>
    <row r="5" spans="2:29">
      <c r="B5" s="70">
        <v>4</v>
      </c>
      <c r="C5" s="71" t="s">
        <v>261</v>
      </c>
      <c r="D5" s="76" t="s">
        <v>202</v>
      </c>
      <c r="E5" s="75" t="s">
        <v>240</v>
      </c>
      <c r="F5" s="73" t="s">
        <v>125</v>
      </c>
      <c r="G5" s="74">
        <f t="shared" si="0"/>
        <v>0.99049899860198298</v>
      </c>
      <c r="H5" s="74" t="s">
        <v>260</v>
      </c>
      <c r="I5" s="74">
        <v>0.99049899860198298</v>
      </c>
      <c r="J5" s="74"/>
      <c r="K5" s="74"/>
      <c r="L5" s="74"/>
      <c r="M5" s="74"/>
      <c r="N5" s="74"/>
      <c r="O5" s="74"/>
      <c r="P5" s="74"/>
      <c r="Q5" s="74"/>
      <c r="R5" s="74"/>
      <c r="S5" s="74"/>
      <c r="T5" s="74"/>
      <c r="U5" s="74"/>
      <c r="V5" s="74"/>
      <c r="W5" s="74"/>
      <c r="X5" s="74"/>
      <c r="Y5" s="74"/>
      <c r="Z5" s="74"/>
      <c r="AA5" s="74"/>
      <c r="AB5" s="74"/>
      <c r="AC5" s="74"/>
    </row>
    <row r="6" spans="2:29">
      <c r="B6" s="70">
        <v>5</v>
      </c>
      <c r="C6" s="71" t="s">
        <v>261</v>
      </c>
      <c r="D6" s="76" t="s">
        <v>203</v>
      </c>
      <c r="E6" s="75" t="s">
        <v>240</v>
      </c>
      <c r="F6" s="73" t="s">
        <v>125</v>
      </c>
      <c r="G6" s="74">
        <f t="shared" si="0"/>
        <v>0.98433463915389063</v>
      </c>
      <c r="H6" s="74" t="s">
        <v>260</v>
      </c>
      <c r="I6" s="74">
        <v>0.98433463915389063</v>
      </c>
      <c r="J6" s="74"/>
      <c r="K6" s="74"/>
      <c r="L6" s="74"/>
      <c r="M6" s="74"/>
      <c r="N6" s="74"/>
      <c r="O6" s="74"/>
      <c r="P6" s="74"/>
      <c r="Q6" s="74"/>
      <c r="R6" s="74"/>
      <c r="S6" s="74"/>
      <c r="T6" s="74"/>
      <c r="U6" s="74"/>
      <c r="V6" s="74"/>
      <c r="W6" s="74"/>
      <c r="X6" s="74"/>
      <c r="Y6" s="74"/>
      <c r="Z6" s="74"/>
      <c r="AA6" s="74"/>
      <c r="AB6" s="74"/>
      <c r="AC6" s="74"/>
    </row>
    <row r="7" spans="2:29">
      <c r="B7" s="70">
        <v>6</v>
      </c>
      <c r="C7" s="71" t="s">
        <v>261</v>
      </c>
      <c r="D7" s="76" t="s">
        <v>204</v>
      </c>
      <c r="E7" s="75" t="s">
        <v>240</v>
      </c>
      <c r="F7" s="73" t="s">
        <v>125</v>
      </c>
      <c r="G7" s="74">
        <f t="shared" si="0"/>
        <v>0.9821367671650707</v>
      </c>
      <c r="H7" s="74" t="s">
        <v>260</v>
      </c>
      <c r="I7" s="74">
        <v>0.9821367671650707</v>
      </c>
      <c r="J7" s="74"/>
      <c r="K7" s="74"/>
      <c r="L7" s="74"/>
      <c r="M7" s="74"/>
      <c r="N7" s="74"/>
      <c r="O7" s="74"/>
      <c r="P7" s="74"/>
      <c r="Q7" s="74"/>
      <c r="R7" s="74"/>
      <c r="S7" s="74"/>
      <c r="T7" s="74"/>
      <c r="U7" s="74"/>
      <c r="V7" s="74"/>
      <c r="W7" s="74"/>
      <c r="X7" s="74"/>
      <c r="Y7" s="74"/>
      <c r="Z7" s="74"/>
      <c r="AA7" s="74"/>
      <c r="AB7" s="74"/>
      <c r="AC7" s="74"/>
    </row>
    <row r="8" spans="2:29">
      <c r="B8" s="70">
        <v>7</v>
      </c>
      <c r="C8" s="71" t="s">
        <v>261</v>
      </c>
      <c r="D8" s="76" t="s">
        <v>205</v>
      </c>
      <c r="E8" s="75" t="s">
        <v>240</v>
      </c>
      <c r="F8" s="73" t="s">
        <v>125</v>
      </c>
      <c r="G8" s="74">
        <f t="shared" si="0"/>
        <v>0.98134758394256327</v>
      </c>
      <c r="H8" s="74" t="s">
        <v>260</v>
      </c>
      <c r="I8" s="74">
        <v>0.98134758394256327</v>
      </c>
      <c r="J8" s="74"/>
      <c r="K8" s="74"/>
      <c r="L8" s="74"/>
      <c r="M8" s="74"/>
      <c r="N8" s="74"/>
      <c r="O8" s="74"/>
      <c r="P8" s="74"/>
      <c r="Q8" s="74"/>
      <c r="R8" s="74"/>
      <c r="S8" s="74"/>
      <c r="T8" s="74"/>
      <c r="U8" s="74"/>
      <c r="V8" s="74"/>
      <c r="W8" s="74"/>
      <c r="X8" s="74"/>
      <c r="Y8" s="74"/>
      <c r="Z8" s="74"/>
      <c r="AA8" s="74"/>
      <c r="AB8" s="74"/>
      <c r="AC8" s="74"/>
    </row>
    <row r="9" spans="2:29">
      <c r="B9" s="70">
        <v>8</v>
      </c>
      <c r="C9" s="71" t="s">
        <v>261</v>
      </c>
      <c r="D9" s="76" t="s">
        <v>206</v>
      </c>
      <c r="E9" s="75" t="s">
        <v>240</v>
      </c>
      <c r="F9" s="73" t="s">
        <v>125</v>
      </c>
      <c r="G9" s="74">
        <f t="shared" si="0"/>
        <v>0.98360816282644348</v>
      </c>
      <c r="H9" s="74" t="s">
        <v>260</v>
      </c>
      <c r="I9" s="74">
        <v>0.98360816282644348</v>
      </c>
      <c r="J9" s="74"/>
      <c r="K9" s="74"/>
      <c r="L9" s="74"/>
      <c r="M9" s="74"/>
      <c r="N9" s="74"/>
      <c r="O9" s="74"/>
      <c r="P9" s="74"/>
      <c r="Q9" s="74"/>
      <c r="R9" s="74"/>
      <c r="S9" s="74"/>
      <c r="T9" s="74"/>
      <c r="U9" s="74"/>
      <c r="V9" s="74"/>
      <c r="W9" s="74"/>
      <c r="X9" s="74"/>
      <c r="Y9" s="74"/>
      <c r="Z9" s="74"/>
      <c r="AA9" s="74"/>
      <c r="AB9" s="74"/>
      <c r="AC9" s="74"/>
    </row>
    <row r="10" spans="2:29">
      <c r="B10" s="70">
        <v>9</v>
      </c>
      <c r="C10" s="71" t="s">
        <v>261</v>
      </c>
      <c r="D10" s="76" t="s">
        <v>207</v>
      </c>
      <c r="E10" s="75" t="s">
        <v>240</v>
      </c>
      <c r="F10" s="73" t="s">
        <v>125</v>
      </c>
      <c r="G10" s="74">
        <f t="shared" si="0"/>
        <v>0.99160797588281002</v>
      </c>
      <c r="H10" s="74" t="s">
        <v>260</v>
      </c>
      <c r="I10" s="74">
        <v>0.99160797588281002</v>
      </c>
      <c r="J10" s="74"/>
      <c r="K10" s="74"/>
      <c r="L10" s="74"/>
      <c r="M10" s="74"/>
      <c r="N10" s="74"/>
      <c r="O10" s="74"/>
      <c r="P10" s="74"/>
      <c r="Q10" s="74"/>
      <c r="R10" s="74"/>
      <c r="S10" s="74"/>
      <c r="T10" s="74"/>
      <c r="U10" s="74"/>
      <c r="V10" s="74"/>
      <c r="W10" s="74"/>
      <c r="X10" s="74"/>
      <c r="Y10" s="74"/>
      <c r="Z10" s="74"/>
      <c r="AA10" s="74"/>
      <c r="AB10" s="74"/>
      <c r="AC10" s="74"/>
    </row>
    <row r="11" spans="2:29">
      <c r="B11" s="70">
        <v>10</v>
      </c>
      <c r="C11" s="71" t="s">
        <v>261</v>
      </c>
      <c r="D11" s="76" t="s">
        <v>208</v>
      </c>
      <c r="E11" s="75" t="s">
        <v>240</v>
      </c>
      <c r="F11" s="73" t="s">
        <v>125</v>
      </c>
      <c r="G11" s="74">
        <f t="shared" si="0"/>
        <v>0.98608603331770706</v>
      </c>
      <c r="H11" s="74" t="s">
        <v>260</v>
      </c>
      <c r="I11" s="74">
        <v>0.98608603331770706</v>
      </c>
      <c r="J11" s="74"/>
      <c r="K11" s="74"/>
      <c r="L11" s="74"/>
      <c r="M11" s="74"/>
      <c r="N11" s="74"/>
      <c r="O11" s="74"/>
      <c r="P11" s="74"/>
      <c r="Q11" s="74"/>
      <c r="R11" s="74"/>
      <c r="S11" s="74"/>
      <c r="T11" s="74"/>
      <c r="U11" s="74"/>
      <c r="V11" s="74"/>
      <c r="W11" s="74"/>
      <c r="X11" s="74"/>
      <c r="Y11" s="74"/>
      <c r="Z11" s="74"/>
      <c r="AA11" s="74"/>
      <c r="AB11" s="74"/>
      <c r="AC11" s="74"/>
    </row>
    <row r="12" spans="2:29">
      <c r="B12" s="70">
        <v>11</v>
      </c>
      <c r="C12" s="71" t="s">
        <v>261</v>
      </c>
      <c r="D12" s="76" t="s">
        <v>209</v>
      </c>
      <c r="E12" s="75" t="s">
        <v>240</v>
      </c>
      <c r="F12" s="73" t="s">
        <v>125</v>
      </c>
      <c r="G12" s="74">
        <f t="shared" si="0"/>
        <v>0.99139142124081292</v>
      </c>
      <c r="H12" s="74" t="s">
        <v>260</v>
      </c>
      <c r="I12" s="74">
        <v>0.99139142124081292</v>
      </c>
      <c r="J12" s="74"/>
      <c r="K12" s="74"/>
      <c r="L12" s="74"/>
      <c r="M12" s="74"/>
      <c r="N12" s="74"/>
      <c r="O12" s="74"/>
      <c r="P12" s="74"/>
      <c r="Q12" s="74"/>
      <c r="R12" s="74"/>
      <c r="S12" s="74"/>
      <c r="T12" s="74"/>
      <c r="U12" s="74"/>
      <c r="V12" s="74"/>
      <c r="W12" s="74"/>
      <c r="X12" s="74"/>
      <c r="Y12" s="74"/>
      <c r="Z12" s="74"/>
      <c r="AA12" s="74"/>
      <c r="AB12" s="74"/>
      <c r="AC12" s="74"/>
    </row>
    <row r="13" spans="2:29">
      <c r="B13" s="70">
        <v>12</v>
      </c>
      <c r="C13" s="71" t="s">
        <v>261</v>
      </c>
      <c r="D13" s="76" t="s">
        <v>135</v>
      </c>
      <c r="E13" s="75" t="s">
        <v>240</v>
      </c>
      <c r="F13" s="73" t="s">
        <v>125</v>
      </c>
      <c r="G13" s="74">
        <f t="shared" si="0"/>
        <v>0.98113148952039708</v>
      </c>
      <c r="H13" s="74">
        <v>0.97340000000000004</v>
      </c>
      <c r="I13" s="74">
        <v>0.98886297904079401</v>
      </c>
      <c r="J13" s="74"/>
      <c r="K13" s="74"/>
      <c r="L13" s="74"/>
      <c r="M13" s="74"/>
      <c r="N13" s="74"/>
      <c r="O13" s="74"/>
      <c r="P13" s="74"/>
      <c r="Q13" s="74"/>
      <c r="R13" s="74"/>
      <c r="S13" s="74"/>
      <c r="T13" s="74"/>
      <c r="U13" s="74"/>
      <c r="V13" s="74"/>
      <c r="W13" s="74"/>
      <c r="X13" s="74"/>
      <c r="Y13" s="74"/>
      <c r="Z13" s="74"/>
      <c r="AA13" s="74"/>
      <c r="AB13" s="74"/>
      <c r="AC13" s="74"/>
    </row>
    <row r="14" spans="2:29">
      <c r="B14" s="70">
        <v>13</v>
      </c>
      <c r="C14" s="71" t="s">
        <v>261</v>
      </c>
      <c r="D14" s="76" t="s">
        <v>136</v>
      </c>
      <c r="E14" s="75" t="s">
        <v>240</v>
      </c>
      <c r="F14" s="73" t="s">
        <v>125</v>
      </c>
      <c r="G14" s="74">
        <f t="shared" si="0"/>
        <v>0.98133333578380499</v>
      </c>
      <c r="H14" s="74">
        <v>0.97550000000000003</v>
      </c>
      <c r="I14" s="74">
        <v>0.98716667156760995</v>
      </c>
      <c r="J14" s="74"/>
      <c r="K14" s="74"/>
      <c r="L14" s="74"/>
      <c r="M14" s="74"/>
      <c r="N14" s="74"/>
      <c r="O14" s="74"/>
      <c r="P14" s="74"/>
      <c r="Q14" s="74"/>
      <c r="R14" s="74"/>
      <c r="S14" s="74"/>
      <c r="T14" s="74"/>
      <c r="U14" s="74"/>
      <c r="V14" s="74"/>
      <c r="W14" s="74"/>
      <c r="X14" s="74"/>
      <c r="Y14" s="74"/>
      <c r="Z14" s="74"/>
      <c r="AA14" s="74"/>
      <c r="AB14" s="74"/>
      <c r="AC14" s="74"/>
    </row>
    <row r="15" spans="2:29">
      <c r="B15" s="70">
        <v>14</v>
      </c>
      <c r="C15" s="71" t="s">
        <v>261</v>
      </c>
      <c r="D15" s="76" t="s">
        <v>137</v>
      </c>
      <c r="E15" s="75" t="s">
        <v>240</v>
      </c>
      <c r="F15" s="73" t="s">
        <v>125</v>
      </c>
      <c r="G15" s="74">
        <f t="shared" si="0"/>
        <v>0.98101701521087503</v>
      </c>
      <c r="H15" s="74">
        <v>0.97640000000000005</v>
      </c>
      <c r="I15" s="74">
        <v>0.98563403042175002</v>
      </c>
      <c r="J15" s="74"/>
      <c r="K15" s="74"/>
      <c r="L15" s="74"/>
      <c r="M15" s="74"/>
      <c r="N15" s="74"/>
      <c r="O15" s="74"/>
      <c r="P15" s="74"/>
      <c r="Q15" s="74"/>
      <c r="R15" s="74"/>
      <c r="S15" s="74"/>
      <c r="T15" s="74"/>
      <c r="U15" s="74"/>
      <c r="V15" s="74"/>
      <c r="W15" s="74"/>
      <c r="X15" s="74"/>
      <c r="Y15" s="74"/>
      <c r="Z15" s="74"/>
      <c r="AA15" s="74"/>
      <c r="AB15" s="74"/>
      <c r="AC15" s="74"/>
    </row>
    <row r="16" spans="2:29">
      <c r="B16" s="70">
        <v>15</v>
      </c>
      <c r="C16" s="71" t="s">
        <v>261</v>
      </c>
      <c r="D16" s="76" t="s">
        <v>138</v>
      </c>
      <c r="E16" s="75" t="s">
        <v>240</v>
      </c>
      <c r="F16" s="73" t="s">
        <v>125</v>
      </c>
      <c r="G16" s="74">
        <f t="shared" si="0"/>
        <v>0.98001392193688952</v>
      </c>
      <c r="H16" s="74">
        <v>0.97250000000000003</v>
      </c>
      <c r="I16" s="74">
        <v>0.98752784387377901</v>
      </c>
      <c r="J16" s="74"/>
      <c r="K16" s="74"/>
      <c r="L16" s="74"/>
      <c r="M16" s="74"/>
      <c r="N16" s="74"/>
      <c r="O16" s="74"/>
      <c r="P16" s="74"/>
      <c r="Q16" s="74"/>
      <c r="R16" s="74"/>
      <c r="S16" s="74"/>
      <c r="T16" s="74"/>
      <c r="U16" s="74"/>
      <c r="V16" s="74"/>
      <c r="W16" s="74"/>
      <c r="X16" s="74"/>
      <c r="Y16" s="74"/>
      <c r="Z16" s="74"/>
      <c r="AA16" s="74"/>
      <c r="AB16" s="74"/>
      <c r="AC16" s="74"/>
    </row>
    <row r="17" spans="2:29">
      <c r="B17" s="70">
        <v>16</v>
      </c>
      <c r="C17" s="71" t="s">
        <v>261</v>
      </c>
      <c r="D17" s="76" t="s">
        <v>139</v>
      </c>
      <c r="E17" s="75" t="s">
        <v>240</v>
      </c>
      <c r="F17" s="73" t="s">
        <v>125</v>
      </c>
      <c r="G17" s="74">
        <f t="shared" si="0"/>
        <v>0.98004914107582608</v>
      </c>
      <c r="H17" s="74">
        <v>0.97150000000000003</v>
      </c>
      <c r="I17" s="74">
        <v>0.98859828215165202</v>
      </c>
      <c r="J17" s="74"/>
      <c r="K17" s="74"/>
      <c r="L17" s="74"/>
      <c r="M17" s="74"/>
      <c r="N17" s="74"/>
      <c r="O17" s="74"/>
      <c r="P17" s="74"/>
      <c r="Q17" s="74"/>
      <c r="R17" s="74"/>
      <c r="S17" s="74"/>
      <c r="T17" s="74"/>
      <c r="U17" s="74"/>
      <c r="V17" s="74"/>
      <c r="W17" s="74"/>
      <c r="X17" s="74"/>
      <c r="Y17" s="74"/>
      <c r="Z17" s="74"/>
      <c r="AA17" s="74"/>
      <c r="AB17" s="74"/>
      <c r="AC17" s="74"/>
    </row>
    <row r="18" spans="2:29">
      <c r="B18" s="70">
        <v>17</v>
      </c>
      <c r="C18" s="71" t="s">
        <v>261</v>
      </c>
      <c r="D18" s="76" t="s">
        <v>140</v>
      </c>
      <c r="E18" s="75" t="s">
        <v>240</v>
      </c>
      <c r="F18" s="73" t="s">
        <v>125</v>
      </c>
      <c r="G18" s="74">
        <f t="shared" si="0"/>
        <v>0.98523237335808744</v>
      </c>
      <c r="H18" s="74">
        <v>0.98070000000000002</v>
      </c>
      <c r="I18" s="74">
        <v>0.98976474671617498</v>
      </c>
      <c r="J18" s="74"/>
      <c r="K18" s="74"/>
      <c r="L18" s="74"/>
      <c r="M18" s="74"/>
      <c r="N18" s="74"/>
      <c r="O18" s="74"/>
      <c r="P18" s="74"/>
      <c r="Q18" s="74"/>
      <c r="R18" s="74"/>
      <c r="S18" s="74"/>
      <c r="T18" s="74"/>
      <c r="U18" s="74"/>
      <c r="V18" s="74"/>
      <c r="W18" s="74"/>
      <c r="X18" s="74"/>
      <c r="Y18" s="74"/>
      <c r="Z18" s="74"/>
      <c r="AA18" s="74"/>
      <c r="AB18" s="74"/>
      <c r="AC18" s="74"/>
    </row>
    <row r="19" spans="2:29">
      <c r="B19" s="70">
        <v>18</v>
      </c>
      <c r="C19" s="71" t="s">
        <v>261</v>
      </c>
      <c r="D19" s="76" t="s">
        <v>141</v>
      </c>
      <c r="E19" s="75" t="s">
        <v>240</v>
      </c>
      <c r="F19" s="73" t="s">
        <v>125</v>
      </c>
      <c r="G19" s="74">
        <f t="shared" si="0"/>
        <v>0.98506207626492248</v>
      </c>
      <c r="H19" s="74">
        <v>0.98299999999999998</v>
      </c>
      <c r="I19" s="74">
        <v>0.98712415252984498</v>
      </c>
      <c r="J19" s="74"/>
      <c r="K19" s="74"/>
      <c r="L19" s="74"/>
      <c r="M19" s="74"/>
      <c r="N19" s="74"/>
      <c r="O19" s="74"/>
      <c r="P19" s="74"/>
      <c r="Q19" s="74"/>
      <c r="R19" s="74"/>
      <c r="S19" s="74"/>
      <c r="T19" s="74"/>
      <c r="U19" s="74"/>
      <c r="V19" s="74"/>
      <c r="W19" s="74"/>
      <c r="X19" s="74"/>
      <c r="Y19" s="74"/>
      <c r="Z19" s="74"/>
      <c r="AA19" s="74"/>
      <c r="AB19" s="74"/>
      <c r="AC19" s="74"/>
    </row>
    <row r="20" spans="2:29">
      <c r="B20" s="70">
        <v>19</v>
      </c>
      <c r="C20" s="71" t="s">
        <v>261</v>
      </c>
      <c r="D20" s="76" t="s">
        <v>142</v>
      </c>
      <c r="E20" s="75" t="s">
        <v>240</v>
      </c>
      <c r="F20" s="73" t="s">
        <v>125</v>
      </c>
      <c r="G20" s="74">
        <f t="shared" si="0"/>
        <v>0.980367220018597</v>
      </c>
      <c r="H20" s="74">
        <v>0.97450000000000003</v>
      </c>
      <c r="I20" s="74">
        <v>0.98623444003719396</v>
      </c>
      <c r="J20" s="74"/>
      <c r="K20" s="74"/>
      <c r="L20" s="74"/>
      <c r="M20" s="74"/>
      <c r="N20" s="74"/>
      <c r="O20" s="74"/>
      <c r="P20" s="74"/>
      <c r="Q20" s="74"/>
      <c r="R20" s="74"/>
      <c r="S20" s="74"/>
      <c r="T20" s="74"/>
      <c r="U20" s="74"/>
      <c r="V20" s="74"/>
      <c r="W20" s="74"/>
      <c r="X20" s="74"/>
      <c r="Y20" s="74"/>
      <c r="Z20" s="74"/>
      <c r="AA20" s="74"/>
      <c r="AB20" s="74"/>
      <c r="AC20" s="74"/>
    </row>
    <row r="21" spans="2:29">
      <c r="B21" s="70">
        <v>20</v>
      </c>
      <c r="C21" s="71" t="s">
        <v>261</v>
      </c>
      <c r="D21" s="76" t="s">
        <v>210</v>
      </c>
      <c r="E21" s="75" t="s">
        <v>240</v>
      </c>
      <c r="F21" s="73" t="s">
        <v>125</v>
      </c>
      <c r="G21" s="74">
        <f t="shared" si="0"/>
        <v>0.98695997907291921</v>
      </c>
      <c r="H21" s="74" t="s">
        <v>260</v>
      </c>
      <c r="I21" s="74">
        <v>0.98695997907291921</v>
      </c>
      <c r="J21" s="74"/>
      <c r="K21" s="74"/>
      <c r="L21" s="74"/>
      <c r="M21" s="74"/>
      <c r="N21" s="74"/>
      <c r="O21" s="74"/>
      <c r="P21" s="74"/>
      <c r="Q21" s="74"/>
      <c r="R21" s="74"/>
      <c r="S21" s="74"/>
      <c r="T21" s="74"/>
      <c r="U21" s="74"/>
      <c r="V21" s="74"/>
      <c r="W21" s="74"/>
      <c r="X21" s="74"/>
      <c r="Y21" s="74"/>
      <c r="Z21" s="74"/>
      <c r="AA21" s="74"/>
      <c r="AB21" s="74"/>
      <c r="AC21" s="74"/>
    </row>
    <row r="22" spans="2:29">
      <c r="B22" s="70">
        <v>21</v>
      </c>
      <c r="C22" s="71" t="s">
        <v>261</v>
      </c>
      <c r="D22" s="76" t="s">
        <v>211</v>
      </c>
      <c r="E22" s="75" t="s">
        <v>240</v>
      </c>
      <c r="F22" s="73" t="s">
        <v>125</v>
      </c>
      <c r="G22" s="74">
        <f t="shared" si="0"/>
        <v>0.97848896983165801</v>
      </c>
      <c r="H22" s="74" t="s">
        <v>260</v>
      </c>
      <c r="I22" s="74">
        <v>0.97848896983165801</v>
      </c>
      <c r="J22" s="74"/>
      <c r="K22" s="74"/>
      <c r="L22" s="74"/>
      <c r="M22" s="74"/>
      <c r="N22" s="74"/>
      <c r="O22" s="74"/>
      <c r="P22" s="74"/>
      <c r="Q22" s="74"/>
      <c r="R22" s="74"/>
      <c r="S22" s="74"/>
      <c r="T22" s="74"/>
      <c r="U22" s="74"/>
      <c r="V22" s="74"/>
      <c r="W22" s="74"/>
      <c r="X22" s="74"/>
      <c r="Y22" s="74"/>
      <c r="Z22" s="74"/>
      <c r="AA22" s="74"/>
      <c r="AB22" s="74"/>
      <c r="AC22" s="74"/>
    </row>
    <row r="23" spans="2:29">
      <c r="B23" s="70">
        <v>22</v>
      </c>
      <c r="C23" s="71" t="s">
        <v>261</v>
      </c>
      <c r="D23" s="76" t="s">
        <v>212</v>
      </c>
      <c r="E23" s="75" t="s">
        <v>240</v>
      </c>
      <c r="F23" s="73" t="s">
        <v>125</v>
      </c>
      <c r="G23" s="74">
        <f t="shared" si="0"/>
        <v>0.99172831002447304</v>
      </c>
      <c r="H23" s="74" t="s">
        <v>260</v>
      </c>
      <c r="I23" s="74">
        <v>0.99172831002447304</v>
      </c>
      <c r="J23" s="74"/>
      <c r="K23" s="74"/>
      <c r="L23" s="74"/>
      <c r="M23" s="74"/>
      <c r="N23" s="74"/>
      <c r="O23" s="74"/>
      <c r="P23" s="74"/>
      <c r="Q23" s="74"/>
      <c r="R23" s="74"/>
      <c r="S23" s="74"/>
      <c r="T23" s="74"/>
      <c r="U23" s="74"/>
      <c r="V23" s="74"/>
      <c r="W23" s="74"/>
      <c r="X23" s="74"/>
      <c r="Y23" s="74"/>
      <c r="Z23" s="74"/>
      <c r="AA23" s="74"/>
      <c r="AB23" s="74"/>
      <c r="AC23" s="74"/>
    </row>
    <row r="24" spans="2:29">
      <c r="B24" s="70">
        <v>23</v>
      </c>
      <c r="C24" s="71" t="s">
        <v>261</v>
      </c>
      <c r="D24" s="76" t="s">
        <v>213</v>
      </c>
      <c r="E24" s="75" t="s">
        <v>240</v>
      </c>
      <c r="F24" s="73" t="s">
        <v>125</v>
      </c>
      <c r="G24" s="74">
        <f t="shared" si="0"/>
        <v>0.98936630319234919</v>
      </c>
      <c r="H24" s="74" t="s">
        <v>260</v>
      </c>
      <c r="I24" s="74">
        <v>0.98936630319234919</v>
      </c>
      <c r="J24" s="74"/>
      <c r="K24" s="74"/>
      <c r="L24" s="74"/>
      <c r="M24" s="74"/>
      <c r="N24" s="74"/>
      <c r="O24" s="74"/>
      <c r="P24" s="74"/>
      <c r="Q24" s="74"/>
      <c r="R24" s="74"/>
      <c r="S24" s="74"/>
      <c r="T24" s="74"/>
      <c r="U24" s="74"/>
      <c r="V24" s="74"/>
      <c r="W24" s="74"/>
      <c r="X24" s="74"/>
      <c r="Y24" s="74"/>
      <c r="Z24" s="74"/>
      <c r="AA24" s="74"/>
      <c r="AB24" s="74"/>
      <c r="AC24" s="74"/>
    </row>
    <row r="25" spans="2:29">
      <c r="B25" s="70">
        <v>24</v>
      </c>
      <c r="C25" s="71" t="s">
        <v>261</v>
      </c>
      <c r="D25" s="76" t="s">
        <v>214</v>
      </c>
      <c r="E25" s="75" t="s">
        <v>240</v>
      </c>
      <c r="F25" s="73" t="s">
        <v>125</v>
      </c>
      <c r="G25" s="74">
        <f t="shared" si="0"/>
        <v>0.98455787110411896</v>
      </c>
      <c r="H25" s="74" t="s">
        <v>260</v>
      </c>
      <c r="I25" s="74">
        <v>0.98455787110411896</v>
      </c>
      <c r="J25" s="74"/>
      <c r="K25" s="74"/>
      <c r="L25" s="74"/>
      <c r="M25" s="74"/>
      <c r="N25" s="74"/>
      <c r="O25" s="74"/>
      <c r="P25" s="74"/>
      <c r="Q25" s="74"/>
      <c r="R25" s="74"/>
      <c r="S25" s="74"/>
      <c r="T25" s="74"/>
      <c r="U25" s="74"/>
      <c r="V25" s="74"/>
      <c r="W25" s="74"/>
      <c r="X25" s="74"/>
      <c r="Y25" s="74"/>
      <c r="Z25" s="74"/>
      <c r="AA25" s="74"/>
      <c r="AB25" s="74"/>
      <c r="AC25" s="74"/>
    </row>
    <row r="26" spans="2:29">
      <c r="B26" s="70">
        <v>25</v>
      </c>
      <c r="C26" s="71" t="s">
        <v>261</v>
      </c>
      <c r="D26" s="76" t="s">
        <v>215</v>
      </c>
      <c r="E26" s="75" t="s">
        <v>240</v>
      </c>
      <c r="F26" s="73" t="s">
        <v>125</v>
      </c>
      <c r="G26" s="74">
        <f t="shared" si="0"/>
        <v>0.98432672229855278</v>
      </c>
      <c r="H26" s="74" t="s">
        <v>260</v>
      </c>
      <c r="I26" s="74">
        <v>0.98432672229855278</v>
      </c>
      <c r="J26" s="74"/>
      <c r="K26" s="74"/>
      <c r="L26" s="74"/>
      <c r="M26" s="74"/>
      <c r="N26" s="74"/>
      <c r="O26" s="74"/>
      <c r="P26" s="74"/>
      <c r="Q26" s="74"/>
      <c r="R26" s="74"/>
      <c r="S26" s="74"/>
      <c r="T26" s="74"/>
      <c r="U26" s="74"/>
      <c r="V26" s="74"/>
      <c r="W26" s="74"/>
      <c r="X26" s="74"/>
      <c r="Y26" s="74"/>
      <c r="Z26" s="74"/>
      <c r="AA26" s="74"/>
      <c r="AB26" s="74"/>
      <c r="AC26" s="74"/>
    </row>
    <row r="27" spans="2:29">
      <c r="B27" s="70">
        <v>26</v>
      </c>
      <c r="C27" s="71" t="s">
        <v>261</v>
      </c>
      <c r="D27" s="76" t="s">
        <v>216</v>
      </c>
      <c r="E27" s="75" t="s">
        <v>240</v>
      </c>
      <c r="F27" s="73" t="s">
        <v>125</v>
      </c>
      <c r="G27" s="74">
        <f t="shared" si="0"/>
        <v>0.98592583048796634</v>
      </c>
      <c r="H27" s="74" t="s">
        <v>260</v>
      </c>
      <c r="I27" s="74">
        <v>0.98592583048796634</v>
      </c>
      <c r="J27" s="74"/>
      <c r="K27" s="74"/>
      <c r="L27" s="74"/>
      <c r="M27" s="74"/>
      <c r="N27" s="74"/>
      <c r="O27" s="74"/>
      <c r="P27" s="74"/>
      <c r="Q27" s="74"/>
      <c r="R27" s="74"/>
      <c r="S27" s="74"/>
      <c r="T27" s="74"/>
      <c r="U27" s="74"/>
      <c r="V27" s="74"/>
      <c r="W27" s="74"/>
      <c r="X27" s="74"/>
      <c r="Y27" s="74"/>
      <c r="Z27" s="74"/>
      <c r="AA27" s="74"/>
      <c r="AB27" s="74"/>
      <c r="AC27" s="74"/>
    </row>
    <row r="28" spans="2:29">
      <c r="B28" s="70">
        <v>27</v>
      </c>
      <c r="C28" s="71" t="s">
        <v>261</v>
      </c>
      <c r="D28" s="76" t="s">
        <v>217</v>
      </c>
      <c r="E28" s="75" t="s">
        <v>240</v>
      </c>
      <c r="F28" s="73" t="s">
        <v>125</v>
      </c>
      <c r="G28" s="74">
        <f t="shared" si="0"/>
        <v>0.98937986074031292</v>
      </c>
      <c r="H28" s="74" t="s">
        <v>260</v>
      </c>
      <c r="I28" s="74">
        <v>0.98937986074031292</v>
      </c>
      <c r="J28" s="74"/>
      <c r="K28" s="74"/>
      <c r="L28" s="74"/>
      <c r="M28" s="74"/>
      <c r="N28" s="74"/>
      <c r="O28" s="74"/>
      <c r="P28" s="74"/>
      <c r="Q28" s="74"/>
      <c r="R28" s="74"/>
      <c r="S28" s="74"/>
      <c r="T28" s="74"/>
      <c r="U28" s="74"/>
      <c r="V28" s="74"/>
      <c r="W28" s="74"/>
      <c r="X28" s="74"/>
      <c r="Y28" s="74"/>
      <c r="Z28" s="74"/>
      <c r="AA28" s="74"/>
      <c r="AB28" s="74"/>
      <c r="AC28" s="74"/>
    </row>
    <row r="29" spans="2:29">
      <c r="B29" s="70">
        <v>28</v>
      </c>
      <c r="C29" s="71" t="s">
        <v>261</v>
      </c>
      <c r="D29" s="76" t="s">
        <v>218</v>
      </c>
      <c r="E29" s="75" t="s">
        <v>240</v>
      </c>
      <c r="F29" s="73" t="s">
        <v>125</v>
      </c>
      <c r="G29" s="74">
        <f t="shared" si="0"/>
        <v>0.9854610764844508</v>
      </c>
      <c r="H29" s="74" t="s">
        <v>260</v>
      </c>
      <c r="I29" s="74">
        <v>0.9854610764844508</v>
      </c>
      <c r="J29" s="74"/>
      <c r="K29" s="74"/>
      <c r="L29" s="74"/>
      <c r="M29" s="74"/>
      <c r="N29" s="74"/>
      <c r="O29" s="74"/>
      <c r="P29" s="74"/>
      <c r="Q29" s="74"/>
      <c r="R29" s="74"/>
      <c r="S29" s="74"/>
      <c r="T29" s="74"/>
      <c r="U29" s="74"/>
      <c r="V29" s="74"/>
      <c r="W29" s="74"/>
      <c r="X29" s="74"/>
      <c r="Y29" s="74"/>
      <c r="Z29" s="74"/>
      <c r="AA29" s="74"/>
      <c r="AB29" s="74"/>
      <c r="AC29" s="74"/>
    </row>
    <row r="30" spans="2:29">
      <c r="B30" s="70">
        <v>29</v>
      </c>
      <c r="C30" s="71" t="s">
        <v>261</v>
      </c>
      <c r="D30" s="76" t="s">
        <v>219</v>
      </c>
      <c r="E30" s="75" t="s">
        <v>240</v>
      </c>
      <c r="F30" s="73" t="s">
        <v>125</v>
      </c>
      <c r="G30" s="74">
        <f t="shared" si="0"/>
        <v>0.99002915364704902</v>
      </c>
      <c r="H30" s="74" t="s">
        <v>260</v>
      </c>
      <c r="I30" s="74">
        <v>0.99002915364704902</v>
      </c>
      <c r="J30" s="74"/>
      <c r="K30" s="74"/>
      <c r="L30" s="74"/>
      <c r="M30" s="74"/>
      <c r="N30" s="74"/>
      <c r="O30" s="74"/>
      <c r="P30" s="74"/>
      <c r="Q30" s="74"/>
      <c r="R30" s="74"/>
      <c r="S30" s="74"/>
      <c r="T30" s="74"/>
      <c r="U30" s="74"/>
      <c r="V30" s="74"/>
      <c r="W30" s="74"/>
      <c r="X30" s="74"/>
      <c r="Y30" s="74"/>
      <c r="Z30" s="74"/>
      <c r="AA30" s="74"/>
      <c r="AB30" s="74"/>
      <c r="AC30" s="74"/>
    </row>
    <row r="31" spans="2:29">
      <c r="B31" s="70">
        <v>30</v>
      </c>
      <c r="C31" s="71" t="s">
        <v>261</v>
      </c>
      <c r="D31" s="76" t="s">
        <v>220</v>
      </c>
      <c r="E31" s="75" t="s">
        <v>240</v>
      </c>
      <c r="F31" s="73" t="s">
        <v>125</v>
      </c>
      <c r="G31" s="74">
        <f t="shared" si="0"/>
        <v>0.99157233591536076</v>
      </c>
      <c r="H31" s="74" t="s">
        <v>260</v>
      </c>
      <c r="I31" s="74">
        <v>0.99157233591536076</v>
      </c>
      <c r="J31" s="74"/>
      <c r="K31" s="74"/>
      <c r="L31" s="74"/>
      <c r="M31" s="74"/>
      <c r="N31" s="74"/>
      <c r="O31" s="74"/>
      <c r="P31" s="74"/>
      <c r="Q31" s="74"/>
      <c r="R31" s="74"/>
      <c r="S31" s="74"/>
      <c r="T31" s="74"/>
      <c r="U31" s="74"/>
      <c r="V31" s="74"/>
      <c r="W31" s="74"/>
      <c r="X31" s="74"/>
      <c r="Y31" s="74"/>
      <c r="Z31" s="74"/>
      <c r="AA31" s="74"/>
      <c r="AB31" s="74"/>
      <c r="AC31" s="74"/>
    </row>
    <row r="32" spans="2:29">
      <c r="B32" s="70">
        <v>31</v>
      </c>
      <c r="C32" s="71" t="s">
        <v>261</v>
      </c>
      <c r="D32" s="76" t="s">
        <v>221</v>
      </c>
      <c r="E32" s="75" t="s">
        <v>240</v>
      </c>
      <c r="F32" s="73" t="s">
        <v>125</v>
      </c>
      <c r="G32" s="74">
        <f t="shared" si="0"/>
        <v>0.97677556893757089</v>
      </c>
      <c r="H32" s="74" t="s">
        <v>260</v>
      </c>
      <c r="I32" s="74">
        <v>0.97677556893757089</v>
      </c>
      <c r="J32" s="74"/>
      <c r="K32" s="74"/>
      <c r="L32" s="74"/>
      <c r="M32" s="74"/>
      <c r="N32" s="74"/>
      <c r="O32" s="74"/>
      <c r="P32" s="74"/>
      <c r="Q32" s="74"/>
      <c r="R32" s="74"/>
      <c r="S32" s="74"/>
      <c r="T32" s="74"/>
      <c r="U32" s="74"/>
      <c r="V32" s="74"/>
      <c r="W32" s="74"/>
      <c r="X32" s="74"/>
      <c r="Y32" s="74"/>
      <c r="Z32" s="74"/>
      <c r="AA32" s="74"/>
      <c r="AB32" s="74"/>
      <c r="AC32" s="74"/>
    </row>
    <row r="33" spans="2:29">
      <c r="B33" s="70">
        <v>32</v>
      </c>
      <c r="C33" s="71" t="s">
        <v>261</v>
      </c>
      <c r="D33" s="76" t="s">
        <v>155</v>
      </c>
      <c r="E33" s="75" t="s">
        <v>240</v>
      </c>
      <c r="F33" s="73" t="s">
        <v>125</v>
      </c>
      <c r="G33" s="74">
        <f t="shared" si="0"/>
        <v>0.98977235140225095</v>
      </c>
      <c r="H33" s="74">
        <v>0.99070000000000003</v>
      </c>
      <c r="I33" s="74">
        <v>0.98884470280450187</v>
      </c>
      <c r="J33" s="74"/>
      <c r="K33" s="74"/>
      <c r="L33" s="74"/>
      <c r="M33" s="74"/>
      <c r="N33" s="74"/>
      <c r="O33" s="74"/>
      <c r="P33" s="74"/>
      <c r="Q33" s="74"/>
      <c r="R33" s="74"/>
      <c r="S33" s="74"/>
      <c r="T33" s="74"/>
      <c r="U33" s="74"/>
      <c r="V33" s="74"/>
      <c r="W33" s="74"/>
      <c r="X33" s="74"/>
      <c r="Y33" s="74"/>
      <c r="Z33" s="74"/>
      <c r="AA33" s="74"/>
      <c r="AB33" s="74"/>
      <c r="AC33" s="74"/>
    </row>
    <row r="34" spans="2:29">
      <c r="B34" s="70">
        <v>33</v>
      </c>
      <c r="C34" s="71" t="s">
        <v>261</v>
      </c>
      <c r="D34" s="76" t="s">
        <v>156</v>
      </c>
      <c r="E34" s="75" t="s">
        <v>240</v>
      </c>
      <c r="F34" s="73" t="s">
        <v>125</v>
      </c>
      <c r="G34" s="74">
        <f t="shared" ref="G34:G54" si="1">AVERAGE(H34:I34)</f>
        <v>0.98410088687231845</v>
      </c>
      <c r="H34" s="74">
        <v>0.97870000000000001</v>
      </c>
      <c r="I34" s="74">
        <v>0.98950177374463699</v>
      </c>
      <c r="J34" s="74"/>
      <c r="K34" s="74"/>
      <c r="L34" s="74"/>
      <c r="M34" s="74"/>
      <c r="N34" s="74"/>
      <c r="O34" s="74"/>
      <c r="P34" s="74"/>
      <c r="Q34" s="74"/>
      <c r="R34" s="74"/>
      <c r="S34" s="74"/>
      <c r="T34" s="74"/>
      <c r="U34" s="74"/>
      <c r="V34" s="74"/>
      <c r="W34" s="74"/>
      <c r="X34" s="74"/>
      <c r="Y34" s="74"/>
      <c r="Z34" s="74"/>
      <c r="AA34" s="74"/>
      <c r="AB34" s="74"/>
      <c r="AC34" s="74"/>
    </row>
    <row r="35" spans="2:29">
      <c r="B35" s="70">
        <v>34</v>
      </c>
      <c r="C35" s="71" t="s">
        <v>261</v>
      </c>
      <c r="D35" s="76" t="s">
        <v>157</v>
      </c>
      <c r="E35" s="75" t="s">
        <v>240</v>
      </c>
      <c r="F35" s="73" t="s">
        <v>125</v>
      </c>
      <c r="G35" s="74">
        <f t="shared" si="1"/>
        <v>0.98215741139617507</v>
      </c>
      <c r="H35" s="74">
        <v>0.97970000000000002</v>
      </c>
      <c r="I35" s="74">
        <v>0.98461482279235013</v>
      </c>
      <c r="J35" s="74"/>
      <c r="K35" s="74"/>
      <c r="L35" s="74"/>
      <c r="M35" s="74"/>
      <c r="N35" s="74"/>
      <c r="O35" s="74"/>
      <c r="P35" s="74"/>
      <c r="Q35" s="74"/>
      <c r="R35" s="74"/>
      <c r="S35" s="74"/>
      <c r="T35" s="74"/>
      <c r="U35" s="74"/>
      <c r="V35" s="74"/>
      <c r="W35" s="74"/>
      <c r="X35" s="74"/>
      <c r="Y35" s="74"/>
      <c r="Z35" s="74"/>
      <c r="AA35" s="74"/>
      <c r="AB35" s="74"/>
      <c r="AC35" s="74"/>
    </row>
    <row r="36" spans="2:29">
      <c r="B36" s="70">
        <v>35</v>
      </c>
      <c r="C36" s="71" t="s">
        <v>261</v>
      </c>
      <c r="D36" s="76" t="s">
        <v>158</v>
      </c>
      <c r="E36" s="75" t="s">
        <v>240</v>
      </c>
      <c r="F36" s="73" t="s">
        <v>125</v>
      </c>
      <c r="G36" s="74">
        <f t="shared" si="1"/>
        <v>0.98154171674174751</v>
      </c>
      <c r="H36" s="74">
        <v>0.97440000000000004</v>
      </c>
      <c r="I36" s="74">
        <v>0.98868343348349497</v>
      </c>
      <c r="J36" s="74"/>
      <c r="K36" s="74"/>
      <c r="L36" s="74"/>
      <c r="M36" s="74"/>
      <c r="N36" s="74"/>
      <c r="O36" s="74"/>
      <c r="P36" s="74"/>
      <c r="Q36" s="74"/>
      <c r="R36" s="74"/>
      <c r="S36" s="74"/>
      <c r="T36" s="74"/>
      <c r="U36" s="74"/>
      <c r="V36" s="74"/>
      <c r="W36" s="74"/>
      <c r="X36" s="74"/>
      <c r="Y36" s="74"/>
      <c r="Z36" s="74"/>
      <c r="AA36" s="74"/>
      <c r="AB36" s="74"/>
      <c r="AC36" s="74"/>
    </row>
    <row r="37" spans="2:29">
      <c r="B37" s="70">
        <v>36</v>
      </c>
      <c r="C37" s="71" t="s">
        <v>261</v>
      </c>
      <c r="D37" s="76" t="s">
        <v>222</v>
      </c>
      <c r="E37" s="75" t="s">
        <v>240</v>
      </c>
      <c r="F37" s="73" t="s">
        <v>125</v>
      </c>
      <c r="G37" s="74">
        <f t="shared" si="1"/>
        <v>0.97862905788420373</v>
      </c>
      <c r="H37" s="74" t="s">
        <v>260</v>
      </c>
      <c r="I37" s="74">
        <v>0.97862905788420373</v>
      </c>
      <c r="J37" s="74"/>
      <c r="K37" s="74"/>
      <c r="L37" s="74"/>
      <c r="M37" s="74"/>
      <c r="N37" s="74"/>
      <c r="O37" s="74"/>
      <c r="P37" s="74"/>
      <c r="Q37" s="74"/>
      <c r="R37" s="74"/>
      <c r="S37" s="74"/>
      <c r="T37" s="74"/>
      <c r="U37" s="74"/>
      <c r="V37" s="74"/>
      <c r="W37" s="74"/>
      <c r="X37" s="74"/>
      <c r="Y37" s="74"/>
      <c r="Z37" s="74"/>
      <c r="AA37" s="74"/>
      <c r="AB37" s="74"/>
      <c r="AC37" s="74"/>
    </row>
    <row r="38" spans="2:29">
      <c r="B38" s="70">
        <v>37</v>
      </c>
      <c r="C38" s="71" t="s">
        <v>261</v>
      </c>
      <c r="D38" s="76" t="s">
        <v>223</v>
      </c>
      <c r="E38" s="75" t="s">
        <v>240</v>
      </c>
      <c r="F38" s="73" t="s">
        <v>125</v>
      </c>
      <c r="G38" s="74">
        <f t="shared" si="1"/>
        <v>0.98718568457024369</v>
      </c>
      <c r="H38" s="74" t="s">
        <v>260</v>
      </c>
      <c r="I38" s="74">
        <v>0.98718568457024369</v>
      </c>
      <c r="J38" s="74"/>
      <c r="K38" s="74"/>
      <c r="L38" s="74"/>
      <c r="M38" s="74"/>
      <c r="N38" s="74"/>
      <c r="O38" s="74"/>
      <c r="P38" s="74"/>
      <c r="Q38" s="74"/>
      <c r="R38" s="74"/>
      <c r="S38" s="74"/>
      <c r="T38" s="74"/>
      <c r="U38" s="74"/>
      <c r="V38" s="74"/>
      <c r="W38" s="74"/>
      <c r="X38" s="74"/>
      <c r="Y38" s="74"/>
      <c r="Z38" s="74"/>
      <c r="AA38" s="74"/>
      <c r="AB38" s="74"/>
      <c r="AC38" s="74"/>
    </row>
    <row r="39" spans="2:29">
      <c r="B39" s="70">
        <v>38</v>
      </c>
      <c r="C39" s="71" t="s">
        <v>261</v>
      </c>
      <c r="D39" s="76" t="s">
        <v>224</v>
      </c>
      <c r="E39" s="75" t="s">
        <v>240</v>
      </c>
      <c r="F39" s="73" t="s">
        <v>125</v>
      </c>
      <c r="G39" s="74">
        <f t="shared" si="1"/>
        <v>0.98588466447227596</v>
      </c>
      <c r="H39" s="74" t="s">
        <v>260</v>
      </c>
      <c r="I39" s="74">
        <v>0.98588466447227596</v>
      </c>
      <c r="J39" s="74"/>
      <c r="K39" s="74"/>
      <c r="L39" s="74"/>
      <c r="M39" s="74"/>
      <c r="N39" s="74"/>
      <c r="O39" s="74"/>
      <c r="P39" s="74"/>
      <c r="Q39" s="74"/>
      <c r="R39" s="74"/>
      <c r="S39" s="74"/>
      <c r="T39" s="74"/>
      <c r="U39" s="74"/>
      <c r="V39" s="74"/>
      <c r="W39" s="74"/>
      <c r="X39" s="74"/>
      <c r="Y39" s="74"/>
      <c r="Z39" s="74"/>
      <c r="AA39" s="74"/>
      <c r="AB39" s="74"/>
      <c r="AC39" s="74"/>
    </row>
    <row r="40" spans="2:29">
      <c r="B40" s="70">
        <v>39</v>
      </c>
      <c r="C40" s="71" t="s">
        <v>261</v>
      </c>
      <c r="D40" s="76" t="s">
        <v>225</v>
      </c>
      <c r="E40" s="75" t="s">
        <v>240</v>
      </c>
      <c r="F40" s="73" t="s">
        <v>125</v>
      </c>
      <c r="G40" s="74">
        <f t="shared" si="1"/>
        <v>0.9938475141553611</v>
      </c>
      <c r="H40" s="74" t="s">
        <v>260</v>
      </c>
      <c r="I40" s="74">
        <v>0.9938475141553611</v>
      </c>
      <c r="J40" s="74"/>
      <c r="K40" s="74"/>
      <c r="L40" s="74"/>
      <c r="M40" s="74"/>
      <c r="N40" s="74"/>
      <c r="O40" s="74"/>
      <c r="P40" s="74"/>
      <c r="Q40" s="74"/>
      <c r="R40" s="74"/>
      <c r="S40" s="74"/>
      <c r="T40" s="74"/>
      <c r="U40" s="74"/>
      <c r="V40" s="74"/>
      <c r="W40" s="74"/>
      <c r="X40" s="74"/>
      <c r="Y40" s="74"/>
      <c r="Z40" s="74"/>
      <c r="AA40" s="74"/>
      <c r="AB40" s="74"/>
      <c r="AC40" s="74"/>
    </row>
    <row r="41" spans="2:29">
      <c r="B41" s="70">
        <v>40</v>
      </c>
      <c r="C41" s="71" t="s">
        <v>261</v>
      </c>
      <c r="D41" s="76" t="s">
        <v>226</v>
      </c>
      <c r="E41" s="75" t="s">
        <v>240</v>
      </c>
      <c r="F41" s="73" t="s">
        <v>125</v>
      </c>
      <c r="G41" s="74">
        <f t="shared" si="1"/>
        <v>0.98573621877907192</v>
      </c>
      <c r="H41" s="74" t="s">
        <v>260</v>
      </c>
      <c r="I41" s="74">
        <v>0.98573621877907192</v>
      </c>
      <c r="J41" s="74"/>
      <c r="K41" s="74"/>
      <c r="L41" s="74"/>
      <c r="M41" s="74"/>
      <c r="N41" s="74"/>
      <c r="O41" s="74"/>
      <c r="P41" s="74"/>
      <c r="Q41" s="74"/>
      <c r="R41" s="74"/>
      <c r="S41" s="74"/>
      <c r="T41" s="74"/>
      <c r="U41" s="74"/>
      <c r="V41" s="74"/>
      <c r="W41" s="74"/>
      <c r="X41" s="74"/>
      <c r="Y41" s="74"/>
      <c r="Z41" s="74"/>
      <c r="AA41" s="74"/>
      <c r="AB41" s="74"/>
      <c r="AC41" s="74"/>
    </row>
    <row r="42" spans="2:29">
      <c r="B42" s="70">
        <v>41</v>
      </c>
      <c r="C42" s="71" t="s">
        <v>261</v>
      </c>
      <c r="D42" s="76" t="s">
        <v>227</v>
      </c>
      <c r="E42" s="75" t="s">
        <v>240</v>
      </c>
      <c r="F42" s="73" t="s">
        <v>125</v>
      </c>
      <c r="G42" s="74">
        <f t="shared" si="1"/>
        <v>0.99616178015003942</v>
      </c>
      <c r="H42" s="74" t="s">
        <v>260</v>
      </c>
      <c r="I42" s="74">
        <v>0.99616178015003942</v>
      </c>
      <c r="J42" s="74"/>
      <c r="K42" s="74"/>
      <c r="L42" s="74"/>
      <c r="M42" s="74"/>
      <c r="N42" s="74"/>
      <c r="O42" s="74"/>
      <c r="P42" s="74"/>
      <c r="Q42" s="74"/>
      <c r="R42" s="74"/>
      <c r="S42" s="74"/>
      <c r="T42" s="74"/>
      <c r="U42" s="74"/>
      <c r="V42" s="74"/>
      <c r="W42" s="74"/>
      <c r="X42" s="74"/>
      <c r="Y42" s="74"/>
      <c r="Z42" s="74"/>
      <c r="AA42" s="74"/>
      <c r="AB42" s="74"/>
      <c r="AC42" s="74"/>
    </row>
    <row r="43" spans="2:29">
      <c r="B43" s="70">
        <v>42</v>
      </c>
      <c r="C43" s="71" t="s">
        <v>261</v>
      </c>
      <c r="D43" s="76" t="s">
        <v>228</v>
      </c>
      <c r="E43" s="75" t="s">
        <v>240</v>
      </c>
      <c r="F43" s="73" t="s">
        <v>125</v>
      </c>
      <c r="G43" s="74">
        <f t="shared" si="1"/>
        <v>0.98924095330454775</v>
      </c>
      <c r="H43" s="74" t="s">
        <v>260</v>
      </c>
      <c r="I43" s="74">
        <v>0.98924095330454775</v>
      </c>
      <c r="J43" s="74"/>
      <c r="K43" s="74"/>
      <c r="L43" s="74"/>
      <c r="M43" s="74"/>
      <c r="N43" s="74"/>
      <c r="O43" s="74"/>
      <c r="P43" s="74"/>
      <c r="Q43" s="74"/>
      <c r="R43" s="74"/>
      <c r="S43" s="74"/>
      <c r="T43" s="74"/>
      <c r="U43" s="74"/>
      <c r="V43" s="74"/>
      <c r="W43" s="74"/>
      <c r="X43" s="74"/>
      <c r="Y43" s="74"/>
      <c r="Z43" s="74"/>
      <c r="AA43" s="74"/>
      <c r="AB43" s="74"/>
      <c r="AC43" s="74"/>
    </row>
    <row r="44" spans="2:29">
      <c r="B44" s="70">
        <v>43</v>
      </c>
      <c r="C44" s="71" t="s">
        <v>261</v>
      </c>
      <c r="D44" s="76" t="s">
        <v>229</v>
      </c>
      <c r="E44" s="75" t="s">
        <v>240</v>
      </c>
      <c r="F44" s="73" t="s">
        <v>125</v>
      </c>
      <c r="G44" s="74">
        <f t="shared" si="1"/>
        <v>0.98353344300851697</v>
      </c>
      <c r="H44" s="74" t="s">
        <v>260</v>
      </c>
      <c r="I44" s="74">
        <v>0.98353344300851697</v>
      </c>
      <c r="J44" s="74"/>
      <c r="K44" s="74"/>
      <c r="L44" s="74"/>
      <c r="M44" s="74"/>
      <c r="N44" s="74"/>
      <c r="O44" s="74"/>
      <c r="P44" s="74"/>
      <c r="Q44" s="74"/>
      <c r="R44" s="74"/>
      <c r="S44" s="74"/>
      <c r="T44" s="74"/>
      <c r="U44" s="74"/>
      <c r="V44" s="74"/>
      <c r="W44" s="74"/>
      <c r="X44" s="74"/>
      <c r="Y44" s="74"/>
      <c r="Z44" s="74"/>
      <c r="AA44" s="74"/>
      <c r="AB44" s="74"/>
      <c r="AC44" s="74"/>
    </row>
    <row r="45" spans="2:29">
      <c r="B45" s="70">
        <v>44</v>
      </c>
      <c r="C45" s="71" t="s">
        <v>261</v>
      </c>
      <c r="D45" s="76" t="s">
        <v>230</v>
      </c>
      <c r="E45" s="75" t="s">
        <v>240</v>
      </c>
      <c r="F45" s="73" t="s">
        <v>125</v>
      </c>
      <c r="G45" s="74">
        <f t="shared" si="1"/>
        <v>0.9871272837393924</v>
      </c>
      <c r="H45" s="74" t="s">
        <v>260</v>
      </c>
      <c r="I45" s="74">
        <v>0.9871272837393924</v>
      </c>
      <c r="J45" s="74"/>
      <c r="K45" s="74"/>
      <c r="L45" s="74"/>
      <c r="M45" s="74"/>
      <c r="N45" s="74"/>
      <c r="O45" s="74"/>
      <c r="P45" s="74"/>
      <c r="Q45" s="74"/>
      <c r="R45" s="74"/>
      <c r="S45" s="74"/>
      <c r="T45" s="74"/>
      <c r="U45" s="74"/>
      <c r="V45" s="74"/>
      <c r="W45" s="74"/>
      <c r="X45" s="74"/>
      <c r="Y45" s="74"/>
      <c r="Z45" s="74"/>
      <c r="AA45" s="74"/>
      <c r="AB45" s="74"/>
      <c r="AC45" s="74"/>
    </row>
    <row r="46" spans="2:29">
      <c r="B46" s="70">
        <v>45</v>
      </c>
      <c r="C46" s="71" t="s">
        <v>261</v>
      </c>
      <c r="D46" s="76" t="s">
        <v>231</v>
      </c>
      <c r="E46" s="75" t="s">
        <v>240</v>
      </c>
      <c r="F46" s="73" t="s">
        <v>125</v>
      </c>
      <c r="G46" s="74">
        <f t="shared" si="1"/>
        <v>0.99007967605822567</v>
      </c>
      <c r="H46" s="74" t="s">
        <v>260</v>
      </c>
      <c r="I46" s="74">
        <v>0.99007967605822567</v>
      </c>
      <c r="J46" s="74"/>
      <c r="K46" s="74"/>
      <c r="L46" s="74"/>
      <c r="M46" s="74"/>
      <c r="N46" s="74"/>
      <c r="O46" s="74"/>
      <c r="P46" s="74"/>
      <c r="Q46" s="74"/>
      <c r="R46" s="74"/>
      <c r="S46" s="74"/>
      <c r="T46" s="74"/>
      <c r="U46" s="74"/>
      <c r="V46" s="74"/>
      <c r="W46" s="74"/>
      <c r="X46" s="74"/>
      <c r="Y46" s="74"/>
      <c r="Z46" s="74"/>
      <c r="AA46" s="74"/>
      <c r="AB46" s="74"/>
      <c r="AC46" s="74"/>
    </row>
    <row r="47" spans="2:29">
      <c r="B47" s="70">
        <v>46</v>
      </c>
      <c r="C47" s="71" t="s">
        <v>261</v>
      </c>
      <c r="D47" s="76" t="s">
        <v>232</v>
      </c>
      <c r="E47" s="75" t="s">
        <v>240</v>
      </c>
      <c r="F47" s="73" t="s">
        <v>125</v>
      </c>
      <c r="G47" s="74">
        <f t="shared" si="1"/>
        <v>0.98373100370605249</v>
      </c>
      <c r="H47" s="74" t="s">
        <v>260</v>
      </c>
      <c r="I47" s="74">
        <v>0.98373100370605249</v>
      </c>
      <c r="J47" s="74"/>
      <c r="K47" s="74"/>
      <c r="L47" s="74"/>
      <c r="M47" s="74"/>
      <c r="N47" s="74"/>
      <c r="O47" s="74"/>
      <c r="P47" s="74"/>
      <c r="Q47" s="74"/>
      <c r="R47" s="74"/>
      <c r="S47" s="74"/>
      <c r="T47" s="74"/>
      <c r="U47" s="74"/>
      <c r="V47" s="74"/>
      <c r="W47" s="74"/>
      <c r="X47" s="74"/>
      <c r="Y47" s="74"/>
      <c r="Z47" s="74"/>
      <c r="AA47" s="74"/>
      <c r="AB47" s="74"/>
      <c r="AC47" s="74"/>
    </row>
    <row r="48" spans="2:29">
      <c r="B48" s="70">
        <v>47</v>
      </c>
      <c r="C48" s="71" t="s">
        <v>261</v>
      </c>
      <c r="D48" s="76" t="s">
        <v>233</v>
      </c>
      <c r="E48" s="75" t="s">
        <v>240</v>
      </c>
      <c r="F48" s="73" t="s">
        <v>125</v>
      </c>
      <c r="G48" s="74">
        <f t="shared" si="1"/>
        <v>0.98420203047533161</v>
      </c>
      <c r="H48" s="74" t="s">
        <v>260</v>
      </c>
      <c r="I48" s="74">
        <v>0.98420203047533161</v>
      </c>
      <c r="J48" s="74"/>
      <c r="K48" s="74"/>
      <c r="L48" s="74"/>
      <c r="M48" s="74"/>
      <c r="N48" s="74"/>
      <c r="O48" s="74"/>
      <c r="P48" s="74"/>
      <c r="Q48" s="74"/>
      <c r="R48" s="74"/>
      <c r="S48" s="74"/>
      <c r="T48" s="74"/>
      <c r="U48" s="74"/>
      <c r="V48" s="74"/>
      <c r="W48" s="74"/>
      <c r="X48" s="74"/>
      <c r="Y48" s="74"/>
      <c r="Z48" s="74"/>
      <c r="AA48" s="74"/>
      <c r="AB48" s="74"/>
      <c r="AC48" s="74"/>
    </row>
    <row r="49" spans="2:29">
      <c r="B49" s="70">
        <v>48</v>
      </c>
      <c r="C49" s="71" t="s">
        <v>261</v>
      </c>
      <c r="D49" s="76" t="s">
        <v>234</v>
      </c>
      <c r="E49" s="75" t="s">
        <v>240</v>
      </c>
      <c r="F49" s="73" t="s">
        <v>125</v>
      </c>
      <c r="G49" s="74">
        <f t="shared" si="1"/>
        <v>0.98785216346316496</v>
      </c>
      <c r="H49" s="74" t="s">
        <v>260</v>
      </c>
      <c r="I49" s="74">
        <v>0.98785216346316496</v>
      </c>
      <c r="J49" s="74"/>
      <c r="K49" s="74"/>
      <c r="L49" s="74"/>
      <c r="M49" s="74"/>
      <c r="N49" s="74"/>
      <c r="O49" s="74"/>
      <c r="P49" s="74"/>
      <c r="Q49" s="74"/>
      <c r="R49" s="74"/>
      <c r="S49" s="74"/>
      <c r="T49" s="74"/>
      <c r="U49" s="74"/>
      <c r="V49" s="74"/>
      <c r="W49" s="74"/>
      <c r="X49" s="74"/>
      <c r="Y49" s="74"/>
      <c r="Z49" s="74"/>
      <c r="AA49" s="74"/>
      <c r="AB49" s="74"/>
      <c r="AC49" s="74"/>
    </row>
    <row r="50" spans="2:29">
      <c r="B50" s="70">
        <v>49</v>
      </c>
      <c r="C50" s="71" t="s">
        <v>261</v>
      </c>
      <c r="D50" s="76" t="s">
        <v>235</v>
      </c>
      <c r="E50" s="75" t="s">
        <v>240</v>
      </c>
      <c r="F50" s="73" t="s">
        <v>125</v>
      </c>
      <c r="G50" s="74">
        <f t="shared" si="1"/>
        <v>0.98908319780903509</v>
      </c>
      <c r="H50" s="74" t="s">
        <v>260</v>
      </c>
      <c r="I50" s="74">
        <v>0.98908319780903509</v>
      </c>
      <c r="J50" s="74"/>
      <c r="K50" s="74"/>
      <c r="L50" s="74"/>
      <c r="M50" s="74"/>
      <c r="N50" s="74"/>
      <c r="O50" s="74"/>
      <c r="P50" s="74"/>
      <c r="Q50" s="74"/>
      <c r="R50" s="74"/>
      <c r="S50" s="74"/>
      <c r="T50" s="74"/>
      <c r="U50" s="74"/>
      <c r="V50" s="74"/>
      <c r="W50" s="74"/>
      <c r="X50" s="74"/>
      <c r="Y50" s="74"/>
      <c r="Z50" s="74"/>
      <c r="AA50" s="74"/>
      <c r="AB50" s="74"/>
      <c r="AC50" s="74"/>
    </row>
    <row r="51" spans="2:29">
      <c r="B51" s="70">
        <v>50</v>
      </c>
      <c r="C51" s="71" t="s">
        <v>261</v>
      </c>
      <c r="D51" s="76" t="s">
        <v>236</v>
      </c>
      <c r="E51" s="75" t="s">
        <v>240</v>
      </c>
      <c r="F51" s="73" t="s">
        <v>125</v>
      </c>
      <c r="G51" s="74">
        <f t="shared" si="1"/>
        <v>0.99017595418713023</v>
      </c>
      <c r="H51" s="74" t="s">
        <v>260</v>
      </c>
      <c r="I51" s="74">
        <v>0.99017595418713023</v>
      </c>
      <c r="J51" s="74"/>
      <c r="K51" s="74"/>
      <c r="L51" s="74"/>
      <c r="M51" s="74"/>
      <c r="N51" s="74"/>
      <c r="O51" s="74"/>
      <c r="P51" s="74"/>
      <c r="Q51" s="74"/>
      <c r="R51" s="74"/>
      <c r="S51" s="74"/>
      <c r="T51" s="74"/>
      <c r="U51" s="74"/>
      <c r="V51" s="74"/>
      <c r="W51" s="74"/>
      <c r="X51" s="74"/>
      <c r="Y51" s="74"/>
      <c r="Z51" s="74"/>
      <c r="AA51" s="74"/>
      <c r="AB51" s="74"/>
      <c r="AC51" s="74"/>
    </row>
    <row r="52" spans="2:29">
      <c r="B52" s="70">
        <v>51</v>
      </c>
      <c r="C52" s="71" t="s">
        <v>261</v>
      </c>
      <c r="D52" s="76" t="s">
        <v>237</v>
      </c>
      <c r="E52" s="75" t="s">
        <v>240</v>
      </c>
      <c r="F52" s="73" t="s">
        <v>125</v>
      </c>
      <c r="G52" s="74">
        <f t="shared" si="1"/>
        <v>0.98712066808871102</v>
      </c>
      <c r="H52" s="74" t="s">
        <v>260</v>
      </c>
      <c r="I52" s="74">
        <v>0.98712066808871102</v>
      </c>
      <c r="J52" s="74"/>
      <c r="K52" s="74"/>
      <c r="L52" s="74"/>
      <c r="M52" s="74"/>
      <c r="N52" s="74"/>
      <c r="O52" s="74"/>
      <c r="P52" s="74"/>
      <c r="Q52" s="74"/>
      <c r="R52" s="74"/>
      <c r="S52" s="74"/>
      <c r="T52" s="74"/>
      <c r="U52" s="74"/>
      <c r="V52" s="74"/>
      <c r="W52" s="74"/>
      <c r="X52" s="74"/>
      <c r="Y52" s="74"/>
      <c r="Z52" s="74"/>
      <c r="AA52" s="74"/>
      <c r="AB52" s="74"/>
      <c r="AC52" s="74"/>
    </row>
    <row r="53" spans="2:29">
      <c r="B53" s="70">
        <v>52</v>
      </c>
      <c r="C53" s="71" t="s">
        <v>261</v>
      </c>
      <c r="D53" s="76" t="s">
        <v>238</v>
      </c>
      <c r="E53" s="75" t="s">
        <v>240</v>
      </c>
      <c r="F53" s="73" t="s">
        <v>125</v>
      </c>
      <c r="G53" s="74">
        <f t="shared" si="1"/>
        <v>0.98122583837955235</v>
      </c>
      <c r="H53" s="74" t="s">
        <v>260</v>
      </c>
      <c r="I53" s="74">
        <v>0.98122583837955235</v>
      </c>
      <c r="J53" s="74"/>
      <c r="K53" s="74"/>
      <c r="L53" s="74"/>
      <c r="M53" s="74"/>
      <c r="N53" s="74"/>
      <c r="O53" s="74"/>
      <c r="P53" s="74"/>
      <c r="Q53" s="74"/>
      <c r="R53" s="74"/>
      <c r="S53" s="74"/>
      <c r="T53" s="74"/>
      <c r="U53" s="74"/>
      <c r="V53" s="74"/>
      <c r="W53" s="74"/>
      <c r="X53" s="74"/>
      <c r="Y53" s="74"/>
      <c r="Z53" s="74"/>
      <c r="AA53" s="74"/>
      <c r="AB53" s="74"/>
      <c r="AC53" s="74"/>
    </row>
    <row r="54" spans="2:29">
      <c r="B54" s="70">
        <v>53</v>
      </c>
      <c r="C54" s="71" t="s">
        <v>261</v>
      </c>
      <c r="D54" s="76" t="s">
        <v>239</v>
      </c>
      <c r="E54" s="75" t="s">
        <v>240</v>
      </c>
      <c r="F54" s="73" t="s">
        <v>125</v>
      </c>
      <c r="G54" s="74">
        <f t="shared" si="1"/>
        <v>0.98332764022682295</v>
      </c>
      <c r="H54" s="74" t="s">
        <v>260</v>
      </c>
      <c r="I54" s="74">
        <v>0.98332764022682295</v>
      </c>
      <c r="J54" s="74"/>
      <c r="K54" s="74"/>
      <c r="L54" s="74"/>
      <c r="M54" s="74"/>
      <c r="N54" s="74"/>
      <c r="O54" s="74"/>
      <c r="P54" s="74"/>
      <c r="Q54" s="74"/>
      <c r="R54" s="74"/>
      <c r="S54" s="74"/>
      <c r="T54" s="74"/>
      <c r="U54" s="74"/>
      <c r="V54" s="74"/>
      <c r="W54" s="74"/>
      <c r="X54" s="74"/>
      <c r="Y54" s="74"/>
      <c r="Z54" s="74"/>
      <c r="AA54" s="74"/>
      <c r="AB54" s="74"/>
      <c r="AC54" s="74"/>
    </row>
    <row r="55" spans="2:29">
      <c r="B55" s="70"/>
      <c r="C55" s="71"/>
      <c r="D55" s="76"/>
      <c r="E55" s="75"/>
      <c r="F55" s="73"/>
      <c r="G55" s="74"/>
      <c r="H55" s="74"/>
      <c r="I55" s="74"/>
      <c r="J55" s="74"/>
      <c r="K55" s="74"/>
      <c r="L55" s="74"/>
      <c r="M55" s="74"/>
      <c r="N55" s="74"/>
      <c r="O55" s="74"/>
      <c r="P55" s="74"/>
      <c r="Q55" s="74"/>
      <c r="R55" s="74"/>
      <c r="S55" s="74"/>
      <c r="T55" s="74"/>
      <c r="U55" s="74"/>
      <c r="V55" s="74"/>
      <c r="W55" s="74"/>
      <c r="X55" s="74"/>
      <c r="Y55" s="74"/>
      <c r="Z55" s="74"/>
      <c r="AA55" s="74"/>
      <c r="AB55" s="74"/>
      <c r="AC55" s="74"/>
    </row>
    <row r="56" spans="2:29">
      <c r="B56" s="70"/>
      <c r="C56" s="71"/>
      <c r="D56" s="76"/>
      <c r="E56" s="75"/>
      <c r="F56" s="73"/>
      <c r="G56" s="74"/>
      <c r="H56" s="74"/>
      <c r="I56" s="74"/>
      <c r="J56" s="74"/>
      <c r="K56" s="74"/>
      <c r="L56" s="74"/>
      <c r="M56" s="74"/>
      <c r="N56" s="74"/>
      <c r="O56" s="74"/>
      <c r="P56" s="74"/>
      <c r="Q56" s="74"/>
      <c r="R56" s="74"/>
      <c r="S56" s="74"/>
      <c r="T56" s="74"/>
      <c r="U56" s="74"/>
      <c r="V56" s="74"/>
      <c r="W56" s="74"/>
      <c r="X56" s="74"/>
      <c r="Y56" s="74"/>
      <c r="Z56" s="74"/>
      <c r="AA56" s="74"/>
      <c r="AB56" s="74"/>
      <c r="AC56" s="74"/>
    </row>
    <row r="57" spans="2:29">
      <c r="B57" s="70"/>
      <c r="C57" s="71"/>
      <c r="D57" s="76"/>
      <c r="E57" s="75"/>
      <c r="F57" s="73"/>
      <c r="G57" s="74"/>
      <c r="H57" s="74"/>
      <c r="I57" s="74"/>
      <c r="J57" s="74"/>
      <c r="K57" s="74"/>
      <c r="L57" s="74"/>
      <c r="M57" s="74"/>
      <c r="N57" s="74"/>
      <c r="O57" s="74"/>
      <c r="P57" s="74"/>
      <c r="Q57" s="74"/>
      <c r="R57" s="74"/>
      <c r="S57" s="74"/>
      <c r="T57" s="74"/>
      <c r="U57" s="74"/>
      <c r="V57" s="74"/>
      <c r="W57" s="74"/>
      <c r="X57" s="74"/>
      <c r="Y57" s="74"/>
      <c r="Z57" s="74"/>
      <c r="AA57" s="74"/>
      <c r="AB57" s="74"/>
      <c r="AC57" s="74"/>
    </row>
    <row r="58" spans="2:29">
      <c r="B58" s="70"/>
      <c r="C58" s="71"/>
      <c r="D58" s="76"/>
      <c r="E58" s="75"/>
      <c r="F58" s="73"/>
      <c r="G58" s="74"/>
      <c r="H58" s="74"/>
      <c r="I58" s="74"/>
      <c r="J58" s="74"/>
      <c r="K58" s="74"/>
      <c r="L58" s="74"/>
      <c r="M58" s="74"/>
      <c r="N58" s="74"/>
      <c r="O58" s="74"/>
      <c r="P58" s="74"/>
      <c r="Q58" s="74"/>
      <c r="R58" s="74"/>
      <c r="S58" s="74"/>
      <c r="T58" s="74"/>
      <c r="U58" s="74"/>
      <c r="V58" s="74"/>
      <c r="W58" s="74"/>
      <c r="X58" s="74"/>
      <c r="Y58" s="74"/>
      <c r="Z58" s="74"/>
      <c r="AA58" s="74"/>
      <c r="AB58" s="74"/>
      <c r="AC58" s="74"/>
    </row>
    <row r="59" spans="2:29">
      <c r="B59" s="70"/>
      <c r="C59" s="71"/>
      <c r="D59" s="76"/>
      <c r="E59" s="75"/>
      <c r="F59" s="73"/>
      <c r="G59" s="74"/>
      <c r="H59" s="74"/>
      <c r="I59" s="74"/>
      <c r="J59" s="74"/>
      <c r="K59" s="74"/>
      <c r="L59" s="74"/>
      <c r="M59" s="74"/>
      <c r="N59" s="74"/>
      <c r="O59" s="74"/>
      <c r="P59" s="74"/>
      <c r="Q59" s="74"/>
      <c r="R59" s="74"/>
      <c r="S59" s="74"/>
      <c r="T59" s="74"/>
      <c r="U59" s="74"/>
      <c r="V59" s="74"/>
      <c r="W59" s="74"/>
      <c r="X59" s="74"/>
      <c r="Y59" s="74"/>
      <c r="Z59" s="74"/>
      <c r="AA59" s="74"/>
      <c r="AB59" s="74"/>
      <c r="AC59" s="74"/>
    </row>
    <row r="60" spans="2:29">
      <c r="B60" s="70"/>
      <c r="C60" s="71"/>
      <c r="D60" s="76"/>
      <c r="E60" s="75"/>
      <c r="F60" s="73"/>
      <c r="G60" s="74"/>
      <c r="H60" s="74"/>
      <c r="I60" s="74"/>
      <c r="J60" s="74"/>
      <c r="K60" s="74"/>
      <c r="L60" s="74"/>
      <c r="M60" s="74"/>
      <c r="N60" s="74"/>
      <c r="O60" s="74"/>
      <c r="P60" s="74"/>
      <c r="Q60" s="74"/>
      <c r="R60" s="74"/>
      <c r="S60" s="74"/>
      <c r="T60" s="74"/>
      <c r="U60" s="74"/>
      <c r="V60" s="74"/>
      <c r="W60" s="74"/>
      <c r="X60" s="74"/>
      <c r="Y60" s="74"/>
      <c r="Z60" s="74"/>
      <c r="AA60" s="74"/>
      <c r="AB60" s="74"/>
      <c r="AC60" s="74"/>
    </row>
    <row r="61" spans="2:29">
      <c r="B61" s="70"/>
      <c r="C61" s="71"/>
      <c r="D61" s="76"/>
      <c r="E61" s="75"/>
      <c r="F61" s="73"/>
      <c r="G61" s="74"/>
      <c r="H61" s="74"/>
      <c r="I61" s="74"/>
      <c r="J61" s="74"/>
      <c r="K61" s="74"/>
      <c r="L61" s="74"/>
      <c r="M61" s="74"/>
      <c r="N61" s="74"/>
      <c r="O61" s="74"/>
      <c r="P61" s="74"/>
      <c r="Q61" s="74"/>
      <c r="R61" s="74"/>
      <c r="S61" s="74"/>
      <c r="T61" s="74"/>
      <c r="U61" s="74"/>
      <c r="V61" s="74"/>
      <c r="W61" s="74"/>
      <c r="X61" s="74"/>
      <c r="Y61" s="74"/>
      <c r="Z61" s="74"/>
      <c r="AA61" s="74"/>
      <c r="AB61" s="74"/>
      <c r="AC61" s="74"/>
    </row>
    <row r="62" spans="2:29">
      <c r="B62" s="70"/>
      <c r="C62" s="71"/>
      <c r="D62" s="76"/>
      <c r="E62" s="75"/>
      <c r="F62" s="73"/>
      <c r="G62" s="74"/>
      <c r="H62" s="74"/>
      <c r="I62" s="74"/>
      <c r="J62" s="74"/>
      <c r="K62" s="74"/>
      <c r="L62" s="74"/>
      <c r="M62" s="74"/>
      <c r="N62" s="74"/>
      <c r="O62" s="74"/>
      <c r="P62" s="74"/>
      <c r="Q62" s="74"/>
      <c r="R62" s="74"/>
      <c r="S62" s="74"/>
      <c r="T62" s="74"/>
      <c r="U62" s="74"/>
      <c r="V62" s="74"/>
      <c r="W62" s="74"/>
      <c r="X62" s="74"/>
      <c r="Y62" s="74"/>
      <c r="Z62" s="74"/>
      <c r="AA62" s="74"/>
      <c r="AB62" s="74"/>
      <c r="AC62" s="74"/>
    </row>
    <row r="63" spans="2:29">
      <c r="B63" s="70"/>
      <c r="C63" s="71"/>
      <c r="D63" s="76"/>
      <c r="E63" s="75"/>
      <c r="F63" s="73"/>
      <c r="G63" s="74"/>
      <c r="H63" s="74"/>
      <c r="I63" s="74"/>
      <c r="J63" s="74"/>
      <c r="K63" s="74"/>
      <c r="L63" s="74"/>
      <c r="M63" s="74"/>
      <c r="N63" s="74"/>
      <c r="O63" s="74"/>
      <c r="P63" s="74"/>
      <c r="Q63" s="74"/>
      <c r="R63" s="74"/>
      <c r="S63" s="74"/>
      <c r="T63" s="74"/>
      <c r="U63" s="74"/>
      <c r="V63" s="74"/>
      <c r="W63" s="74"/>
      <c r="X63" s="74"/>
      <c r="Y63" s="74"/>
      <c r="Z63" s="74"/>
      <c r="AA63" s="74"/>
      <c r="AB63" s="74"/>
      <c r="AC63" s="74"/>
    </row>
    <row r="64" spans="2:29">
      <c r="B64" s="70"/>
      <c r="C64" s="71"/>
      <c r="D64" s="76"/>
      <c r="E64" s="75"/>
      <c r="F64" s="73"/>
      <c r="G64" s="74"/>
      <c r="H64" s="74"/>
      <c r="I64" s="74"/>
      <c r="J64" s="74"/>
      <c r="K64" s="74"/>
      <c r="L64" s="74"/>
      <c r="M64" s="74"/>
      <c r="N64" s="74"/>
      <c r="O64" s="74"/>
      <c r="P64" s="74"/>
      <c r="Q64" s="74"/>
      <c r="R64" s="74"/>
      <c r="S64" s="74"/>
      <c r="T64" s="74"/>
      <c r="U64" s="74"/>
      <c r="V64" s="74"/>
      <c r="W64" s="74"/>
      <c r="X64" s="74"/>
      <c r="Y64" s="74"/>
      <c r="Z64" s="74"/>
      <c r="AA64" s="74"/>
      <c r="AB64" s="74"/>
      <c r="AC64" s="74"/>
    </row>
    <row r="65" spans="2:29">
      <c r="B65" s="70"/>
      <c r="C65" s="71"/>
      <c r="D65" s="76"/>
      <c r="E65" s="75"/>
      <c r="F65" s="73"/>
      <c r="G65" s="74"/>
      <c r="H65" s="74"/>
      <c r="I65" s="74"/>
      <c r="J65" s="74"/>
      <c r="K65" s="74"/>
      <c r="L65" s="74"/>
      <c r="M65" s="74"/>
      <c r="N65" s="74"/>
      <c r="O65" s="74"/>
      <c r="P65" s="74"/>
      <c r="Q65" s="74"/>
      <c r="R65" s="74"/>
      <c r="S65" s="74"/>
      <c r="T65" s="74"/>
      <c r="U65" s="74"/>
      <c r="V65" s="74"/>
      <c r="W65" s="74"/>
      <c r="X65" s="74"/>
      <c r="Y65" s="74"/>
      <c r="Z65" s="74"/>
      <c r="AA65" s="74"/>
      <c r="AB65" s="74"/>
      <c r="AC65" s="74"/>
    </row>
    <row r="66" spans="2:29">
      <c r="B66" s="70"/>
      <c r="C66" s="71"/>
      <c r="D66" s="76"/>
      <c r="E66" s="75"/>
      <c r="F66" s="73"/>
      <c r="G66" s="74"/>
      <c r="H66" s="74"/>
      <c r="I66" s="74"/>
      <c r="J66" s="74"/>
      <c r="K66" s="74"/>
      <c r="L66" s="74"/>
      <c r="M66" s="74"/>
      <c r="N66" s="74"/>
      <c r="O66" s="74"/>
      <c r="P66" s="74"/>
      <c r="Q66" s="74"/>
      <c r="R66" s="74"/>
      <c r="S66" s="74"/>
      <c r="T66" s="74"/>
      <c r="U66" s="74"/>
      <c r="V66" s="74"/>
      <c r="W66" s="74"/>
      <c r="X66" s="74"/>
      <c r="Y66" s="74"/>
      <c r="Z66" s="74"/>
      <c r="AA66" s="74"/>
      <c r="AB66" s="74"/>
      <c r="AC66" s="74"/>
    </row>
    <row r="67" spans="2:29">
      <c r="B67" s="70"/>
      <c r="C67" s="71"/>
      <c r="D67" s="76"/>
      <c r="E67" s="75"/>
      <c r="F67" s="73"/>
      <c r="G67" s="74"/>
      <c r="H67" s="74"/>
      <c r="I67" s="74"/>
      <c r="J67" s="74"/>
      <c r="K67" s="74"/>
      <c r="L67" s="74"/>
      <c r="M67" s="74"/>
      <c r="N67" s="74"/>
      <c r="O67" s="74"/>
      <c r="P67" s="74"/>
      <c r="Q67" s="74"/>
      <c r="R67" s="74"/>
      <c r="S67" s="74"/>
      <c r="T67" s="74"/>
      <c r="U67" s="74"/>
      <c r="V67" s="74"/>
      <c r="W67" s="74"/>
      <c r="X67" s="74"/>
      <c r="Y67" s="74"/>
      <c r="Z67" s="74"/>
      <c r="AA67" s="74"/>
      <c r="AB67" s="74"/>
      <c r="AC67" s="74"/>
    </row>
    <row r="68" spans="2:29">
      <c r="B68" s="70"/>
      <c r="C68" s="71"/>
      <c r="D68" s="76"/>
      <c r="E68" s="75"/>
      <c r="F68" s="73"/>
      <c r="G68" s="74"/>
      <c r="H68" s="74"/>
      <c r="I68" s="74"/>
      <c r="J68" s="74"/>
      <c r="K68" s="74"/>
      <c r="L68" s="74"/>
      <c r="M68" s="74"/>
      <c r="N68" s="74"/>
      <c r="O68" s="74"/>
      <c r="P68" s="74"/>
      <c r="Q68" s="74"/>
      <c r="R68" s="74"/>
      <c r="S68" s="74"/>
      <c r="T68" s="74"/>
      <c r="U68" s="74"/>
      <c r="V68" s="74"/>
      <c r="W68" s="74"/>
      <c r="X68" s="74"/>
      <c r="Y68" s="74"/>
      <c r="Z68" s="74"/>
      <c r="AA68" s="74"/>
      <c r="AB68" s="74"/>
      <c r="AC68" s="74"/>
    </row>
    <row r="69" spans="2:29">
      <c r="B69" s="70"/>
      <c r="C69" s="71"/>
      <c r="D69" s="76"/>
      <c r="E69" s="75"/>
      <c r="F69" s="73"/>
      <c r="G69" s="74"/>
      <c r="H69" s="74"/>
      <c r="I69" s="74"/>
      <c r="J69" s="74"/>
      <c r="K69" s="74"/>
      <c r="L69" s="74"/>
      <c r="M69" s="74"/>
      <c r="N69" s="74"/>
      <c r="O69" s="74"/>
      <c r="P69" s="74"/>
      <c r="Q69" s="74"/>
      <c r="R69" s="74"/>
      <c r="S69" s="74"/>
      <c r="T69" s="74"/>
      <c r="U69" s="74"/>
      <c r="V69" s="74"/>
      <c r="W69" s="74"/>
      <c r="X69" s="74"/>
      <c r="Y69" s="74"/>
      <c r="Z69" s="74"/>
      <c r="AA69" s="74"/>
      <c r="AB69" s="74"/>
      <c r="AC69" s="74"/>
    </row>
    <row r="70" spans="2:29">
      <c r="B70" s="70"/>
      <c r="C70" s="71"/>
      <c r="D70" s="76"/>
      <c r="E70" s="75"/>
      <c r="F70" s="73"/>
      <c r="G70" s="74"/>
      <c r="H70" s="74"/>
      <c r="I70" s="74"/>
      <c r="J70" s="74"/>
      <c r="K70" s="74"/>
      <c r="L70" s="74"/>
      <c r="M70" s="74"/>
      <c r="N70" s="74"/>
      <c r="O70" s="74"/>
      <c r="P70" s="74"/>
      <c r="Q70" s="74"/>
      <c r="R70" s="74"/>
      <c r="S70" s="74"/>
      <c r="T70" s="74"/>
      <c r="U70" s="74"/>
      <c r="V70" s="74"/>
      <c r="W70" s="74"/>
      <c r="X70" s="74"/>
      <c r="Y70" s="74"/>
      <c r="Z70" s="74"/>
      <c r="AA70" s="74"/>
      <c r="AB70" s="74"/>
      <c r="AC70" s="74"/>
    </row>
    <row r="71" spans="2:29">
      <c r="B71" s="70"/>
      <c r="C71" s="71"/>
      <c r="D71" s="76"/>
      <c r="E71" s="75"/>
      <c r="F71" s="73"/>
      <c r="G71" s="74"/>
      <c r="H71" s="74"/>
      <c r="I71" s="74"/>
      <c r="J71" s="74"/>
      <c r="K71" s="74"/>
      <c r="L71" s="74"/>
      <c r="M71" s="74"/>
      <c r="N71" s="74"/>
      <c r="O71" s="74"/>
      <c r="P71" s="74"/>
      <c r="Q71" s="74"/>
      <c r="R71" s="74"/>
      <c r="S71" s="74"/>
      <c r="T71" s="74"/>
      <c r="U71" s="74"/>
      <c r="V71" s="74"/>
      <c r="W71" s="74"/>
      <c r="X71" s="74"/>
      <c r="Y71" s="74"/>
      <c r="Z71" s="74"/>
      <c r="AA71" s="74"/>
      <c r="AB71" s="74"/>
      <c r="AC71" s="74"/>
    </row>
    <row r="72" spans="2:29">
      <c r="B72" s="70"/>
      <c r="C72" s="71"/>
      <c r="D72" s="76"/>
      <c r="E72" s="75"/>
      <c r="F72" s="73"/>
      <c r="G72" s="74"/>
      <c r="H72" s="74"/>
      <c r="I72" s="74"/>
      <c r="J72" s="74"/>
      <c r="K72" s="74"/>
      <c r="L72" s="74"/>
      <c r="M72" s="74"/>
      <c r="N72" s="74"/>
      <c r="O72" s="74"/>
      <c r="P72" s="74"/>
      <c r="Q72" s="74"/>
      <c r="R72" s="74"/>
      <c r="S72" s="74"/>
      <c r="T72" s="74"/>
      <c r="U72" s="74"/>
      <c r="V72" s="74"/>
      <c r="W72" s="74"/>
      <c r="X72" s="74"/>
      <c r="Y72" s="74"/>
      <c r="Z72" s="74"/>
      <c r="AA72" s="74"/>
      <c r="AB72" s="74"/>
      <c r="AC72" s="74"/>
    </row>
    <row r="73" spans="2:29">
      <c r="B73" s="70"/>
      <c r="C73" s="71"/>
      <c r="D73" s="76"/>
      <c r="E73" s="75"/>
      <c r="F73" s="73"/>
      <c r="G73" s="74"/>
      <c r="H73" s="74"/>
      <c r="I73" s="74"/>
      <c r="J73" s="74"/>
      <c r="K73" s="74"/>
      <c r="L73" s="74"/>
      <c r="M73" s="74"/>
      <c r="N73" s="74"/>
      <c r="O73" s="74"/>
      <c r="P73" s="74"/>
      <c r="Q73" s="74"/>
      <c r="R73" s="74"/>
      <c r="S73" s="74"/>
      <c r="T73" s="74"/>
      <c r="U73" s="74"/>
      <c r="V73" s="74"/>
      <c r="W73" s="74"/>
      <c r="X73" s="74"/>
      <c r="Y73" s="74"/>
      <c r="Z73" s="74"/>
      <c r="AA73" s="74"/>
      <c r="AB73" s="74"/>
      <c r="AC73" s="74"/>
    </row>
    <row r="74" spans="2:29">
      <c r="B74" s="70"/>
      <c r="C74" s="71"/>
      <c r="D74" s="76"/>
      <c r="E74" s="75"/>
      <c r="F74" s="73"/>
      <c r="G74" s="74"/>
      <c r="H74" s="74"/>
      <c r="I74" s="74"/>
      <c r="J74" s="74"/>
      <c r="K74" s="74"/>
      <c r="L74" s="74"/>
      <c r="M74" s="74"/>
      <c r="N74" s="74"/>
      <c r="O74" s="74"/>
      <c r="P74" s="74"/>
      <c r="Q74" s="74"/>
      <c r="R74" s="74"/>
      <c r="S74" s="74"/>
      <c r="T74" s="74"/>
      <c r="U74" s="74"/>
      <c r="V74" s="74"/>
      <c r="W74" s="74"/>
      <c r="X74" s="74"/>
      <c r="Y74" s="74"/>
      <c r="Z74" s="74"/>
      <c r="AA74" s="74"/>
      <c r="AB74" s="74"/>
      <c r="AC74" s="74"/>
    </row>
    <row r="75" spans="2:29">
      <c r="B75" s="70"/>
      <c r="C75" s="71"/>
      <c r="D75" s="76"/>
      <c r="E75" s="75"/>
      <c r="F75" s="73"/>
      <c r="G75" s="74"/>
      <c r="H75" s="74"/>
      <c r="I75" s="74"/>
      <c r="J75" s="74"/>
      <c r="K75" s="74"/>
      <c r="L75" s="74"/>
      <c r="M75" s="74"/>
      <c r="N75" s="74"/>
      <c r="O75" s="74"/>
      <c r="P75" s="74"/>
      <c r="Q75" s="74"/>
      <c r="R75" s="74"/>
      <c r="S75" s="74"/>
      <c r="T75" s="74"/>
      <c r="U75" s="74"/>
      <c r="V75" s="74"/>
      <c r="W75" s="74"/>
      <c r="X75" s="74"/>
      <c r="Y75" s="74"/>
      <c r="Z75" s="74"/>
      <c r="AA75" s="74"/>
      <c r="AB75" s="74"/>
      <c r="AC75" s="74"/>
    </row>
    <row r="76" spans="2:29">
      <c r="B76" s="70"/>
      <c r="C76" s="71"/>
      <c r="D76" s="76"/>
      <c r="E76" s="75"/>
      <c r="F76" s="73"/>
      <c r="G76" s="74"/>
      <c r="H76" s="74"/>
      <c r="I76" s="74"/>
      <c r="J76" s="74"/>
      <c r="K76" s="74"/>
      <c r="L76" s="74"/>
      <c r="M76" s="74"/>
      <c r="N76" s="74"/>
      <c r="O76" s="74"/>
      <c r="P76" s="74"/>
      <c r="Q76" s="74"/>
      <c r="R76" s="74"/>
      <c r="S76" s="74"/>
      <c r="T76" s="74"/>
      <c r="U76" s="74"/>
      <c r="V76" s="74"/>
      <c r="W76" s="74"/>
      <c r="X76" s="74"/>
      <c r="Y76" s="74"/>
      <c r="Z76" s="74"/>
      <c r="AA76" s="74"/>
      <c r="AB76" s="74"/>
      <c r="AC76" s="74"/>
    </row>
    <row r="77" spans="2:29">
      <c r="B77" s="70"/>
      <c r="C77" s="71"/>
      <c r="D77" s="76"/>
      <c r="E77" s="75"/>
      <c r="F77" s="73"/>
      <c r="G77" s="74"/>
      <c r="H77" s="74"/>
      <c r="I77" s="74"/>
      <c r="J77" s="74"/>
      <c r="K77" s="74"/>
      <c r="L77" s="74"/>
      <c r="M77" s="74"/>
      <c r="N77" s="74"/>
      <c r="O77" s="74"/>
      <c r="P77" s="74"/>
      <c r="Q77" s="74"/>
      <c r="R77" s="74"/>
      <c r="S77" s="74"/>
      <c r="T77" s="74"/>
      <c r="U77" s="74"/>
      <c r="V77" s="74"/>
      <c r="W77" s="74"/>
      <c r="X77" s="74"/>
      <c r="Y77" s="74"/>
      <c r="Z77" s="74"/>
      <c r="AA77" s="74"/>
      <c r="AB77" s="74"/>
      <c r="AC77" s="74"/>
    </row>
    <row r="78" spans="2:29">
      <c r="B78" s="70"/>
      <c r="C78" s="71"/>
      <c r="D78" s="76"/>
      <c r="E78" s="75"/>
      <c r="F78" s="73"/>
      <c r="G78" s="74"/>
      <c r="H78" s="74"/>
      <c r="I78" s="74"/>
      <c r="J78" s="74"/>
      <c r="K78" s="74"/>
      <c r="L78" s="74"/>
      <c r="M78" s="74"/>
      <c r="N78" s="74"/>
      <c r="O78" s="74"/>
      <c r="P78" s="74"/>
      <c r="Q78" s="74"/>
      <c r="R78" s="74"/>
      <c r="S78" s="74"/>
      <c r="T78" s="74"/>
      <c r="U78" s="74"/>
      <c r="V78" s="74"/>
      <c r="W78" s="74"/>
      <c r="X78" s="74"/>
      <c r="Y78" s="74"/>
      <c r="Z78" s="74"/>
      <c r="AA78" s="74"/>
      <c r="AB78" s="74"/>
      <c r="AC78" s="74"/>
    </row>
    <row r="79" spans="2:29">
      <c r="B79" s="70"/>
      <c r="C79" s="71"/>
      <c r="D79" s="76"/>
      <c r="E79" s="75"/>
      <c r="F79" s="73"/>
      <c r="G79" s="74"/>
      <c r="H79" s="74"/>
      <c r="I79" s="74"/>
      <c r="J79" s="74"/>
      <c r="K79" s="74"/>
      <c r="L79" s="74"/>
      <c r="M79" s="74"/>
      <c r="N79" s="74"/>
      <c r="O79" s="74"/>
      <c r="P79" s="74"/>
      <c r="Q79" s="74"/>
      <c r="R79" s="74"/>
      <c r="S79" s="74"/>
      <c r="T79" s="74"/>
      <c r="U79" s="74"/>
      <c r="V79" s="74"/>
      <c r="W79" s="74"/>
      <c r="X79" s="74"/>
      <c r="Y79" s="74"/>
      <c r="Z79" s="74"/>
      <c r="AA79" s="74"/>
      <c r="AB79" s="74"/>
      <c r="AC79" s="74"/>
    </row>
    <row r="80" spans="2:29">
      <c r="B80" s="70"/>
      <c r="C80" s="71"/>
      <c r="D80" s="76"/>
      <c r="E80" s="75"/>
      <c r="F80" s="73"/>
      <c r="G80" s="74"/>
      <c r="H80" s="74"/>
      <c r="I80" s="74"/>
      <c r="J80" s="74"/>
      <c r="K80" s="74"/>
      <c r="L80" s="74"/>
      <c r="M80" s="74"/>
      <c r="N80" s="74"/>
      <c r="O80" s="74"/>
      <c r="P80" s="74"/>
      <c r="Q80" s="74"/>
      <c r="R80" s="74"/>
      <c r="S80" s="74"/>
      <c r="T80" s="74"/>
      <c r="U80" s="74"/>
      <c r="V80" s="74"/>
      <c r="W80" s="74"/>
      <c r="X80" s="74"/>
      <c r="Y80" s="74"/>
      <c r="Z80" s="74"/>
      <c r="AA80" s="74"/>
      <c r="AB80" s="74"/>
      <c r="AC80" s="74"/>
    </row>
    <row r="81" spans="2:29">
      <c r="B81" s="70"/>
      <c r="C81" s="71"/>
      <c r="D81" s="76"/>
      <c r="E81" s="75"/>
      <c r="F81" s="73"/>
      <c r="G81" s="74"/>
      <c r="H81" s="74"/>
      <c r="I81" s="74"/>
      <c r="J81" s="74"/>
      <c r="K81" s="74"/>
      <c r="L81" s="74"/>
      <c r="M81" s="74"/>
      <c r="N81" s="74"/>
      <c r="O81" s="74"/>
      <c r="P81" s="74"/>
      <c r="Q81" s="74"/>
      <c r="R81" s="74"/>
      <c r="S81" s="74"/>
      <c r="T81" s="74"/>
      <c r="U81" s="74"/>
      <c r="V81" s="74"/>
      <c r="W81" s="74"/>
      <c r="X81" s="74"/>
      <c r="Y81" s="74"/>
      <c r="Z81" s="74"/>
      <c r="AA81" s="74"/>
      <c r="AB81" s="74"/>
      <c r="AC81" s="74"/>
    </row>
    <row r="82" spans="2:29">
      <c r="B82" s="70"/>
      <c r="C82" s="71"/>
      <c r="D82" s="76"/>
      <c r="E82" s="75"/>
      <c r="F82" s="73"/>
      <c r="G82" s="74"/>
      <c r="H82" s="74"/>
      <c r="I82" s="74"/>
      <c r="J82" s="74"/>
      <c r="K82" s="74"/>
      <c r="L82" s="74"/>
      <c r="M82" s="74"/>
      <c r="N82" s="74"/>
      <c r="O82" s="74"/>
      <c r="P82" s="74"/>
      <c r="Q82" s="74"/>
      <c r="R82" s="74"/>
      <c r="S82" s="74"/>
      <c r="T82" s="74"/>
      <c r="U82" s="74"/>
      <c r="V82" s="74"/>
      <c r="W82" s="74"/>
      <c r="X82" s="74"/>
      <c r="Y82" s="74"/>
      <c r="Z82" s="74"/>
      <c r="AA82" s="74"/>
      <c r="AB82" s="74"/>
      <c r="AC82" s="74"/>
    </row>
    <row r="83" spans="2:29">
      <c r="B83" s="70"/>
      <c r="C83" s="71"/>
      <c r="D83" s="76"/>
      <c r="E83" s="75"/>
      <c r="F83" s="73"/>
      <c r="G83" s="74"/>
      <c r="H83" s="74"/>
      <c r="I83" s="74"/>
      <c r="J83" s="74"/>
      <c r="K83" s="74"/>
      <c r="L83" s="74"/>
      <c r="M83" s="74"/>
      <c r="N83" s="74"/>
      <c r="O83" s="74"/>
      <c r="P83" s="74"/>
      <c r="Q83" s="74"/>
      <c r="R83" s="74"/>
      <c r="S83" s="74"/>
      <c r="T83" s="74"/>
      <c r="U83" s="74"/>
      <c r="V83" s="74"/>
      <c r="W83" s="74"/>
      <c r="X83" s="74"/>
      <c r="Y83" s="74"/>
      <c r="Z83" s="74"/>
      <c r="AA83" s="74"/>
      <c r="AB83" s="74"/>
      <c r="AC83" s="74"/>
    </row>
    <row r="84" spans="2:29">
      <c r="B84" s="70"/>
      <c r="C84" s="71"/>
      <c r="D84" s="76"/>
      <c r="E84" s="75"/>
      <c r="F84" s="73"/>
      <c r="G84" s="74"/>
      <c r="H84" s="74"/>
      <c r="I84" s="74"/>
      <c r="J84" s="74"/>
      <c r="K84" s="74"/>
      <c r="L84" s="74"/>
      <c r="M84" s="74"/>
      <c r="N84" s="74"/>
      <c r="O84" s="74"/>
      <c r="P84" s="74"/>
      <c r="Q84" s="74"/>
      <c r="R84" s="74"/>
      <c r="S84" s="74"/>
      <c r="T84" s="74"/>
      <c r="U84" s="74"/>
      <c r="V84" s="74"/>
      <c r="W84" s="74"/>
      <c r="X84" s="74"/>
      <c r="Y84" s="74"/>
      <c r="Z84" s="74"/>
      <c r="AA84" s="74"/>
      <c r="AB84" s="74"/>
      <c r="AC84" s="74"/>
    </row>
    <row r="85" spans="2:29">
      <c r="B85" s="70"/>
      <c r="C85" s="71"/>
      <c r="D85" s="76"/>
      <c r="E85" s="75"/>
      <c r="F85" s="73"/>
      <c r="G85" s="74"/>
      <c r="H85" s="74"/>
      <c r="I85" s="74"/>
      <c r="J85" s="74"/>
      <c r="K85" s="74"/>
      <c r="L85" s="74"/>
      <c r="M85" s="74"/>
      <c r="N85" s="74"/>
      <c r="O85" s="74"/>
      <c r="P85" s="74"/>
      <c r="Q85" s="74"/>
      <c r="R85" s="74"/>
      <c r="S85" s="74"/>
      <c r="T85" s="74"/>
      <c r="U85" s="74"/>
      <c r="V85" s="74"/>
      <c r="W85" s="74"/>
      <c r="X85" s="74"/>
      <c r="Y85" s="74"/>
      <c r="Z85" s="74"/>
      <c r="AA85" s="74"/>
      <c r="AB85" s="74"/>
      <c r="AC85" s="74"/>
    </row>
    <row r="86" spans="2:29">
      <c r="B86" s="70"/>
      <c r="C86" s="71"/>
      <c r="D86" s="76"/>
      <c r="E86" s="75"/>
      <c r="F86" s="73"/>
      <c r="G86" s="74"/>
      <c r="H86" s="74"/>
      <c r="I86" s="74"/>
      <c r="J86" s="74"/>
      <c r="K86" s="74"/>
      <c r="L86" s="74"/>
      <c r="M86" s="74"/>
      <c r="N86" s="74"/>
      <c r="O86" s="74"/>
      <c r="P86" s="74"/>
      <c r="Q86" s="74"/>
      <c r="R86" s="74"/>
      <c r="S86" s="74"/>
      <c r="T86" s="74"/>
      <c r="U86" s="74"/>
      <c r="V86" s="74"/>
      <c r="W86" s="74"/>
      <c r="X86" s="74"/>
      <c r="Y86" s="74"/>
      <c r="Z86" s="74"/>
      <c r="AA86" s="74"/>
      <c r="AB86" s="74"/>
      <c r="AC86" s="74"/>
    </row>
    <row r="87" spans="2:29">
      <c r="B87" s="70"/>
      <c r="C87" s="71"/>
      <c r="D87" s="76"/>
      <c r="E87" s="75"/>
      <c r="F87" s="73"/>
      <c r="G87" s="74"/>
      <c r="H87" s="74"/>
      <c r="I87" s="74"/>
      <c r="J87" s="74"/>
      <c r="K87" s="74"/>
      <c r="L87" s="74"/>
      <c r="M87" s="74"/>
      <c r="N87" s="74"/>
      <c r="O87" s="74"/>
      <c r="P87" s="74"/>
      <c r="Q87" s="74"/>
      <c r="R87" s="74"/>
      <c r="S87" s="74"/>
      <c r="T87" s="74"/>
      <c r="U87" s="74"/>
      <c r="V87" s="74"/>
      <c r="W87" s="74"/>
      <c r="X87" s="74"/>
      <c r="Y87" s="74"/>
      <c r="Z87" s="74"/>
      <c r="AA87" s="74"/>
      <c r="AB87" s="74"/>
      <c r="AC87" s="74"/>
    </row>
    <row r="88" spans="2:29">
      <c r="B88" s="70"/>
      <c r="C88" s="71"/>
      <c r="D88" s="76"/>
      <c r="E88" s="75"/>
      <c r="F88" s="73"/>
      <c r="G88" s="74"/>
      <c r="H88" s="74"/>
      <c r="I88" s="74"/>
      <c r="J88" s="74"/>
      <c r="K88" s="74"/>
      <c r="L88" s="74"/>
      <c r="M88" s="74"/>
      <c r="N88" s="74"/>
      <c r="O88" s="74"/>
      <c r="P88" s="74"/>
      <c r="Q88" s="74"/>
      <c r="R88" s="74"/>
      <c r="S88" s="74"/>
      <c r="T88" s="74"/>
      <c r="U88" s="74"/>
      <c r="V88" s="74"/>
      <c r="W88" s="74"/>
      <c r="X88" s="74"/>
      <c r="Y88" s="74"/>
      <c r="Z88" s="74"/>
      <c r="AA88" s="74"/>
      <c r="AB88" s="74"/>
      <c r="AC88" s="74"/>
    </row>
    <row r="89" spans="2:29">
      <c r="B89" s="70"/>
      <c r="C89" s="71"/>
      <c r="D89" s="76"/>
      <c r="E89" s="75"/>
      <c r="F89" s="73"/>
      <c r="G89" s="74"/>
      <c r="H89" s="74"/>
      <c r="I89" s="74"/>
      <c r="J89" s="74"/>
      <c r="K89" s="74"/>
      <c r="L89" s="74"/>
      <c r="M89" s="74"/>
      <c r="N89" s="74"/>
      <c r="O89" s="74"/>
      <c r="P89" s="74"/>
      <c r="Q89" s="74"/>
      <c r="R89" s="74"/>
      <c r="S89" s="74"/>
      <c r="T89" s="74"/>
      <c r="U89" s="74"/>
      <c r="V89" s="74"/>
      <c r="W89" s="74"/>
      <c r="X89" s="74"/>
      <c r="Y89" s="74"/>
      <c r="Z89" s="74"/>
      <c r="AA89" s="74"/>
      <c r="AB89" s="74"/>
      <c r="AC89" s="74"/>
    </row>
    <row r="90" spans="2:29">
      <c r="B90" s="70"/>
      <c r="C90" s="71"/>
      <c r="D90" s="76"/>
      <c r="E90" s="75"/>
      <c r="F90" s="73"/>
      <c r="G90" s="74"/>
      <c r="H90" s="74"/>
      <c r="I90" s="74"/>
      <c r="J90" s="74"/>
      <c r="K90" s="74"/>
      <c r="L90" s="74"/>
      <c r="M90" s="74"/>
      <c r="N90" s="74"/>
      <c r="O90" s="74"/>
      <c r="P90" s="74"/>
      <c r="Q90" s="74"/>
      <c r="R90" s="74"/>
      <c r="S90" s="74"/>
      <c r="T90" s="74"/>
      <c r="U90" s="74"/>
      <c r="V90" s="74"/>
      <c r="W90" s="74"/>
      <c r="X90" s="74"/>
      <c r="Y90" s="74"/>
      <c r="Z90" s="74"/>
      <c r="AA90" s="74"/>
      <c r="AB90" s="74"/>
      <c r="AC90" s="74"/>
    </row>
    <row r="91" spans="2:29">
      <c r="B91" s="70"/>
      <c r="C91" s="71"/>
      <c r="D91" s="76"/>
      <c r="E91" s="75"/>
      <c r="F91" s="73"/>
      <c r="G91" s="74"/>
      <c r="H91" s="74"/>
      <c r="I91" s="74"/>
      <c r="J91" s="74"/>
      <c r="K91" s="74"/>
      <c r="L91" s="74"/>
      <c r="M91" s="74"/>
      <c r="N91" s="74"/>
      <c r="O91" s="74"/>
      <c r="P91" s="74"/>
      <c r="Q91" s="74"/>
      <c r="R91" s="74"/>
      <c r="S91" s="74"/>
      <c r="T91" s="74"/>
      <c r="U91" s="74"/>
      <c r="V91" s="74"/>
      <c r="W91" s="74"/>
      <c r="X91" s="74"/>
      <c r="Y91" s="74"/>
      <c r="Z91" s="74"/>
      <c r="AA91" s="74"/>
      <c r="AB91" s="74"/>
      <c r="AC91" s="74"/>
    </row>
    <row r="92" spans="2:29">
      <c r="B92" s="70"/>
      <c r="C92" s="71"/>
      <c r="D92" s="76"/>
      <c r="E92" s="75"/>
      <c r="F92" s="73"/>
      <c r="G92" s="74"/>
      <c r="H92" s="74"/>
      <c r="I92" s="74"/>
      <c r="J92" s="74"/>
      <c r="K92" s="74"/>
      <c r="L92" s="74"/>
      <c r="M92" s="74"/>
      <c r="N92" s="74"/>
      <c r="O92" s="74"/>
      <c r="P92" s="74"/>
      <c r="Q92" s="74"/>
      <c r="R92" s="74"/>
      <c r="S92" s="74"/>
      <c r="T92" s="74"/>
      <c r="U92" s="74"/>
      <c r="V92" s="74"/>
      <c r="W92" s="74"/>
      <c r="X92" s="74"/>
      <c r="Y92" s="74"/>
      <c r="Z92" s="74"/>
      <c r="AA92" s="74"/>
      <c r="AB92" s="74"/>
      <c r="AC92" s="74"/>
    </row>
    <row r="93" spans="2:29">
      <c r="B93" s="70"/>
      <c r="C93" s="71"/>
      <c r="D93" s="76"/>
      <c r="E93" s="75"/>
      <c r="F93" s="73"/>
      <c r="G93" s="74"/>
      <c r="H93" s="74"/>
      <c r="I93" s="74"/>
      <c r="J93" s="74"/>
      <c r="K93" s="74"/>
      <c r="L93" s="74"/>
      <c r="M93" s="74"/>
      <c r="N93" s="74"/>
      <c r="O93" s="74"/>
      <c r="P93" s="74"/>
      <c r="Q93" s="74"/>
      <c r="R93" s="74"/>
      <c r="S93" s="74"/>
      <c r="T93" s="74"/>
      <c r="U93" s="74"/>
      <c r="V93" s="74"/>
      <c r="W93" s="74"/>
      <c r="X93" s="74"/>
      <c r="Y93" s="74"/>
      <c r="Z93" s="74"/>
      <c r="AA93" s="74"/>
      <c r="AB93" s="74"/>
      <c r="AC93" s="74"/>
    </row>
    <row r="94" spans="2:29">
      <c r="B94" s="70"/>
      <c r="C94" s="71"/>
      <c r="D94" s="76"/>
      <c r="E94" s="75"/>
      <c r="F94" s="73"/>
      <c r="G94" s="74"/>
      <c r="H94" s="74"/>
      <c r="I94" s="74"/>
      <c r="J94" s="74"/>
      <c r="K94" s="74"/>
      <c r="L94" s="74"/>
      <c r="M94" s="74"/>
      <c r="N94" s="74"/>
      <c r="O94" s="74"/>
      <c r="P94" s="74"/>
      <c r="Q94" s="74"/>
      <c r="R94" s="74"/>
      <c r="S94" s="74"/>
      <c r="T94" s="74"/>
      <c r="U94" s="74"/>
      <c r="V94" s="74"/>
      <c r="W94" s="74"/>
      <c r="X94" s="74"/>
      <c r="Y94" s="74"/>
      <c r="Z94" s="74"/>
      <c r="AA94" s="74"/>
      <c r="AB94" s="74"/>
      <c r="AC94" s="74"/>
    </row>
    <row r="95" spans="2:29">
      <c r="B95" s="70"/>
      <c r="C95" s="71"/>
      <c r="D95" s="76"/>
      <c r="E95" s="75"/>
      <c r="F95" s="73"/>
      <c r="G95" s="74"/>
      <c r="H95" s="74"/>
      <c r="I95" s="74"/>
      <c r="J95" s="74"/>
      <c r="K95" s="74"/>
      <c r="L95" s="74"/>
      <c r="M95" s="74"/>
      <c r="N95" s="74"/>
      <c r="O95" s="74"/>
      <c r="P95" s="74"/>
      <c r="Q95" s="74"/>
      <c r="R95" s="74"/>
      <c r="S95" s="74"/>
      <c r="T95" s="74"/>
      <c r="U95" s="74"/>
      <c r="V95" s="74"/>
      <c r="W95" s="74"/>
      <c r="X95" s="74"/>
      <c r="Y95" s="74"/>
      <c r="Z95" s="74"/>
      <c r="AA95" s="74"/>
      <c r="AB95" s="74"/>
      <c r="AC95" s="74"/>
    </row>
    <row r="96" spans="2:29">
      <c r="B96" s="70"/>
      <c r="C96" s="71"/>
      <c r="D96" s="76"/>
      <c r="E96" s="75"/>
      <c r="F96" s="73"/>
      <c r="G96" s="74"/>
      <c r="H96" s="74"/>
      <c r="I96" s="74"/>
      <c r="J96" s="74"/>
      <c r="K96" s="74"/>
      <c r="L96" s="74"/>
      <c r="M96" s="74"/>
      <c r="N96" s="74"/>
      <c r="O96" s="74"/>
      <c r="P96" s="74"/>
      <c r="Q96" s="74"/>
      <c r="R96" s="74"/>
      <c r="S96" s="74"/>
      <c r="T96" s="74"/>
      <c r="U96" s="74"/>
      <c r="V96" s="74"/>
      <c r="W96" s="74"/>
      <c r="X96" s="74"/>
      <c r="Y96" s="74"/>
      <c r="Z96" s="74"/>
      <c r="AA96" s="74"/>
      <c r="AB96" s="74"/>
      <c r="AC96" s="74"/>
    </row>
    <row r="97" spans="2:29">
      <c r="B97" s="70"/>
      <c r="C97" s="71"/>
      <c r="D97" s="76"/>
      <c r="E97" s="75"/>
      <c r="F97" s="73"/>
      <c r="G97" s="74"/>
      <c r="H97" s="74"/>
      <c r="I97" s="74"/>
      <c r="J97" s="74"/>
      <c r="K97" s="74"/>
      <c r="L97" s="74"/>
      <c r="M97" s="74"/>
      <c r="N97" s="74"/>
      <c r="O97" s="74"/>
      <c r="P97" s="74"/>
      <c r="Q97" s="74"/>
      <c r="R97" s="74"/>
      <c r="S97" s="74"/>
      <c r="T97" s="74"/>
      <c r="U97" s="74"/>
      <c r="V97" s="74"/>
      <c r="W97" s="74"/>
      <c r="X97" s="74"/>
      <c r="Y97" s="74"/>
      <c r="Z97" s="74"/>
      <c r="AA97" s="74"/>
      <c r="AB97" s="74"/>
      <c r="AC97" s="74"/>
    </row>
    <row r="98" spans="2:29">
      <c r="B98" s="70"/>
      <c r="C98" s="71"/>
      <c r="D98" s="76"/>
      <c r="E98" s="75"/>
      <c r="F98" s="73"/>
      <c r="G98" s="74"/>
      <c r="H98" s="74"/>
      <c r="I98" s="74"/>
      <c r="J98" s="74"/>
      <c r="K98" s="74"/>
      <c r="L98" s="74"/>
      <c r="M98" s="74"/>
      <c r="N98" s="74"/>
      <c r="O98" s="74"/>
      <c r="P98" s="74"/>
      <c r="Q98" s="74"/>
      <c r="R98" s="74"/>
      <c r="S98" s="74"/>
      <c r="T98" s="74"/>
      <c r="U98" s="74"/>
      <c r="V98" s="74"/>
      <c r="W98" s="74"/>
      <c r="X98" s="74"/>
      <c r="Y98" s="74"/>
      <c r="Z98" s="74"/>
      <c r="AA98" s="74"/>
      <c r="AB98" s="74"/>
      <c r="AC98" s="74"/>
    </row>
    <row r="99" spans="2:29">
      <c r="B99" s="70"/>
      <c r="C99" s="71"/>
      <c r="D99" s="76"/>
      <c r="E99" s="75"/>
      <c r="F99" s="73"/>
      <c r="G99" s="74"/>
      <c r="H99" s="74"/>
      <c r="I99" s="74"/>
      <c r="J99" s="74"/>
      <c r="K99" s="74"/>
      <c r="L99" s="74"/>
      <c r="M99" s="74"/>
      <c r="N99" s="74"/>
      <c r="O99" s="74"/>
      <c r="P99" s="74"/>
      <c r="Q99" s="74"/>
      <c r="R99" s="74"/>
      <c r="S99" s="74"/>
      <c r="T99" s="74"/>
      <c r="U99" s="74"/>
      <c r="V99" s="74"/>
      <c r="W99" s="74"/>
      <c r="X99" s="74"/>
      <c r="Y99" s="74"/>
      <c r="Z99" s="74"/>
      <c r="AA99" s="74"/>
      <c r="AB99" s="74"/>
      <c r="AC99" s="74"/>
    </row>
    <row r="100" spans="2:29">
      <c r="B100" s="70"/>
      <c r="C100" s="71"/>
      <c r="D100" s="76"/>
      <c r="E100" s="75"/>
      <c r="F100" s="73"/>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row>
    <row r="101" spans="2:29">
      <c r="B101" s="70"/>
      <c r="C101" s="71"/>
      <c r="D101" s="76"/>
      <c r="E101" s="75"/>
      <c r="F101" s="73"/>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row>
    <row r="102" spans="2:29">
      <c r="B102" s="70"/>
      <c r="C102" s="71"/>
      <c r="D102" s="76"/>
      <c r="E102" s="75"/>
      <c r="F102" s="73"/>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row>
    <row r="103" spans="2:29">
      <c r="B103" s="70"/>
      <c r="C103" s="71"/>
      <c r="D103" s="76"/>
      <c r="E103" s="75"/>
      <c r="F103" s="73"/>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row>
    <row r="104" spans="2:29">
      <c r="B104" s="70"/>
      <c r="C104" s="71"/>
      <c r="D104" s="76"/>
      <c r="E104" s="75"/>
      <c r="F104" s="73"/>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row>
    <row r="105" spans="2:29">
      <c r="B105" s="70"/>
      <c r="C105" s="71"/>
      <c r="D105" s="76"/>
      <c r="E105" s="75"/>
      <c r="F105" s="73"/>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row>
    <row r="106" spans="2:29">
      <c r="B106" s="70"/>
      <c r="C106" s="71"/>
      <c r="D106" s="76"/>
      <c r="E106" s="75"/>
      <c r="F106" s="73"/>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row>
    <row r="107" spans="2:29">
      <c r="B107" s="70"/>
      <c r="C107" s="71"/>
      <c r="D107" s="76"/>
      <c r="E107" s="75"/>
      <c r="F107" s="73"/>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row>
    <row r="108" spans="2:29">
      <c r="B108" s="70"/>
      <c r="C108" s="71"/>
      <c r="D108" s="76"/>
      <c r="E108" s="75"/>
      <c r="F108" s="73"/>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row>
    <row r="109" spans="2:29">
      <c r="B109" s="70"/>
      <c r="C109" s="71"/>
      <c r="D109" s="76"/>
      <c r="E109" s="75"/>
      <c r="F109" s="73"/>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row>
    <row r="110" spans="2:29">
      <c r="B110" s="70"/>
      <c r="C110" s="71"/>
      <c r="D110" s="76"/>
      <c r="E110" s="75"/>
      <c r="F110" s="73"/>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row>
    <row r="111" spans="2:29">
      <c r="B111" s="70"/>
      <c r="C111" s="71"/>
      <c r="D111" s="76"/>
      <c r="E111" s="75"/>
      <c r="F111" s="73"/>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row>
    <row r="112" spans="2:29">
      <c r="B112" s="70"/>
      <c r="C112" s="71"/>
      <c r="D112" s="76"/>
      <c r="E112" s="75"/>
      <c r="F112" s="73"/>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row>
    <row r="113" spans="2:29">
      <c r="B113" s="70"/>
      <c r="C113" s="71"/>
      <c r="D113" s="76"/>
      <c r="E113" s="75"/>
      <c r="F113" s="73"/>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row>
    <row r="114" spans="2:29">
      <c r="B114" s="70"/>
      <c r="C114" s="71"/>
      <c r="D114" s="76"/>
      <c r="E114" s="75"/>
      <c r="F114" s="73"/>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row>
    <row r="115" spans="2:29">
      <c r="B115" s="70"/>
      <c r="C115" s="71"/>
      <c r="D115" s="76"/>
      <c r="E115" s="75"/>
      <c r="F115" s="73"/>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row>
    <row r="116" spans="2:29">
      <c r="B116" s="70"/>
      <c r="C116" s="71"/>
      <c r="D116" s="76"/>
      <c r="E116" s="75"/>
      <c r="F116" s="73"/>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row>
    <row r="117" spans="2:29">
      <c r="B117" s="70"/>
      <c r="C117" s="71"/>
      <c r="D117" s="76"/>
      <c r="E117" s="75"/>
      <c r="F117" s="73"/>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row>
    <row r="118" spans="2:29">
      <c r="B118" s="70"/>
      <c r="C118" s="71"/>
      <c r="D118" s="76"/>
      <c r="E118" s="75"/>
      <c r="F118" s="73"/>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row>
    <row r="119" spans="2:29">
      <c r="B119" s="70"/>
      <c r="C119" s="71"/>
      <c r="D119" s="76"/>
      <c r="E119" s="75"/>
      <c r="F119" s="73"/>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row>
    <row r="120" spans="2:29">
      <c r="B120" s="70"/>
      <c r="C120" s="71"/>
      <c r="D120" s="76"/>
      <c r="E120" s="75"/>
      <c r="F120" s="73"/>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row>
    <row r="121" spans="2:29">
      <c r="B121" s="70"/>
      <c r="C121" s="71"/>
      <c r="D121" s="76"/>
      <c r="E121" s="75"/>
      <c r="F121" s="73"/>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row>
    <row r="122" spans="2:29">
      <c r="B122" s="70"/>
      <c r="C122" s="71"/>
      <c r="D122" s="76"/>
      <c r="E122" s="75"/>
      <c r="F122" s="73"/>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row>
    <row r="123" spans="2:29">
      <c r="B123" s="70"/>
      <c r="C123" s="71"/>
      <c r="D123" s="76"/>
      <c r="E123" s="75"/>
      <c r="F123" s="73"/>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row>
    <row r="124" spans="2:29">
      <c r="B124" s="70"/>
      <c r="C124" s="71"/>
      <c r="D124" s="76"/>
      <c r="E124" s="75"/>
      <c r="F124" s="73"/>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row>
    <row r="125" spans="2:29">
      <c r="B125" s="70"/>
      <c r="C125" s="71"/>
      <c r="D125" s="76"/>
      <c r="E125" s="75"/>
      <c r="F125" s="73"/>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row>
    <row r="126" spans="2:29">
      <c r="B126" s="70"/>
      <c r="C126" s="71"/>
      <c r="D126" s="76"/>
      <c r="E126" s="75"/>
      <c r="F126" s="73"/>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row>
    <row r="127" spans="2:29">
      <c r="B127" s="70"/>
      <c r="C127" s="71"/>
      <c r="D127" s="76"/>
      <c r="E127" s="75"/>
      <c r="F127" s="73"/>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row>
    <row r="128" spans="2:29">
      <c r="B128" s="70"/>
      <c r="C128" s="71"/>
      <c r="D128" s="76"/>
      <c r="E128" s="75"/>
      <c r="F128" s="73"/>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row>
    <row r="129" spans="2:29">
      <c r="B129" s="70"/>
      <c r="C129" s="71"/>
      <c r="D129" s="76"/>
      <c r="E129" s="75"/>
      <c r="F129" s="73"/>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row>
    <row r="130" spans="2:29">
      <c r="B130" s="70"/>
      <c r="C130" s="71"/>
      <c r="D130" s="76"/>
      <c r="E130" s="75"/>
      <c r="F130" s="73"/>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row>
    <row r="131" spans="2:29">
      <c r="B131" s="70"/>
      <c r="C131" s="71"/>
      <c r="D131" s="76"/>
      <c r="E131" s="75"/>
      <c r="F131" s="73"/>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row>
    <row r="132" spans="2:29">
      <c r="B132" s="70"/>
      <c r="C132" s="71"/>
      <c r="D132" s="76"/>
      <c r="E132" s="75"/>
      <c r="F132" s="73"/>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row>
    <row r="133" spans="2:29">
      <c r="B133" s="70"/>
      <c r="C133" s="71"/>
      <c r="D133" s="76"/>
      <c r="E133" s="75"/>
      <c r="F133" s="73"/>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row>
    <row r="134" spans="2:29">
      <c r="B134" s="70"/>
      <c r="C134" s="71"/>
      <c r="D134" s="76"/>
      <c r="E134" s="75"/>
      <c r="F134" s="73"/>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row>
    <row r="135" spans="2:29">
      <c r="B135" s="70"/>
      <c r="C135" s="71"/>
      <c r="D135" s="76"/>
      <c r="E135" s="75"/>
      <c r="F135" s="73"/>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row>
    <row r="136" spans="2:29">
      <c r="B136" s="70"/>
      <c r="C136" s="71"/>
      <c r="D136" s="76"/>
      <c r="E136" s="75"/>
      <c r="F136" s="73"/>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row>
    <row r="137" spans="2:29">
      <c r="B137" s="70"/>
      <c r="C137" s="71"/>
      <c r="D137" s="76"/>
      <c r="E137" s="75"/>
      <c r="F137" s="73"/>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row>
    <row r="138" spans="2:29">
      <c r="B138" s="70"/>
      <c r="C138" s="71"/>
      <c r="D138" s="76"/>
      <c r="E138" s="75"/>
      <c r="F138" s="73"/>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row>
    <row r="139" spans="2:29">
      <c r="B139" s="70"/>
      <c r="C139" s="71"/>
      <c r="D139" s="76"/>
      <c r="E139" s="75"/>
      <c r="F139" s="73"/>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row>
    <row r="140" spans="2:29">
      <c r="B140" s="70"/>
      <c r="C140" s="71"/>
      <c r="D140" s="76"/>
      <c r="E140" s="75"/>
      <c r="F140" s="73"/>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row>
    <row r="141" spans="2:29">
      <c r="B141" s="70"/>
      <c r="C141" s="71"/>
      <c r="D141" s="76"/>
      <c r="E141" s="75"/>
      <c r="F141" s="73"/>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row>
    <row r="142" spans="2:29">
      <c r="B142" s="70"/>
      <c r="C142" s="71"/>
      <c r="D142" s="76"/>
      <c r="E142" s="75"/>
      <c r="F142" s="73"/>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row>
    <row r="143" spans="2:29">
      <c r="B143" s="70"/>
      <c r="C143" s="71"/>
      <c r="D143" s="76"/>
      <c r="E143" s="75"/>
      <c r="F143" s="73"/>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row>
    <row r="144" spans="2:29">
      <c r="B144" s="70"/>
      <c r="C144" s="71"/>
      <c r="D144" s="76"/>
      <c r="E144" s="75"/>
      <c r="F144" s="73"/>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row>
    <row r="145" spans="2:29">
      <c r="B145" s="70"/>
      <c r="C145" s="71"/>
      <c r="D145" s="76"/>
      <c r="E145" s="75"/>
      <c r="F145" s="73"/>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row>
    <row r="146" spans="2:29">
      <c r="B146" s="70"/>
      <c r="C146" s="71"/>
      <c r="D146" s="76"/>
      <c r="E146" s="75"/>
      <c r="F146" s="73"/>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row>
    <row r="147" spans="2:29">
      <c r="B147" s="70"/>
      <c r="C147" s="71"/>
      <c r="D147" s="76"/>
      <c r="E147" s="75"/>
      <c r="F147" s="73"/>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row>
    <row r="148" spans="2:29">
      <c r="B148" s="70"/>
      <c r="C148" s="71"/>
      <c r="D148" s="76"/>
      <c r="E148" s="75"/>
      <c r="F148" s="73"/>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row>
    <row r="149" spans="2:29">
      <c r="B149" s="70"/>
      <c r="C149" s="71"/>
      <c r="D149" s="76"/>
      <c r="E149" s="75"/>
      <c r="F149" s="73"/>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row>
    <row r="150" spans="2:29">
      <c r="B150" s="70"/>
      <c r="C150" s="71"/>
      <c r="D150" s="76"/>
      <c r="E150" s="75"/>
      <c r="F150" s="73"/>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row>
    <row r="151" spans="2:29">
      <c r="B151" s="70"/>
      <c r="C151" s="71"/>
      <c r="D151" s="76"/>
      <c r="E151" s="75"/>
      <c r="F151" s="73"/>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row>
    <row r="152" spans="2:29">
      <c r="B152" s="70"/>
      <c r="C152" s="71"/>
      <c r="D152" s="76"/>
      <c r="E152" s="75"/>
      <c r="F152" s="73"/>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row>
    <row r="153" spans="2:29">
      <c r="B153" s="70"/>
      <c r="C153" s="71"/>
      <c r="D153" s="76"/>
      <c r="E153" s="75"/>
      <c r="F153" s="73"/>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row>
    <row r="154" spans="2:29">
      <c r="B154" s="70"/>
      <c r="C154" s="71"/>
      <c r="D154" s="76"/>
      <c r="E154" s="75"/>
      <c r="F154" s="73"/>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row>
    <row r="155" spans="2:29">
      <c r="B155" s="70"/>
      <c r="C155" s="71"/>
      <c r="D155" s="76"/>
      <c r="E155" s="75"/>
      <c r="F155" s="73"/>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row>
    <row r="156" spans="2:29">
      <c r="B156" s="70"/>
      <c r="C156" s="71"/>
      <c r="D156" s="76"/>
      <c r="E156" s="75"/>
      <c r="F156" s="73"/>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row>
    <row r="157" spans="2:29">
      <c r="B157" s="70"/>
      <c r="C157" s="71"/>
      <c r="D157" s="76"/>
      <c r="E157" s="75"/>
      <c r="F157" s="73"/>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row>
    <row r="158" spans="2:29">
      <c r="B158" s="70"/>
      <c r="C158" s="71"/>
      <c r="D158" s="76"/>
      <c r="E158" s="75"/>
      <c r="F158" s="73"/>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row>
    <row r="159" spans="2:29">
      <c r="B159" s="70"/>
      <c r="C159" s="71"/>
      <c r="D159" s="76"/>
      <c r="E159" s="75"/>
      <c r="F159" s="73"/>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row>
    <row r="160" spans="2:29">
      <c r="B160" s="70"/>
      <c r="C160" s="71"/>
      <c r="D160" s="76"/>
      <c r="E160" s="75"/>
      <c r="F160" s="73"/>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row>
    <row r="161" spans="2:29">
      <c r="B161" s="70"/>
      <c r="C161" s="71"/>
      <c r="D161" s="76"/>
      <c r="E161" s="75"/>
      <c r="F161" s="73"/>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row>
    <row r="162" spans="2:29">
      <c r="B162" s="70"/>
      <c r="C162" s="71"/>
      <c r="D162" s="76"/>
      <c r="E162" s="75"/>
      <c r="F162" s="73"/>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row>
    <row r="163" spans="2:29">
      <c r="B163" s="70"/>
      <c r="C163" s="71"/>
      <c r="D163" s="76"/>
      <c r="E163" s="75"/>
      <c r="F163" s="73"/>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row>
    <row r="164" spans="2:29">
      <c r="B164" s="70"/>
      <c r="C164" s="71"/>
      <c r="D164" s="76"/>
      <c r="E164" s="75"/>
      <c r="F164" s="73"/>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row>
    <row r="165" spans="2:29">
      <c r="B165" s="70"/>
      <c r="C165" s="71"/>
      <c r="D165" s="76"/>
      <c r="E165" s="75"/>
      <c r="F165" s="73"/>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row>
    <row r="166" spans="2:29">
      <c r="B166" s="70"/>
      <c r="C166" s="71"/>
      <c r="D166" s="76"/>
      <c r="E166" s="75"/>
      <c r="F166" s="73"/>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row>
    <row r="167" spans="2:29">
      <c r="B167" s="70"/>
      <c r="C167" s="71"/>
      <c r="D167" s="76"/>
      <c r="E167" s="75"/>
      <c r="F167" s="73"/>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row>
    <row r="168" spans="2:29">
      <c r="B168" s="70"/>
      <c r="C168" s="71"/>
      <c r="D168" s="76"/>
      <c r="E168" s="75"/>
      <c r="F168" s="73"/>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row>
    <row r="169" spans="2:29">
      <c r="B169" s="70"/>
      <c r="C169" s="71"/>
      <c r="D169" s="76"/>
      <c r="E169" s="75"/>
      <c r="F169" s="73"/>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row>
    <row r="170" spans="2:29">
      <c r="B170" s="70"/>
      <c r="C170" s="71"/>
      <c r="D170" s="76"/>
      <c r="E170" s="75"/>
      <c r="F170" s="73"/>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row>
    <row r="171" spans="2:29">
      <c r="B171" s="70"/>
      <c r="C171" s="71"/>
      <c r="D171" s="76"/>
      <c r="E171" s="75"/>
      <c r="F171" s="73"/>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row>
    <row r="172" spans="2:29">
      <c r="B172" s="70"/>
      <c r="C172" s="71"/>
      <c r="D172" s="76"/>
      <c r="E172" s="75"/>
      <c r="F172" s="73"/>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row>
    <row r="173" spans="2:29">
      <c r="B173" s="70"/>
      <c r="C173" s="71"/>
      <c r="D173" s="76"/>
      <c r="E173" s="75"/>
      <c r="F173" s="73"/>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row>
    <row r="174" spans="2:29">
      <c r="B174" s="70"/>
      <c r="C174" s="71"/>
      <c r="D174" s="76"/>
      <c r="E174" s="75"/>
      <c r="F174" s="73"/>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row>
    <row r="175" spans="2:29">
      <c r="B175" s="70"/>
      <c r="C175" s="71"/>
      <c r="D175" s="76"/>
      <c r="E175" s="75"/>
      <c r="F175" s="73"/>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row>
    <row r="176" spans="2:29">
      <c r="B176" s="70"/>
      <c r="C176" s="71"/>
      <c r="D176" s="76"/>
      <c r="E176" s="75"/>
      <c r="F176" s="73"/>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row>
    <row r="177" spans="2:29">
      <c r="B177" s="70"/>
      <c r="C177" s="71"/>
      <c r="D177" s="76"/>
      <c r="E177" s="75"/>
      <c r="F177" s="73"/>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row>
    <row r="178" spans="2:29">
      <c r="B178" s="70"/>
      <c r="C178" s="71"/>
      <c r="D178" s="76"/>
      <c r="E178" s="75"/>
      <c r="F178" s="73"/>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row>
    <row r="179" spans="2:29">
      <c r="B179" s="70"/>
      <c r="C179" s="71"/>
      <c r="D179" s="76"/>
      <c r="E179" s="75"/>
      <c r="F179" s="73"/>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row>
    <row r="180" spans="2:29">
      <c r="B180" s="70"/>
      <c r="C180" s="71"/>
      <c r="D180" s="76"/>
      <c r="E180" s="75"/>
      <c r="F180" s="73"/>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row>
    <row r="181" spans="2:29">
      <c r="B181" s="70"/>
      <c r="C181" s="71"/>
      <c r="D181" s="76"/>
      <c r="E181" s="75"/>
      <c r="F181" s="73"/>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row>
    <row r="182" spans="2:29">
      <c r="B182" s="70"/>
      <c r="C182" s="71"/>
      <c r="D182" s="76"/>
      <c r="E182" s="75"/>
      <c r="F182" s="73"/>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row>
    <row r="183" spans="2:29">
      <c r="B183" s="70"/>
      <c r="C183" s="71"/>
      <c r="D183" s="76"/>
      <c r="E183" s="75"/>
      <c r="F183" s="73"/>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row>
    <row r="184" spans="2:29">
      <c r="B184" s="70"/>
      <c r="C184" s="71"/>
      <c r="D184" s="76"/>
      <c r="E184" s="75"/>
      <c r="F184" s="73"/>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row>
    <row r="185" spans="2:29">
      <c r="B185" s="70"/>
      <c r="C185" s="71"/>
      <c r="D185" s="76"/>
      <c r="E185" s="75"/>
      <c r="F185" s="73"/>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row>
    <row r="186" spans="2:29">
      <c r="B186" s="70"/>
      <c r="C186" s="71"/>
      <c r="D186" s="76"/>
      <c r="E186" s="75"/>
      <c r="F186" s="73"/>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row>
    <row r="187" spans="2:29">
      <c r="B187" s="70"/>
      <c r="C187" s="71"/>
      <c r="D187" s="76"/>
      <c r="E187" s="75"/>
      <c r="F187" s="73"/>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row>
    <row r="188" spans="2:29">
      <c r="B188" s="70"/>
      <c r="C188" s="71"/>
      <c r="D188" s="76"/>
      <c r="E188" s="75"/>
      <c r="F188" s="73"/>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row>
    <row r="189" spans="2:29">
      <c r="B189" s="70"/>
      <c r="C189" s="71"/>
      <c r="D189" s="76"/>
      <c r="E189" s="75"/>
      <c r="F189" s="73"/>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row>
    <row r="190" spans="2:29">
      <c r="B190" s="70"/>
      <c r="C190" s="71"/>
      <c r="D190" s="76"/>
      <c r="E190" s="75"/>
      <c r="F190" s="73"/>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row>
    <row r="191" spans="2:29">
      <c r="B191" s="70"/>
      <c r="C191" s="71"/>
      <c r="D191" s="76"/>
      <c r="E191" s="75"/>
      <c r="F191" s="73"/>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row>
    <row r="192" spans="2:29">
      <c r="B192" s="70"/>
      <c r="C192" s="71"/>
      <c r="D192" s="76"/>
      <c r="E192" s="75"/>
      <c r="F192" s="73"/>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row>
    <row r="193" spans="2:29">
      <c r="B193" s="70"/>
      <c r="C193" s="71"/>
      <c r="D193" s="76"/>
      <c r="E193" s="75"/>
      <c r="F193" s="73"/>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row>
    <row r="194" spans="2:29">
      <c r="B194" s="70"/>
      <c r="C194" s="71"/>
      <c r="D194" s="76"/>
      <c r="E194" s="75"/>
      <c r="F194" s="73"/>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row>
    <row r="195" spans="2:29">
      <c r="B195" s="70"/>
      <c r="C195" s="71"/>
      <c r="D195" s="76"/>
      <c r="E195" s="75"/>
      <c r="F195" s="73"/>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row>
    <row r="196" spans="2:29">
      <c r="B196" s="70"/>
      <c r="C196" s="71"/>
      <c r="D196" s="76"/>
      <c r="E196" s="75"/>
      <c r="F196" s="73"/>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row>
    <row r="197" spans="2:29">
      <c r="B197" s="70"/>
      <c r="C197" s="71"/>
      <c r="D197" s="76"/>
      <c r="E197" s="75"/>
      <c r="F197" s="73"/>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row>
    <row r="198" spans="2:29">
      <c r="B198" s="70"/>
      <c r="C198" s="71"/>
      <c r="D198" s="76"/>
      <c r="E198" s="75"/>
      <c r="F198" s="73"/>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row>
    <row r="199" spans="2:29">
      <c r="B199" s="70"/>
      <c r="C199" s="71"/>
      <c r="D199" s="76"/>
      <c r="E199" s="75"/>
      <c r="F199" s="73"/>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row>
    <row r="200" spans="2:29">
      <c r="B200" s="70"/>
      <c r="C200" s="71"/>
      <c r="D200" s="76"/>
      <c r="E200" s="75"/>
      <c r="F200" s="73"/>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row>
    <row r="201" spans="2:29">
      <c r="B201" s="70"/>
      <c r="C201" s="71"/>
      <c r="D201" s="76"/>
      <c r="E201" s="75"/>
      <c r="F201" s="73"/>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row>
    <row r="202" spans="2:29">
      <c r="B202" s="70"/>
      <c r="C202" s="71"/>
      <c r="D202" s="76"/>
      <c r="E202" s="75"/>
      <c r="F202" s="73"/>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row>
    <row r="203" spans="2:29">
      <c r="B203" s="70"/>
      <c r="C203" s="71"/>
      <c r="D203" s="76"/>
      <c r="E203" s="75"/>
      <c r="F203" s="73"/>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row>
    <row r="204" spans="2:29">
      <c r="B204" s="70"/>
      <c r="C204" s="71"/>
      <c r="D204" s="76"/>
      <c r="E204" s="75"/>
      <c r="F204" s="73"/>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row>
    <row r="205" spans="2:29">
      <c r="B205" s="70"/>
      <c r="C205" s="71"/>
      <c r="D205" s="76"/>
      <c r="E205" s="75"/>
      <c r="F205" s="73"/>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row>
    <row r="206" spans="2:29">
      <c r="B206" s="70"/>
      <c r="C206" s="71"/>
      <c r="D206" s="76"/>
      <c r="E206" s="75"/>
      <c r="F206" s="73"/>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row>
    <row r="207" spans="2:29">
      <c r="B207" s="70"/>
      <c r="C207" s="71"/>
      <c r="D207" s="76"/>
      <c r="E207" s="75"/>
      <c r="F207" s="73"/>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row>
    <row r="208" spans="2:29">
      <c r="B208" s="70"/>
      <c r="C208" s="71"/>
      <c r="D208" s="76"/>
      <c r="E208" s="75"/>
      <c r="F208" s="73"/>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row>
    <row r="209" spans="2:29">
      <c r="B209" s="70"/>
      <c r="C209" s="71"/>
      <c r="D209" s="76"/>
      <c r="E209" s="75"/>
      <c r="F209" s="73"/>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row>
    <row r="210" spans="2:29">
      <c r="B210" s="70"/>
      <c r="C210" s="71"/>
      <c r="D210" s="76"/>
      <c r="E210" s="75"/>
      <c r="F210" s="73"/>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row>
    <row r="211" spans="2:29">
      <c r="B211" s="70"/>
      <c r="C211" s="71"/>
      <c r="D211" s="76"/>
      <c r="E211" s="75"/>
      <c r="F211" s="73"/>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row>
    <row r="212" spans="2:29">
      <c r="B212" s="70"/>
      <c r="C212" s="71"/>
      <c r="D212" s="76"/>
      <c r="E212" s="75"/>
      <c r="F212" s="73"/>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row>
    <row r="213" spans="2:29">
      <c r="B213" s="70"/>
      <c r="C213" s="71"/>
      <c r="D213" s="76"/>
      <c r="E213" s="75"/>
      <c r="F213" s="73"/>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row>
    <row r="214" spans="2:29">
      <c r="B214" s="70"/>
      <c r="C214" s="71"/>
      <c r="D214" s="76"/>
      <c r="E214" s="75"/>
      <c r="F214" s="73"/>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row>
    <row r="215" spans="2:29">
      <c r="B215" s="70"/>
      <c r="C215" s="71"/>
      <c r="D215" s="76"/>
      <c r="E215" s="75"/>
      <c r="F215" s="73"/>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row>
    <row r="216" spans="2:29">
      <c r="B216" s="70"/>
      <c r="C216" s="71"/>
      <c r="D216" s="76"/>
      <c r="E216" s="75"/>
      <c r="F216" s="73"/>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row>
    <row r="217" spans="2:29">
      <c r="B217" s="70"/>
      <c r="C217" s="71"/>
      <c r="D217" s="76"/>
      <c r="E217" s="75"/>
      <c r="F217" s="73"/>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row>
    <row r="218" spans="2:29">
      <c r="B218" s="70"/>
      <c r="C218" s="71"/>
      <c r="D218" s="76"/>
      <c r="E218" s="75"/>
      <c r="F218" s="73"/>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row>
    <row r="219" spans="2:29">
      <c r="B219" s="70"/>
      <c r="C219" s="71"/>
      <c r="D219" s="76"/>
      <c r="E219" s="75"/>
      <c r="F219" s="73"/>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row>
    <row r="220" spans="2:29">
      <c r="B220" s="70"/>
      <c r="C220" s="71"/>
      <c r="D220" s="76"/>
      <c r="E220" s="75"/>
      <c r="F220" s="73"/>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row>
    <row r="221" spans="2:29">
      <c r="B221" s="70"/>
      <c r="C221" s="71"/>
      <c r="D221" s="76"/>
      <c r="E221" s="75"/>
      <c r="F221" s="73"/>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row>
    <row r="222" spans="2:29">
      <c r="B222" s="70"/>
      <c r="C222" s="71"/>
      <c r="D222" s="76"/>
      <c r="E222" s="75"/>
      <c r="F222" s="73"/>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row>
    <row r="223" spans="2:29">
      <c r="B223" s="70"/>
      <c r="C223" s="71"/>
      <c r="D223" s="76"/>
      <c r="E223" s="75"/>
      <c r="F223" s="73"/>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row>
    <row r="224" spans="2:29">
      <c r="B224" s="70"/>
      <c r="C224" s="71"/>
      <c r="D224" s="76"/>
      <c r="E224" s="75"/>
      <c r="F224" s="73"/>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row>
    <row r="225" spans="2:29">
      <c r="B225" s="70"/>
      <c r="C225" s="71"/>
      <c r="D225" s="76"/>
      <c r="E225" s="75"/>
      <c r="F225" s="73"/>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row>
    <row r="226" spans="2:29">
      <c r="B226" s="70"/>
      <c r="C226" s="71"/>
      <c r="D226" s="76"/>
      <c r="E226" s="75"/>
      <c r="F226" s="73"/>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row>
    <row r="227" spans="2:29">
      <c r="B227" s="70"/>
      <c r="C227" s="71"/>
      <c r="D227" s="76"/>
      <c r="E227" s="75"/>
      <c r="F227" s="73"/>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row>
    <row r="228" spans="2:29">
      <c r="B228" s="70"/>
      <c r="C228" s="71"/>
      <c r="D228" s="76"/>
      <c r="E228" s="75"/>
      <c r="F228" s="73"/>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row>
    <row r="229" spans="2:29">
      <c r="B229" s="70"/>
      <c r="C229" s="71"/>
      <c r="D229" s="76"/>
      <c r="E229" s="75"/>
      <c r="F229" s="73"/>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row>
    <row r="230" spans="2:29">
      <c r="B230" s="70"/>
      <c r="C230" s="71"/>
      <c r="D230" s="76"/>
      <c r="E230" s="75"/>
      <c r="F230" s="73"/>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row>
    <row r="231" spans="2:29">
      <c r="B231" s="70"/>
      <c r="C231" s="71"/>
      <c r="D231" s="76"/>
      <c r="E231" s="75"/>
      <c r="F231" s="73"/>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row>
    <row r="232" spans="2:29">
      <c r="B232" s="70"/>
      <c r="C232" s="71"/>
      <c r="D232" s="76"/>
      <c r="E232" s="75"/>
      <c r="F232" s="73"/>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row>
  </sheetData>
  <sheetProtection formatCells="0" insertHyperlinks="0" autoFilter="0"/>
  <phoneticPr fontId="19" type="noConversion"/>
  <conditionalFormatting sqref="D2:D232">
    <cfRule type="duplicateValues" dxfId="0" priority="29"/>
  </conditionalFormatting>
  <pageMargins left="0.75" right="0.75" top="1" bottom="1" header="0.5" footer="0.5"/>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D63"/>
  <sheetViews>
    <sheetView workbookViewId="0">
      <selection activeCell="M7" sqref="M7"/>
    </sheetView>
  </sheetViews>
  <sheetFormatPr baseColWidth="10" defaultColWidth="9" defaultRowHeight="16"/>
  <cols>
    <col min="1" max="1" width="12.83203125" customWidth="1"/>
    <col min="2" max="2" width="18" customWidth="1"/>
    <col min="3" max="3" width="15" style="41" customWidth="1"/>
    <col min="4" max="4" width="18.83203125" style="41" customWidth="1"/>
  </cols>
  <sheetData>
    <row r="1" spans="3:4">
      <c r="C1" s="41" t="s">
        <v>10</v>
      </c>
      <c r="D1" s="41" t="s">
        <v>11</v>
      </c>
    </row>
    <row r="4" spans="3:4">
      <c r="C4" s="42" t="s">
        <v>12</v>
      </c>
      <c r="D4" s="43">
        <v>0.90876777251184804</v>
      </c>
    </row>
    <row r="5" spans="3:4">
      <c r="C5" s="42" t="s">
        <v>13</v>
      </c>
      <c r="D5" s="44">
        <v>0.91200000000000003</v>
      </c>
    </row>
    <row r="6" spans="3:4">
      <c r="C6" s="42" t="s">
        <v>14</v>
      </c>
      <c r="D6" s="44">
        <v>0</v>
      </c>
    </row>
    <row r="7" spans="3:4">
      <c r="C7" s="42" t="s">
        <v>15</v>
      </c>
      <c r="D7" s="44">
        <v>0</v>
      </c>
    </row>
    <row r="9" spans="3:4">
      <c r="C9" s="42" t="s">
        <v>12</v>
      </c>
      <c r="D9" s="43">
        <v>0</v>
      </c>
    </row>
    <row r="10" spans="3:4" ht="22" customHeight="1">
      <c r="C10" s="42" t="s">
        <v>13</v>
      </c>
      <c r="D10" s="44">
        <v>0.64149999999999996</v>
      </c>
    </row>
    <row r="11" spans="3:4" ht="22" customHeight="1">
      <c r="C11" s="42" t="s">
        <v>14</v>
      </c>
      <c r="D11" s="44">
        <v>0.88970000000000005</v>
      </c>
    </row>
    <row r="12" spans="3:4">
      <c r="C12" s="42" t="s">
        <v>15</v>
      </c>
      <c r="D12" s="44">
        <v>0.91110000000000002</v>
      </c>
    </row>
    <row r="15" spans="3:4">
      <c r="C15" s="42" t="s">
        <v>12</v>
      </c>
      <c r="D15" s="43">
        <v>0.93513740000000001</v>
      </c>
    </row>
    <row r="16" spans="3:4">
      <c r="C16" s="42" t="s">
        <v>13</v>
      </c>
      <c r="D16" s="44">
        <v>0.92696538337107703</v>
      </c>
    </row>
    <row r="17" spans="3:4">
      <c r="C17" s="42" t="s">
        <v>14</v>
      </c>
      <c r="D17" s="44">
        <v>0.91800000000000004</v>
      </c>
    </row>
    <row r="18" spans="3:4">
      <c r="C18" s="42" t="s">
        <v>15</v>
      </c>
      <c r="D18" s="44">
        <v>0.9446</v>
      </c>
    </row>
    <row r="21" spans="3:4">
      <c r="C21" s="42" t="s">
        <v>12</v>
      </c>
      <c r="D21" s="43">
        <v>0.91028571428571403</v>
      </c>
    </row>
    <row r="22" spans="3:4">
      <c r="C22" s="42" t="s">
        <v>13</v>
      </c>
      <c r="D22" s="44">
        <v>0</v>
      </c>
    </row>
    <row r="23" spans="3:4">
      <c r="C23" s="42" t="s">
        <v>14</v>
      </c>
      <c r="D23" s="44">
        <v>0</v>
      </c>
    </row>
    <row r="24" spans="3:4">
      <c r="C24" s="42" t="s">
        <v>15</v>
      </c>
      <c r="D24" s="44">
        <v>0.94069999999999998</v>
      </c>
    </row>
    <row r="28" spans="3:4">
      <c r="C28" s="42" t="s">
        <v>12</v>
      </c>
      <c r="D28" s="43">
        <v>0.91761083743842398</v>
      </c>
    </row>
    <row r="29" spans="3:4">
      <c r="C29" s="42" t="s">
        <v>13</v>
      </c>
      <c r="D29" s="44">
        <v>0.92849999999999999</v>
      </c>
    </row>
    <row r="30" spans="3:4">
      <c r="C30" s="42" t="s">
        <v>14</v>
      </c>
      <c r="D30" s="44">
        <v>0.94350000000000001</v>
      </c>
    </row>
    <row r="31" spans="3:4">
      <c r="C31" s="42" t="s">
        <v>15</v>
      </c>
      <c r="D31" s="44">
        <v>0.95490716180371304</v>
      </c>
    </row>
    <row r="34" spans="3:4">
      <c r="C34" s="42" t="s">
        <v>12</v>
      </c>
      <c r="D34" s="43">
        <v>0.85632911392405098</v>
      </c>
    </row>
    <row r="35" spans="3:4">
      <c r="C35" s="42" t="s">
        <v>13</v>
      </c>
      <c r="D35" s="44">
        <v>0.86140000000000005</v>
      </c>
    </row>
    <row r="36" spans="3:4">
      <c r="C36" s="42" t="s">
        <v>14</v>
      </c>
      <c r="D36" s="44">
        <v>0</v>
      </c>
    </row>
    <row r="37" spans="3:4">
      <c r="C37" s="42" t="s">
        <v>15</v>
      </c>
      <c r="D37" s="44">
        <v>0</v>
      </c>
    </row>
    <row r="40" spans="3:4">
      <c r="C40" s="42" t="s">
        <v>12</v>
      </c>
      <c r="D40" s="43">
        <v>0.92770767613038896</v>
      </c>
    </row>
    <row r="41" spans="3:4">
      <c r="C41" s="42" t="s">
        <v>13</v>
      </c>
      <c r="D41" s="44">
        <v>0.93969999999999998</v>
      </c>
    </row>
    <row r="42" spans="3:4">
      <c r="C42" s="42" t="s">
        <v>14</v>
      </c>
      <c r="D42" s="44">
        <v>0.93128536782538396</v>
      </c>
    </row>
    <row r="43" spans="3:4">
      <c r="C43" s="42" t="s">
        <v>15</v>
      </c>
      <c r="D43" s="44">
        <v>0</v>
      </c>
    </row>
    <row r="45" spans="3:4">
      <c r="C45" s="42" t="s">
        <v>12</v>
      </c>
      <c r="D45" s="43" t="s">
        <v>8</v>
      </c>
    </row>
    <row r="46" spans="3:4">
      <c r="C46" s="42" t="s">
        <v>13</v>
      </c>
      <c r="D46" s="44">
        <v>0.94440000000000002</v>
      </c>
    </row>
    <row r="47" spans="3:4">
      <c r="C47" s="42" t="s">
        <v>14</v>
      </c>
      <c r="D47" s="44">
        <v>0</v>
      </c>
    </row>
    <row r="48" spans="3:4">
      <c r="C48" s="42" t="s">
        <v>15</v>
      </c>
      <c r="D48" s="44">
        <v>0</v>
      </c>
    </row>
    <row r="50" spans="3:4">
      <c r="C50" s="42" t="s">
        <v>12</v>
      </c>
      <c r="D50" s="43">
        <v>0.93149307107733603</v>
      </c>
    </row>
    <row r="51" spans="3:4">
      <c r="C51" s="42" t="s">
        <v>13</v>
      </c>
      <c r="D51" s="44">
        <v>0</v>
      </c>
    </row>
    <row r="52" spans="3:4">
      <c r="C52" s="42" t="s">
        <v>14</v>
      </c>
      <c r="D52" s="44">
        <v>0</v>
      </c>
    </row>
    <row r="53" spans="3:4">
      <c r="C53" s="42" t="s">
        <v>15</v>
      </c>
      <c r="D53" s="44">
        <v>0</v>
      </c>
    </row>
    <row r="55" spans="3:4">
      <c r="C55" s="42" t="s">
        <v>12</v>
      </c>
      <c r="D55" s="43">
        <v>0.92695167286245395</v>
      </c>
    </row>
    <row r="56" spans="3:4">
      <c r="C56" s="42" t="s">
        <v>13</v>
      </c>
      <c r="D56" s="44">
        <v>0</v>
      </c>
    </row>
    <row r="57" spans="3:4">
      <c r="C57" s="42" t="s">
        <v>14</v>
      </c>
      <c r="D57" s="44">
        <v>0</v>
      </c>
    </row>
    <row r="58" spans="3:4">
      <c r="C58" s="42" t="s">
        <v>15</v>
      </c>
      <c r="D58" s="44">
        <v>0.9526</v>
      </c>
    </row>
    <row r="60" spans="3:4">
      <c r="C60" s="42" t="s">
        <v>12</v>
      </c>
      <c r="D60" s="43">
        <v>0</v>
      </c>
    </row>
    <row r="61" spans="3:4">
      <c r="C61" s="42" t="s">
        <v>13</v>
      </c>
      <c r="D61" s="44">
        <v>0.95709999999999995</v>
      </c>
    </row>
    <row r="62" spans="3:4">
      <c r="C62" s="42" t="s">
        <v>14</v>
      </c>
      <c r="D62" s="44">
        <v>0.96130000000000004</v>
      </c>
    </row>
    <row r="63" spans="3:4">
      <c r="C63" s="42" t="s">
        <v>15</v>
      </c>
      <c r="D63" s="44">
        <v>0.96419999999999995</v>
      </c>
    </row>
  </sheetData>
  <phoneticPr fontId="19" type="noConversion"/>
  <pageMargins left="0.75" right="0.75" top="1" bottom="1" header="0.51180555555555596" footer="0.51180555555555596"/>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4"/>
  <sheetViews>
    <sheetView zoomScale="70" zoomScaleNormal="70" workbookViewId="0">
      <selection activeCell="D9" sqref="D9:D10"/>
    </sheetView>
  </sheetViews>
  <sheetFormatPr baseColWidth="10" defaultColWidth="11" defaultRowHeight="14"/>
  <cols>
    <col min="1" max="1" width="2.83203125" style="19" customWidth="1"/>
    <col min="2" max="2" width="14.33203125" style="20" customWidth="1"/>
    <col min="3" max="3" width="13.5" style="20" customWidth="1"/>
    <col min="4" max="4" width="24.1640625" style="20" customWidth="1"/>
    <col min="5" max="5" width="21.6640625" style="20" customWidth="1"/>
    <col min="6" max="6" width="24.83203125" style="20" customWidth="1"/>
    <col min="7" max="7" width="10" style="20" customWidth="1"/>
    <col min="8" max="8" width="8.5" style="20" customWidth="1"/>
    <col min="9" max="9" width="12.6640625" style="20" customWidth="1"/>
    <col min="10" max="10" width="12.83203125" style="21" customWidth="1"/>
    <col min="11" max="11" width="12.33203125" style="19" customWidth="1"/>
    <col min="12" max="12" width="11" style="21"/>
    <col min="13" max="16" width="11" style="19"/>
    <col min="17" max="17" width="12.6640625" style="19"/>
    <col min="18" max="16384" width="11" style="19"/>
  </cols>
  <sheetData>
    <row r="1" spans="1:25" ht="15" customHeight="1">
      <c r="A1" s="138" t="s">
        <v>16</v>
      </c>
      <c r="B1" s="140" t="s">
        <v>17</v>
      </c>
      <c r="C1" s="140" t="s">
        <v>18</v>
      </c>
      <c r="D1" s="140" t="s">
        <v>19</v>
      </c>
      <c r="E1" s="140" t="s">
        <v>20</v>
      </c>
      <c r="F1" s="140" t="s">
        <v>21</v>
      </c>
      <c r="G1" s="140" t="s">
        <v>22</v>
      </c>
      <c r="H1" s="140" t="s">
        <v>23</v>
      </c>
      <c r="I1" s="29" t="s">
        <v>24</v>
      </c>
      <c r="J1" s="30" t="s">
        <v>25</v>
      </c>
      <c r="K1" s="29" t="s">
        <v>26</v>
      </c>
      <c r="L1" s="30" t="s">
        <v>27</v>
      </c>
      <c r="M1" s="29" t="s">
        <v>28</v>
      </c>
      <c r="N1" s="30" t="s">
        <v>29</v>
      </c>
      <c r="O1" s="29"/>
      <c r="P1" s="29"/>
      <c r="Q1" s="29"/>
      <c r="R1" s="29"/>
      <c r="S1" s="29"/>
      <c r="T1" s="29"/>
      <c r="U1" s="29"/>
      <c r="V1" s="29"/>
      <c r="W1" s="29"/>
      <c r="X1" s="29" t="s">
        <v>5</v>
      </c>
      <c r="Y1" s="29" t="s">
        <v>6</v>
      </c>
    </row>
    <row r="2" spans="1:25" ht="15" customHeight="1">
      <c r="A2" s="143"/>
      <c r="B2" s="141"/>
      <c r="C2" s="141"/>
      <c r="D2" s="141"/>
      <c r="E2" s="141"/>
      <c r="F2" s="141"/>
      <c r="G2" s="141"/>
      <c r="H2" s="141"/>
      <c r="I2" s="29" t="s">
        <v>1</v>
      </c>
      <c r="J2" s="30" t="s">
        <v>7</v>
      </c>
      <c r="K2" s="30" t="s">
        <v>7</v>
      </c>
      <c r="L2" s="30" t="s">
        <v>7</v>
      </c>
      <c r="M2" s="30" t="s">
        <v>7</v>
      </c>
      <c r="N2" s="30" t="s">
        <v>7</v>
      </c>
      <c r="O2" s="29"/>
      <c r="P2" s="29"/>
      <c r="Q2" s="29"/>
      <c r="R2" s="29"/>
      <c r="S2" s="29"/>
      <c r="T2" s="29"/>
      <c r="U2" s="29"/>
      <c r="V2" s="29"/>
      <c r="W2" s="29"/>
      <c r="X2" s="29"/>
      <c r="Y2" s="29"/>
    </row>
    <row r="3" spans="1:25" ht="15" customHeight="1">
      <c r="A3" s="143"/>
      <c r="B3" s="141"/>
      <c r="C3" s="141"/>
      <c r="D3" s="141"/>
      <c r="E3" s="141"/>
      <c r="F3" s="141"/>
      <c r="G3" s="141"/>
      <c r="H3" s="141"/>
      <c r="I3" s="29" t="s">
        <v>30</v>
      </c>
      <c r="J3" s="36">
        <f t="shared" ref="J3:L3" si="0">1-(J5+J7+J9)/2532</f>
        <v>0.90876777251184837</v>
      </c>
      <c r="K3" s="31" t="str">
        <f>IF(K4&gt;0,1-K6-K8-K10-#REF!-#REF!-#REF!,"no input")</f>
        <v>no input</v>
      </c>
      <c r="L3" s="36">
        <f t="shared" si="0"/>
        <v>0.91074249605055291</v>
      </c>
      <c r="M3" s="31" t="str">
        <f>IF(M4&gt;0,1-M6-M8-M10-#REF!-#REF!-#REF!,"no input")</f>
        <v>no input</v>
      </c>
      <c r="N3" s="36">
        <f>1-(N5+N7+N9+N11)/2889</f>
        <v>0.91346486673589478</v>
      </c>
      <c r="O3" s="31" t="str">
        <f>IF(O4&gt;0,1-O6-O8-O10-O12-O14-O16,"no input")</f>
        <v>no input</v>
      </c>
      <c r="P3" s="31" t="str">
        <f>IF(P4&gt;0,1-P6-P8-P10-#REF!-#REF!-#REF!,"no input")</f>
        <v>no input</v>
      </c>
      <c r="Q3" s="31" t="str">
        <f>IF(Q4&gt;0,1-Q6-Q8-Q10-#REF!-#REF!-#REF!,"no input")</f>
        <v>no input</v>
      </c>
      <c r="R3" s="31" t="str">
        <f>IF(R4&gt;0,1-R6-R8-R10-#REF!-#REF!-#REF!,"no input")</f>
        <v>no input</v>
      </c>
      <c r="S3" s="31" t="e">
        <f>1-S6-S8-S10-#REF!-#REF!-#REF!</f>
        <v>#DIV/0!</v>
      </c>
      <c r="T3" s="31" t="e">
        <f>1-T6-T8-T10-#REF!-#REF!-#REF!</f>
        <v>#DIV/0!</v>
      </c>
      <c r="U3" s="31" t="str">
        <f>IF(U4&gt;0,1-U6-U8-U10-#REF!-#REF!-#REF!,"no input")</f>
        <v>no input</v>
      </c>
      <c r="V3" s="31" t="str">
        <f>IF(V4&gt;0,1-V6-V8-V10-#REF!-#REF!-#REF!,"no input")</f>
        <v>no input</v>
      </c>
      <c r="W3" s="31" t="str">
        <f>IF(W4&gt;0,1-W6-W8-W10-#REF!-#REF!-#REF!,"no input")</f>
        <v>no input</v>
      </c>
      <c r="X3" s="31" t="str">
        <f>IF(X4&gt;0,1-X6-X8-X10-#REF!-#REF!-#REF!,"no input")</f>
        <v>no input</v>
      </c>
      <c r="Y3" s="31" t="str">
        <f>IF(Y4&gt;0,1-Y6-Y8-Y10-#REF!-#REF!-#REF!,"no input")</f>
        <v>no input</v>
      </c>
    </row>
    <row r="4" spans="1:25" ht="15" customHeight="1">
      <c r="A4" s="139"/>
      <c r="B4" s="142"/>
      <c r="C4" s="142"/>
      <c r="D4" s="142"/>
      <c r="E4" s="142"/>
      <c r="F4" s="142"/>
      <c r="G4" s="142"/>
      <c r="H4" s="142"/>
      <c r="I4" s="29" t="s">
        <v>31</v>
      </c>
      <c r="J4" s="37">
        <v>2523</v>
      </c>
      <c r="K4" s="32"/>
      <c r="L4" s="37">
        <v>1939</v>
      </c>
      <c r="M4" s="32"/>
      <c r="N4" s="32">
        <v>2629</v>
      </c>
      <c r="O4" s="32"/>
      <c r="P4" s="32"/>
      <c r="Q4" s="32"/>
      <c r="R4" s="32"/>
      <c r="S4" s="32"/>
      <c r="T4" s="32"/>
      <c r="U4" s="39"/>
      <c r="V4" s="39"/>
      <c r="W4" s="39"/>
      <c r="X4" s="39"/>
      <c r="Y4" s="39"/>
    </row>
    <row r="5" spans="1:25" ht="50" customHeight="1">
      <c r="A5" s="138">
        <v>1</v>
      </c>
      <c r="B5" s="138" t="s">
        <v>7</v>
      </c>
      <c r="C5" s="144"/>
      <c r="D5" s="147" t="s">
        <v>32</v>
      </c>
      <c r="E5" s="149" t="s">
        <v>33</v>
      </c>
      <c r="F5" s="149" t="s">
        <v>34</v>
      </c>
      <c r="G5" s="149" t="s">
        <v>35</v>
      </c>
      <c r="H5" s="154">
        <v>44747</v>
      </c>
      <c r="I5" s="33" t="s">
        <v>36</v>
      </c>
      <c r="J5" s="34">
        <v>101</v>
      </c>
      <c r="K5" s="34"/>
      <c r="L5" s="34">
        <v>36</v>
      </c>
      <c r="M5" s="34"/>
      <c r="N5" s="34">
        <v>75</v>
      </c>
      <c r="O5" s="34"/>
      <c r="P5" s="34"/>
      <c r="Q5" s="34"/>
      <c r="R5" s="34"/>
      <c r="S5" s="34"/>
      <c r="T5" s="34"/>
      <c r="U5" s="40"/>
      <c r="V5" s="40"/>
      <c r="W5" s="40"/>
      <c r="X5" s="40"/>
      <c r="Y5" s="40"/>
    </row>
    <row r="6" spans="1:25" ht="50" customHeight="1">
      <c r="A6" s="139"/>
      <c r="B6" s="143"/>
      <c r="C6" s="145"/>
      <c r="D6" s="147"/>
      <c r="E6" s="150"/>
      <c r="F6" s="150"/>
      <c r="G6" s="150"/>
      <c r="H6" s="150"/>
      <c r="I6" s="33" t="s">
        <v>37</v>
      </c>
      <c r="J6" s="35">
        <f t="shared" ref="J6:T6" si="1">J5/J4</f>
        <v>4.0031708283789137E-2</v>
      </c>
      <c r="K6" s="35" t="e">
        <f t="shared" si="1"/>
        <v>#DIV/0!</v>
      </c>
      <c r="L6" s="35">
        <f t="shared" si="1"/>
        <v>1.8566271273852502E-2</v>
      </c>
      <c r="M6" s="35" t="e">
        <f t="shared" si="1"/>
        <v>#DIV/0!</v>
      </c>
      <c r="N6" s="35">
        <f t="shared" si="1"/>
        <v>2.8527957398250287E-2</v>
      </c>
      <c r="O6" s="35" t="e">
        <f t="shared" si="1"/>
        <v>#DIV/0!</v>
      </c>
      <c r="P6" s="35" t="e">
        <f t="shared" si="1"/>
        <v>#DIV/0!</v>
      </c>
      <c r="Q6" s="35" t="e">
        <f t="shared" si="1"/>
        <v>#DIV/0!</v>
      </c>
      <c r="R6" s="35" t="e">
        <f t="shared" si="1"/>
        <v>#DIV/0!</v>
      </c>
      <c r="S6" s="35" t="e">
        <f t="shared" si="1"/>
        <v>#DIV/0!</v>
      </c>
      <c r="T6" s="35" t="e">
        <f t="shared" si="1"/>
        <v>#DIV/0!</v>
      </c>
      <c r="U6" s="40"/>
      <c r="V6" s="40"/>
      <c r="W6" s="40"/>
      <c r="X6" s="40"/>
      <c r="Y6" s="40"/>
    </row>
    <row r="7" spans="1:25" ht="50" customHeight="1">
      <c r="A7" s="138">
        <v>2</v>
      </c>
      <c r="B7" s="143"/>
      <c r="C7" s="145"/>
      <c r="D7" s="147" t="s">
        <v>38</v>
      </c>
      <c r="E7" s="149" t="s">
        <v>33</v>
      </c>
      <c r="F7" s="149" t="s">
        <v>34</v>
      </c>
      <c r="G7" s="149" t="s">
        <v>35</v>
      </c>
      <c r="H7" s="154">
        <v>44747</v>
      </c>
      <c r="I7" s="33" t="s">
        <v>36</v>
      </c>
      <c r="J7" s="34">
        <v>69</v>
      </c>
      <c r="K7" s="34"/>
      <c r="L7" s="34">
        <v>106</v>
      </c>
      <c r="M7" s="34"/>
      <c r="N7" s="34">
        <v>79</v>
      </c>
      <c r="O7" s="34"/>
      <c r="P7" s="34"/>
      <c r="Q7" s="34"/>
      <c r="R7" s="34"/>
      <c r="S7" s="34"/>
      <c r="T7" s="34"/>
      <c r="U7" s="40"/>
      <c r="V7" s="40"/>
      <c r="W7" s="40"/>
      <c r="X7" s="40"/>
      <c r="Y7" s="40"/>
    </row>
    <row r="8" spans="1:25" ht="50" customHeight="1">
      <c r="A8" s="139"/>
      <c r="B8" s="143"/>
      <c r="C8" s="145"/>
      <c r="D8" s="148"/>
      <c r="E8" s="150" t="s">
        <v>33</v>
      </c>
      <c r="F8" s="150" t="s">
        <v>34</v>
      </c>
      <c r="G8" s="150" t="s">
        <v>35</v>
      </c>
      <c r="H8" s="150"/>
      <c r="I8" s="33" t="s">
        <v>37</v>
      </c>
      <c r="J8" s="35">
        <f t="shared" ref="J8:Q8" si="2">J7/J4*100%</f>
        <v>2.7348394768133173E-2</v>
      </c>
      <c r="K8" s="35" t="e">
        <f t="shared" si="2"/>
        <v>#DIV/0!</v>
      </c>
      <c r="L8" s="35">
        <f t="shared" si="2"/>
        <v>5.4667354306343473E-2</v>
      </c>
      <c r="M8" s="35" t="e">
        <f t="shared" si="2"/>
        <v>#DIV/0!</v>
      </c>
      <c r="N8" s="35">
        <f t="shared" si="2"/>
        <v>3.0049448459490299E-2</v>
      </c>
      <c r="O8" s="35" t="e">
        <f t="shared" si="2"/>
        <v>#DIV/0!</v>
      </c>
      <c r="P8" s="35" t="e">
        <f t="shared" si="2"/>
        <v>#DIV/0!</v>
      </c>
      <c r="Q8" s="35" t="e">
        <f t="shared" si="2"/>
        <v>#DIV/0!</v>
      </c>
      <c r="R8" s="35"/>
      <c r="S8" s="35"/>
      <c r="T8" s="35"/>
      <c r="U8" s="40"/>
      <c r="V8" s="40"/>
      <c r="W8" s="40"/>
      <c r="X8" s="40"/>
      <c r="Y8" s="40"/>
    </row>
    <row r="9" spans="1:25" ht="50" customHeight="1">
      <c r="A9" s="138">
        <v>3</v>
      </c>
      <c r="B9" s="143"/>
      <c r="C9" s="145"/>
      <c r="D9" s="147" t="s">
        <v>39</v>
      </c>
      <c r="E9" s="149" t="s">
        <v>33</v>
      </c>
      <c r="F9" s="149" t="s">
        <v>34</v>
      </c>
      <c r="G9" s="149" t="s">
        <v>35</v>
      </c>
      <c r="H9" s="154">
        <v>44747</v>
      </c>
      <c r="I9" s="33" t="s">
        <v>36</v>
      </c>
      <c r="J9" s="34">
        <v>61</v>
      </c>
      <c r="K9" s="34"/>
      <c r="L9" s="34">
        <v>84</v>
      </c>
      <c r="M9" s="34"/>
      <c r="N9" s="34">
        <v>96</v>
      </c>
      <c r="O9" s="34"/>
      <c r="P9" s="34"/>
      <c r="Q9" s="34"/>
      <c r="R9" s="34"/>
      <c r="S9" s="34"/>
      <c r="T9" s="34"/>
      <c r="U9" s="40"/>
      <c r="V9" s="40"/>
      <c r="W9" s="40"/>
      <c r="X9" s="40"/>
      <c r="Y9" s="40"/>
    </row>
    <row r="10" spans="1:25" ht="50" customHeight="1">
      <c r="A10" s="139"/>
      <c r="B10" s="139"/>
      <c r="C10" s="146"/>
      <c r="D10" s="148"/>
      <c r="E10" s="150"/>
      <c r="F10" s="150" t="s">
        <v>34</v>
      </c>
      <c r="G10" s="150" t="s">
        <v>35</v>
      </c>
      <c r="H10" s="150"/>
      <c r="I10" s="33" t="s">
        <v>37</v>
      </c>
      <c r="J10" s="35">
        <f t="shared" ref="J10:Q10" si="3">J9/J4*100%</f>
        <v>2.4177566389219182E-2</v>
      </c>
      <c r="K10" s="35" t="e">
        <f t="shared" si="3"/>
        <v>#DIV/0!</v>
      </c>
      <c r="L10" s="35">
        <f t="shared" si="3"/>
        <v>4.3321299638989168E-2</v>
      </c>
      <c r="M10" s="35" t="e">
        <f t="shared" si="3"/>
        <v>#DIV/0!</v>
      </c>
      <c r="N10" s="35">
        <f t="shared" si="3"/>
        <v>3.6515785469760365E-2</v>
      </c>
      <c r="O10" s="35" t="e">
        <f t="shared" si="3"/>
        <v>#DIV/0!</v>
      </c>
      <c r="P10" s="35" t="e">
        <f t="shared" si="3"/>
        <v>#DIV/0!</v>
      </c>
      <c r="Q10" s="35" t="e">
        <f t="shared" si="3"/>
        <v>#DIV/0!</v>
      </c>
      <c r="R10" s="35"/>
      <c r="S10" s="35"/>
      <c r="T10" s="35"/>
      <c r="U10" s="40"/>
      <c r="V10" s="40"/>
      <c r="W10" s="40"/>
      <c r="X10" s="40"/>
      <c r="Y10" s="40"/>
    </row>
    <row r="11" spans="1:25" ht="50" customHeight="1">
      <c r="A11" s="138"/>
      <c r="B11" s="23"/>
      <c r="C11" s="26"/>
      <c r="D11" s="147"/>
      <c r="E11" s="151"/>
      <c r="F11" s="151"/>
      <c r="G11" s="149"/>
      <c r="H11" s="152"/>
      <c r="I11" s="33"/>
      <c r="J11" s="34"/>
      <c r="K11" s="34"/>
      <c r="L11" s="34"/>
      <c r="M11" s="34"/>
      <c r="N11" s="34"/>
      <c r="O11" s="34"/>
      <c r="P11" s="34"/>
      <c r="Q11" s="34"/>
      <c r="R11" s="34"/>
      <c r="S11" s="34"/>
      <c r="T11" s="34"/>
      <c r="U11" s="40"/>
      <c r="V11" s="40"/>
      <c r="W11" s="40"/>
      <c r="X11" s="40"/>
      <c r="Y11" s="40"/>
    </row>
    <row r="12" spans="1:25" ht="50" customHeight="1">
      <c r="A12" s="139"/>
      <c r="B12" s="24"/>
      <c r="C12" s="27"/>
      <c r="D12" s="148"/>
      <c r="E12" s="151"/>
      <c r="F12" s="151"/>
      <c r="G12" s="150"/>
      <c r="H12" s="153"/>
      <c r="I12" s="33" t="s">
        <v>37</v>
      </c>
      <c r="J12" s="35">
        <f>J11/J4*100%</f>
        <v>0</v>
      </c>
      <c r="K12" s="35" t="e">
        <f t="shared" ref="K12:Q12" si="4">K11/K4*100%</f>
        <v>#DIV/0!</v>
      </c>
      <c r="L12" s="35">
        <f t="shared" si="4"/>
        <v>0</v>
      </c>
      <c r="M12" s="35" t="e">
        <f t="shared" si="4"/>
        <v>#DIV/0!</v>
      </c>
      <c r="N12" s="35">
        <f t="shared" si="4"/>
        <v>0</v>
      </c>
      <c r="O12" s="35" t="e">
        <f t="shared" si="4"/>
        <v>#DIV/0!</v>
      </c>
      <c r="P12" s="35" t="e">
        <f t="shared" si="4"/>
        <v>#DIV/0!</v>
      </c>
      <c r="Q12" s="35" t="e">
        <f t="shared" si="4"/>
        <v>#DIV/0!</v>
      </c>
      <c r="R12" s="35"/>
      <c r="S12" s="35"/>
      <c r="T12" s="35"/>
      <c r="U12" s="40"/>
      <c r="V12" s="40"/>
      <c r="W12" s="40"/>
      <c r="X12" s="40"/>
      <c r="Y12" s="40"/>
    </row>
    <row r="13" spans="1:25" ht="50" customHeight="1">
      <c r="A13" s="138"/>
      <c r="B13" s="23"/>
      <c r="C13" s="26"/>
      <c r="D13" s="147"/>
      <c r="E13" s="151"/>
      <c r="F13" s="151"/>
      <c r="G13" s="149"/>
      <c r="H13" s="152"/>
      <c r="I13" s="33"/>
      <c r="J13" s="34"/>
      <c r="K13" s="34"/>
      <c r="L13" s="34"/>
      <c r="M13" s="34"/>
      <c r="N13" s="34"/>
      <c r="O13" s="34"/>
      <c r="P13" s="34"/>
      <c r="Q13" s="34"/>
      <c r="R13" s="34"/>
      <c r="S13" s="34"/>
      <c r="T13" s="34"/>
      <c r="U13" s="40"/>
      <c r="V13" s="40"/>
      <c r="W13" s="40"/>
      <c r="X13" s="40"/>
      <c r="Y13" s="40"/>
    </row>
    <row r="14" spans="1:25" ht="50" customHeight="1">
      <c r="A14" s="139"/>
      <c r="B14" s="24"/>
      <c r="C14" s="27"/>
      <c r="D14" s="148"/>
      <c r="E14" s="151"/>
      <c r="F14" s="151"/>
      <c r="G14" s="150"/>
      <c r="H14" s="153"/>
      <c r="I14" s="33" t="s">
        <v>37</v>
      </c>
      <c r="J14" s="35">
        <f>J13/J4*100%</f>
        <v>0</v>
      </c>
      <c r="K14" s="35" t="e">
        <f t="shared" ref="K14:Q14" si="5">K13/K4*100%</f>
        <v>#DIV/0!</v>
      </c>
      <c r="L14" s="35">
        <f t="shared" si="5"/>
        <v>0</v>
      </c>
      <c r="M14" s="35" t="e">
        <f t="shared" si="5"/>
        <v>#DIV/0!</v>
      </c>
      <c r="N14" s="35">
        <f t="shared" si="5"/>
        <v>0</v>
      </c>
      <c r="O14" s="35" t="e">
        <f t="shared" si="5"/>
        <v>#DIV/0!</v>
      </c>
      <c r="P14" s="35" t="e">
        <f t="shared" si="5"/>
        <v>#DIV/0!</v>
      </c>
      <c r="Q14" s="35" t="e">
        <f t="shared" si="5"/>
        <v>#DIV/0!</v>
      </c>
      <c r="R14" s="35"/>
      <c r="S14" s="35"/>
      <c r="T14" s="35"/>
      <c r="U14" s="40"/>
      <c r="V14" s="40"/>
      <c r="W14" s="40"/>
      <c r="X14" s="40"/>
      <c r="Y14" s="40"/>
    </row>
    <row r="15" spans="1:25" ht="50" customHeight="1">
      <c r="A15" s="138"/>
      <c r="B15" s="23"/>
      <c r="C15" s="26"/>
      <c r="D15" s="147"/>
      <c r="E15" s="151"/>
      <c r="F15" s="151"/>
      <c r="G15" s="149"/>
      <c r="H15" s="152"/>
      <c r="I15" s="33"/>
      <c r="J15" s="34"/>
      <c r="K15" s="34"/>
      <c r="L15" s="34"/>
      <c r="M15" s="34"/>
      <c r="N15" s="34"/>
      <c r="O15" s="34"/>
      <c r="P15" s="34"/>
      <c r="Q15" s="34"/>
      <c r="R15" s="34"/>
      <c r="S15" s="34"/>
      <c r="T15" s="34"/>
      <c r="U15" s="40"/>
      <c r="V15" s="40"/>
      <c r="W15" s="40"/>
      <c r="X15" s="40"/>
      <c r="Y15" s="40"/>
    </row>
    <row r="16" spans="1:25" ht="50" customHeight="1">
      <c r="A16" s="139"/>
      <c r="B16" s="24"/>
      <c r="C16" s="27"/>
      <c r="D16" s="148"/>
      <c r="E16" s="151"/>
      <c r="F16" s="151"/>
      <c r="G16" s="150"/>
      <c r="H16" s="153"/>
      <c r="I16" s="33" t="s">
        <v>37</v>
      </c>
      <c r="J16" s="35">
        <f>J15/J4*100%</f>
        <v>0</v>
      </c>
      <c r="K16" s="35" t="e">
        <f t="shared" ref="K16:Q16" si="6">K15/K4*100%</f>
        <v>#DIV/0!</v>
      </c>
      <c r="L16" s="35">
        <f t="shared" si="6"/>
        <v>0</v>
      </c>
      <c r="M16" s="35" t="e">
        <f t="shared" si="6"/>
        <v>#DIV/0!</v>
      </c>
      <c r="N16" s="35">
        <f t="shared" si="6"/>
        <v>0</v>
      </c>
      <c r="O16" s="35" t="e">
        <f t="shared" si="6"/>
        <v>#DIV/0!</v>
      </c>
      <c r="P16" s="35" t="e">
        <f t="shared" si="6"/>
        <v>#DIV/0!</v>
      </c>
      <c r="Q16" s="35" t="e">
        <f t="shared" si="6"/>
        <v>#DIV/0!</v>
      </c>
      <c r="R16" s="35"/>
      <c r="S16" s="35"/>
      <c r="T16" s="35"/>
      <c r="U16" s="40"/>
      <c r="V16" s="40"/>
      <c r="W16" s="40"/>
      <c r="X16" s="40"/>
      <c r="Y16" s="40"/>
    </row>
    <row r="17" spans="1:25" ht="50" customHeight="1">
      <c r="A17" s="22"/>
      <c r="B17" s="23"/>
      <c r="C17" s="26"/>
      <c r="D17" s="25"/>
      <c r="E17" s="4"/>
      <c r="F17" s="4"/>
      <c r="G17" s="28"/>
      <c r="H17" s="38"/>
      <c r="I17" s="33"/>
      <c r="J17" s="34"/>
      <c r="K17" s="34"/>
      <c r="L17" s="34"/>
      <c r="M17" s="34"/>
      <c r="N17" s="34"/>
      <c r="O17" s="34"/>
      <c r="P17" s="34"/>
      <c r="Q17" s="34"/>
      <c r="R17" s="34"/>
      <c r="S17" s="34"/>
      <c r="T17" s="34"/>
      <c r="U17" s="40"/>
      <c r="V17" s="40"/>
      <c r="W17" s="40"/>
      <c r="X17" s="40"/>
      <c r="Y17" s="40"/>
    </row>
    <row r="22" spans="1:25">
      <c r="N22" s="19">
        <v>2629</v>
      </c>
      <c r="O22" s="19">
        <f>261+415+263</f>
        <v>939</v>
      </c>
      <c r="P22" s="19">
        <f>N22-O22</f>
        <v>1690</v>
      </c>
      <c r="Q22" s="19">
        <f>P22/N22</f>
        <v>0.64282997337390646</v>
      </c>
    </row>
    <row r="24" spans="1:25">
      <c r="J24" s="21">
        <f>16+70+39+20+66+5+11+33+26+15+11+18</f>
        <v>330</v>
      </c>
    </row>
  </sheetData>
  <sheetProtection formatCells="0" insertHyperlinks="0" autoFilter="0"/>
  <mergeCells count="46">
    <mergeCell ref="H13:H14"/>
    <mergeCell ref="H15:H16"/>
    <mergeCell ref="H1:H4"/>
    <mergeCell ref="H5:H6"/>
    <mergeCell ref="H7:H8"/>
    <mergeCell ref="H9:H10"/>
    <mergeCell ref="H11:H12"/>
    <mergeCell ref="F13:F14"/>
    <mergeCell ref="F15:F16"/>
    <mergeCell ref="G1:G4"/>
    <mergeCell ref="G5:G6"/>
    <mergeCell ref="G7:G8"/>
    <mergeCell ref="G9:G10"/>
    <mergeCell ref="G11:G12"/>
    <mergeCell ref="G13:G14"/>
    <mergeCell ref="G15:G16"/>
    <mergeCell ref="F1:F4"/>
    <mergeCell ref="F5:F6"/>
    <mergeCell ref="F7:F8"/>
    <mergeCell ref="F9:F10"/>
    <mergeCell ref="F11:F12"/>
    <mergeCell ref="D13:D14"/>
    <mergeCell ref="D15:D16"/>
    <mergeCell ref="E1:E4"/>
    <mergeCell ref="E5:E6"/>
    <mergeCell ref="E7:E8"/>
    <mergeCell ref="E9:E10"/>
    <mergeCell ref="E11:E12"/>
    <mergeCell ref="E13:E14"/>
    <mergeCell ref="E15:E16"/>
    <mergeCell ref="D1:D4"/>
    <mergeCell ref="D5:D6"/>
    <mergeCell ref="D7:D8"/>
    <mergeCell ref="D9:D10"/>
    <mergeCell ref="D11:D12"/>
    <mergeCell ref="A13:A14"/>
    <mergeCell ref="A15:A16"/>
    <mergeCell ref="B1:B4"/>
    <mergeCell ref="B5:B10"/>
    <mergeCell ref="C1:C4"/>
    <mergeCell ref="C5:C10"/>
    <mergeCell ref="A1:A4"/>
    <mergeCell ref="A5:A6"/>
    <mergeCell ref="A7:A8"/>
    <mergeCell ref="A9:A10"/>
    <mergeCell ref="A11:A12"/>
  </mergeCells>
  <phoneticPr fontId="19" type="noConversion"/>
  <pageMargins left="0.69930555555555596" right="0.69930555555555596"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9EF0-4C44-3048-9D74-77756A65095A}">
  <dimension ref="A1:K14"/>
  <sheetViews>
    <sheetView zoomScale="107" zoomScaleNormal="55" workbookViewId="0">
      <pane xSplit="1" ySplit="2" topLeftCell="B3" activePane="bottomRight" state="frozen"/>
      <selection pane="topRight" activeCell="B1" sqref="B1"/>
      <selection pane="bottomLeft" activeCell="A4" sqref="A4"/>
      <selection pane="bottomRight" activeCell="G17" sqref="G17"/>
    </sheetView>
  </sheetViews>
  <sheetFormatPr baseColWidth="10" defaultColWidth="11" defaultRowHeight="16"/>
  <cols>
    <col min="1" max="1" width="12.33203125" style="21" customWidth="1"/>
    <col min="2" max="2" width="23.1640625" style="20" customWidth="1"/>
    <col min="12" max="16384" width="11" style="19"/>
  </cols>
  <sheetData>
    <row r="1" spans="1:11" s="45" customFormat="1" ht="21" customHeight="1">
      <c r="A1" s="160" t="s">
        <v>1</v>
      </c>
      <c r="B1" s="160" t="s">
        <v>19</v>
      </c>
      <c r="C1" s="156" t="s">
        <v>73</v>
      </c>
      <c r="D1" s="156"/>
      <c r="E1" s="156"/>
      <c r="F1" s="156" t="s">
        <v>118</v>
      </c>
      <c r="G1" s="156"/>
      <c r="H1" s="156"/>
      <c r="I1" s="156" t="s">
        <v>119</v>
      </c>
      <c r="J1" s="156"/>
      <c r="K1" s="156"/>
    </row>
    <row r="2" spans="1:11" s="45" customFormat="1" ht="21" customHeight="1">
      <c r="A2" s="161"/>
      <c r="B2" s="161"/>
      <c r="C2" s="46" t="s">
        <v>95</v>
      </c>
      <c r="D2" s="46" t="s">
        <v>77</v>
      </c>
      <c r="E2" s="46" t="s">
        <v>241</v>
      </c>
      <c r="F2" s="46" t="s">
        <v>95</v>
      </c>
      <c r="G2" s="46" t="s">
        <v>77</v>
      </c>
      <c r="H2" s="46" t="s">
        <v>30</v>
      </c>
      <c r="I2" s="46" t="s">
        <v>95</v>
      </c>
      <c r="J2" s="46" t="s">
        <v>77</v>
      </c>
      <c r="K2" s="46" t="s">
        <v>30</v>
      </c>
    </row>
    <row r="3" spans="1:11" s="1" customFormat="1" ht="31" customHeight="1">
      <c r="A3" s="157" t="s">
        <v>121</v>
      </c>
      <c r="B3" s="87" t="s">
        <v>117</v>
      </c>
      <c r="C3" s="87">
        <v>40</v>
      </c>
      <c r="D3" s="87">
        <v>2158</v>
      </c>
      <c r="E3" s="78">
        <f>C3/D3</f>
        <v>1.8535681186283594E-2</v>
      </c>
      <c r="F3" s="75" t="s">
        <v>260</v>
      </c>
      <c r="G3" s="75" t="s">
        <v>260</v>
      </c>
      <c r="H3" s="75" t="s">
        <v>260</v>
      </c>
      <c r="I3" s="72"/>
      <c r="J3" s="72"/>
      <c r="K3" s="72"/>
    </row>
    <row r="4" spans="1:11" s="1" customFormat="1" ht="31" customHeight="1">
      <c r="A4" s="158"/>
      <c r="B4" s="88" t="s">
        <v>122</v>
      </c>
      <c r="C4" s="87">
        <v>15</v>
      </c>
      <c r="D4" s="87">
        <v>2158</v>
      </c>
      <c r="E4" s="78">
        <f t="shared" ref="E4:E8" si="0">C4/D4</f>
        <v>6.9508804448563484E-3</v>
      </c>
      <c r="F4" s="75" t="s">
        <v>260</v>
      </c>
      <c r="G4" s="75" t="s">
        <v>260</v>
      </c>
      <c r="H4" s="75" t="s">
        <v>260</v>
      </c>
      <c r="I4" s="72"/>
      <c r="J4" s="72"/>
      <c r="K4" s="72"/>
    </row>
    <row r="5" spans="1:11" s="1" customFormat="1" ht="31" customHeight="1">
      <c r="A5" s="159"/>
      <c r="B5" s="60" t="s">
        <v>184</v>
      </c>
      <c r="C5" s="87">
        <v>3</v>
      </c>
      <c r="D5" s="87">
        <v>2158</v>
      </c>
      <c r="E5" s="78">
        <f t="shared" si="0"/>
        <v>1.3901760889712697E-3</v>
      </c>
      <c r="F5" s="75" t="s">
        <v>260</v>
      </c>
      <c r="G5" s="75" t="s">
        <v>260</v>
      </c>
      <c r="H5" s="75" t="s">
        <v>260</v>
      </c>
      <c r="I5" s="72"/>
      <c r="J5" s="72"/>
      <c r="K5" s="72"/>
    </row>
    <row r="6" spans="1:11" s="1" customFormat="1" ht="31" customHeight="1">
      <c r="A6" s="157" t="s">
        <v>186</v>
      </c>
      <c r="B6" s="88" t="s">
        <v>122</v>
      </c>
      <c r="C6" s="87">
        <v>26</v>
      </c>
      <c r="D6" s="87">
        <v>2560</v>
      </c>
      <c r="E6" s="78">
        <f t="shared" si="0"/>
        <v>1.015625E-2</v>
      </c>
      <c r="F6" s="75" t="s">
        <v>260</v>
      </c>
      <c r="G6" s="75" t="s">
        <v>260</v>
      </c>
      <c r="H6" s="75" t="s">
        <v>260</v>
      </c>
      <c r="I6" s="72"/>
      <c r="J6" s="72"/>
      <c r="K6" s="72"/>
    </row>
    <row r="7" spans="1:11" s="1" customFormat="1" ht="31" customHeight="1">
      <c r="A7" s="158"/>
      <c r="B7" s="60" t="s">
        <v>185</v>
      </c>
      <c r="C7" s="87">
        <v>18</v>
      </c>
      <c r="D7" s="87">
        <v>2560</v>
      </c>
      <c r="E7" s="78">
        <f t="shared" si="0"/>
        <v>7.0312500000000002E-3</v>
      </c>
      <c r="F7" s="75" t="s">
        <v>260</v>
      </c>
      <c r="G7" s="75" t="s">
        <v>260</v>
      </c>
      <c r="H7" s="75" t="s">
        <v>260</v>
      </c>
      <c r="I7" s="72"/>
      <c r="J7" s="72"/>
      <c r="K7" s="72"/>
    </row>
    <row r="8" spans="1:11" s="1" customFormat="1" ht="31" customHeight="1">
      <c r="A8" s="158"/>
      <c r="B8" s="104" t="s">
        <v>184</v>
      </c>
      <c r="C8" s="105">
        <v>3</v>
      </c>
      <c r="D8" s="105">
        <v>2550</v>
      </c>
      <c r="E8" s="106">
        <f t="shared" si="0"/>
        <v>1.176470588235294E-3</v>
      </c>
      <c r="F8" s="75" t="s">
        <v>260</v>
      </c>
      <c r="G8" s="75" t="s">
        <v>260</v>
      </c>
      <c r="H8" s="75" t="s">
        <v>260</v>
      </c>
      <c r="I8" s="107"/>
      <c r="J8" s="107"/>
      <c r="K8" s="107"/>
    </row>
    <row r="9" spans="1:11" s="18" customFormat="1" ht="31" customHeight="1">
      <c r="A9" s="155" t="s">
        <v>199</v>
      </c>
      <c r="B9" s="3" t="s">
        <v>117</v>
      </c>
      <c r="C9" s="75" t="s">
        <v>260</v>
      </c>
      <c r="D9" s="75" t="s">
        <v>260</v>
      </c>
      <c r="E9" s="75" t="s">
        <v>260</v>
      </c>
      <c r="F9" s="75">
        <v>47</v>
      </c>
      <c r="G9" s="75">
        <v>4168</v>
      </c>
      <c r="H9" s="74">
        <f>F9/G9</f>
        <v>1.1276391554702496E-2</v>
      </c>
      <c r="I9" s="74"/>
      <c r="J9" s="75"/>
      <c r="K9" s="75"/>
    </row>
    <row r="10" spans="1:11" s="21" customFormat="1" ht="31" customHeight="1">
      <c r="A10" s="155"/>
      <c r="B10" s="34" t="s">
        <v>243</v>
      </c>
      <c r="C10" s="75" t="s">
        <v>260</v>
      </c>
      <c r="D10" s="75" t="s">
        <v>260</v>
      </c>
      <c r="E10" s="75" t="s">
        <v>260</v>
      </c>
      <c r="F10" s="75">
        <v>34</v>
      </c>
      <c r="G10" s="75">
        <v>4168</v>
      </c>
      <c r="H10" s="74">
        <f t="shared" ref="H10:H14" si="1">F10/G10</f>
        <v>8.1573896353166978E-3</v>
      </c>
      <c r="I10" s="74"/>
      <c r="J10" s="42"/>
      <c r="K10" s="42"/>
    </row>
    <row r="11" spans="1:11" s="21" customFormat="1" ht="31" customHeight="1">
      <c r="A11" s="155"/>
      <c r="B11" s="34" t="s">
        <v>245</v>
      </c>
      <c r="C11" s="75" t="s">
        <v>260</v>
      </c>
      <c r="D11" s="75" t="s">
        <v>260</v>
      </c>
      <c r="E11" s="75" t="s">
        <v>260</v>
      </c>
      <c r="F11" s="75">
        <v>22</v>
      </c>
      <c r="G11" s="75">
        <v>4168</v>
      </c>
      <c r="H11" s="74">
        <f t="shared" si="1"/>
        <v>5.2783109404990402E-3</v>
      </c>
      <c r="I11" s="74"/>
      <c r="J11" s="42"/>
      <c r="K11" s="42"/>
    </row>
    <row r="12" spans="1:11" s="21" customFormat="1" ht="31" customHeight="1">
      <c r="A12" s="155" t="s">
        <v>246</v>
      </c>
      <c r="B12" s="34" t="s">
        <v>242</v>
      </c>
      <c r="C12" s="75" t="s">
        <v>260</v>
      </c>
      <c r="D12" s="75" t="s">
        <v>260</v>
      </c>
      <c r="E12" s="75" t="s">
        <v>260</v>
      </c>
      <c r="F12" s="75">
        <v>48</v>
      </c>
      <c r="G12" s="75">
        <v>3841</v>
      </c>
      <c r="H12" s="74">
        <f t="shared" si="1"/>
        <v>1.2496745639156469E-2</v>
      </c>
      <c r="I12" s="74"/>
      <c r="J12" s="42"/>
      <c r="K12" s="42"/>
    </row>
    <row r="13" spans="1:11" s="21" customFormat="1" ht="31" customHeight="1">
      <c r="A13" s="155"/>
      <c r="B13" s="34" t="s">
        <v>243</v>
      </c>
      <c r="C13" s="75" t="s">
        <v>260</v>
      </c>
      <c r="D13" s="75" t="s">
        <v>260</v>
      </c>
      <c r="E13" s="75" t="s">
        <v>260</v>
      </c>
      <c r="F13" s="75">
        <v>31</v>
      </c>
      <c r="G13" s="75">
        <v>3841</v>
      </c>
      <c r="H13" s="74">
        <f t="shared" si="1"/>
        <v>8.0708148919552206E-3</v>
      </c>
      <c r="I13" s="74"/>
      <c r="J13" s="42"/>
      <c r="K13" s="42"/>
    </row>
    <row r="14" spans="1:11" s="21" customFormat="1" ht="31" customHeight="1">
      <c r="A14" s="155"/>
      <c r="B14" s="34" t="s">
        <v>244</v>
      </c>
      <c r="C14" s="75" t="s">
        <v>260</v>
      </c>
      <c r="D14" s="75" t="s">
        <v>260</v>
      </c>
      <c r="E14" s="75" t="s">
        <v>260</v>
      </c>
      <c r="F14" s="75">
        <v>23</v>
      </c>
      <c r="G14" s="75">
        <v>3841</v>
      </c>
      <c r="H14" s="74">
        <f t="shared" si="1"/>
        <v>5.9880239520958087E-3</v>
      </c>
      <c r="I14" s="74"/>
      <c r="J14" s="42"/>
      <c r="K14" s="42"/>
    </row>
  </sheetData>
  <sheetProtection formatCells="0" insertHyperlinks="0" autoFilter="0"/>
  <mergeCells count="9">
    <mergeCell ref="A9:A11"/>
    <mergeCell ref="A12:A14"/>
    <mergeCell ref="F1:H1"/>
    <mergeCell ref="I1:K1"/>
    <mergeCell ref="A3:A5"/>
    <mergeCell ref="A6:A8"/>
    <mergeCell ref="A1:A2"/>
    <mergeCell ref="B1:B2"/>
    <mergeCell ref="C1:E1"/>
  </mergeCells>
  <phoneticPr fontId="19" type="noConversion"/>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40F7-2A3D-CF40-A8AD-01ABFD2B6719}">
  <dimension ref="A1:O14"/>
  <sheetViews>
    <sheetView showGridLines="0" topLeftCell="A6" workbookViewId="0">
      <selection activeCell="I9" sqref="I9"/>
    </sheetView>
  </sheetViews>
  <sheetFormatPr baseColWidth="10" defaultRowHeight="16"/>
  <cols>
    <col min="1" max="1" width="5.1640625" style="86" customWidth="1"/>
    <col min="2" max="2" width="12.83203125" style="86" customWidth="1"/>
    <col min="3" max="3" width="19.1640625" style="86" customWidth="1"/>
    <col min="4" max="4" width="15.1640625" style="86" customWidth="1"/>
    <col min="5" max="7" width="7.83203125" style="86" customWidth="1"/>
    <col min="8" max="8" width="28.5" style="86" customWidth="1"/>
    <col min="9" max="9" width="27.5" style="86" customWidth="1"/>
    <col min="10" max="11" width="10.83203125" style="86"/>
    <col min="12" max="12" width="9.6640625" style="86" customWidth="1"/>
    <col min="13" max="16384" width="10.83203125" style="86"/>
  </cols>
  <sheetData>
    <row r="1" spans="1:15">
      <c r="A1" s="172" t="s">
        <v>93</v>
      </c>
      <c r="B1" s="172"/>
      <c r="C1" s="172"/>
      <c r="D1" s="172"/>
      <c r="E1" s="172"/>
      <c r="F1" s="172"/>
      <c r="G1" s="172"/>
      <c r="H1" s="172"/>
      <c r="I1" s="172"/>
      <c r="J1" s="172"/>
      <c r="K1" s="172"/>
      <c r="L1" s="172"/>
      <c r="M1" s="168"/>
      <c r="N1" s="90"/>
      <c r="O1" s="90"/>
    </row>
    <row r="2" spans="1:15">
      <c r="A2" s="173" t="s">
        <v>78</v>
      </c>
      <c r="B2" s="169" t="s">
        <v>1</v>
      </c>
      <c r="C2" s="170" t="s">
        <v>92</v>
      </c>
      <c r="D2" s="170" t="s">
        <v>18</v>
      </c>
      <c r="E2" s="169" t="s">
        <v>82</v>
      </c>
      <c r="F2" s="169"/>
      <c r="G2" s="169"/>
      <c r="H2" s="169" t="s">
        <v>79</v>
      </c>
      <c r="I2" s="169" t="s">
        <v>76</v>
      </c>
      <c r="J2" s="169" t="s">
        <v>22</v>
      </c>
      <c r="K2" s="169" t="s">
        <v>80</v>
      </c>
      <c r="L2" s="169" t="s">
        <v>81</v>
      </c>
      <c r="M2" s="168"/>
      <c r="N2" s="90"/>
      <c r="O2" s="90"/>
    </row>
    <row r="3" spans="1:15" s="93" customFormat="1">
      <c r="A3" s="174"/>
      <c r="B3" s="175"/>
      <c r="C3" s="171"/>
      <c r="D3" s="171"/>
      <c r="E3" s="91" t="s">
        <v>120</v>
      </c>
      <c r="F3" s="91" t="s">
        <v>25</v>
      </c>
      <c r="G3" s="91" t="s">
        <v>119</v>
      </c>
      <c r="H3" s="169"/>
      <c r="I3" s="169"/>
      <c r="J3" s="169"/>
      <c r="K3" s="169"/>
      <c r="L3" s="169"/>
      <c r="M3" s="92"/>
      <c r="N3" s="92"/>
      <c r="O3" s="92"/>
    </row>
    <row r="4" spans="1:15" s="98" customFormat="1" ht="46" customHeight="1">
      <c r="A4" s="94">
        <v>1</v>
      </c>
      <c r="B4" s="167" t="s">
        <v>121</v>
      </c>
      <c r="C4" s="88" t="s">
        <v>117</v>
      </c>
      <c r="D4" s="95"/>
      <c r="E4" s="96">
        <f>'Pencil Magnet'!E3</f>
        <v>1.8535681186283594E-2</v>
      </c>
      <c r="F4" s="95"/>
      <c r="G4" s="95"/>
      <c r="H4" s="89" t="s">
        <v>187</v>
      </c>
      <c r="I4" s="89" t="s">
        <v>188</v>
      </c>
      <c r="J4" s="85" t="s">
        <v>192</v>
      </c>
      <c r="K4" s="102">
        <v>45726</v>
      </c>
      <c r="L4" s="100" t="s">
        <v>193</v>
      </c>
      <c r="M4" s="101"/>
      <c r="N4" s="97"/>
      <c r="O4" s="97"/>
    </row>
    <row r="5" spans="1:15" s="98" customFormat="1" ht="80" customHeight="1">
      <c r="A5" s="94">
        <v>2</v>
      </c>
      <c r="B5" s="167"/>
      <c r="C5" s="88" t="s">
        <v>122</v>
      </c>
      <c r="D5" s="95"/>
      <c r="E5" s="96">
        <f>'Pencil Magnet'!E4</f>
        <v>6.9508804448563484E-3</v>
      </c>
      <c r="F5" s="95"/>
      <c r="G5" s="95"/>
      <c r="H5" s="89" t="s">
        <v>189</v>
      </c>
      <c r="I5" s="89" t="s">
        <v>190</v>
      </c>
      <c r="J5" s="85" t="s">
        <v>192</v>
      </c>
      <c r="K5" s="102">
        <v>45728</v>
      </c>
      <c r="L5" s="100" t="s">
        <v>193</v>
      </c>
      <c r="M5" s="97"/>
      <c r="N5" s="97"/>
      <c r="O5" s="97"/>
    </row>
    <row r="6" spans="1:15" s="98" customFormat="1" ht="58" customHeight="1">
      <c r="A6" s="94">
        <v>3</v>
      </c>
      <c r="B6" s="165" t="s">
        <v>186</v>
      </c>
      <c r="C6" s="88" t="s">
        <v>122</v>
      </c>
      <c r="D6" s="95"/>
      <c r="E6" s="96">
        <f>'Pencil Magnet'!E6</f>
        <v>1.015625E-2</v>
      </c>
      <c r="F6" s="95"/>
      <c r="G6" s="95"/>
      <c r="H6" s="89" t="s">
        <v>198</v>
      </c>
      <c r="I6" s="89" t="s">
        <v>191</v>
      </c>
      <c r="J6" s="103" t="s">
        <v>195</v>
      </c>
      <c r="K6" s="88" t="s">
        <v>194</v>
      </c>
      <c r="L6" s="88" t="s">
        <v>262</v>
      </c>
      <c r="M6" s="97"/>
      <c r="N6" s="97"/>
      <c r="O6" s="97"/>
    </row>
    <row r="7" spans="1:15" s="98" customFormat="1" ht="58" customHeight="1">
      <c r="A7" s="94">
        <v>4</v>
      </c>
      <c r="B7" s="166"/>
      <c r="C7" s="60" t="s">
        <v>197</v>
      </c>
      <c r="D7" s="99"/>
      <c r="E7" s="96">
        <f>'Pencil Magnet'!E7</f>
        <v>7.0312500000000002E-3</v>
      </c>
      <c r="F7" s="99"/>
      <c r="G7" s="99"/>
      <c r="H7" s="89" t="s">
        <v>247</v>
      </c>
      <c r="I7" s="109" t="s">
        <v>248</v>
      </c>
      <c r="J7" s="103" t="s">
        <v>196</v>
      </c>
      <c r="K7" s="88" t="s">
        <v>194</v>
      </c>
      <c r="L7" s="88" t="s">
        <v>262</v>
      </c>
      <c r="M7" s="97"/>
      <c r="N7" s="97"/>
      <c r="O7" s="97"/>
    </row>
    <row r="8" spans="1:15" s="112" customFormat="1" ht="225">
      <c r="A8" s="94">
        <v>5</v>
      </c>
      <c r="B8" s="162" t="s">
        <v>199</v>
      </c>
      <c r="C8" s="88" t="s">
        <v>117</v>
      </c>
      <c r="D8" s="108" t="e" vm="1">
        <v>#VALUE!</v>
      </c>
      <c r="E8" s="96"/>
      <c r="F8" s="96">
        <v>1.18E-2</v>
      </c>
      <c r="G8" s="96"/>
      <c r="H8" s="89" t="s">
        <v>249</v>
      </c>
      <c r="I8" s="89" t="s">
        <v>250</v>
      </c>
      <c r="J8" s="110" t="s">
        <v>257</v>
      </c>
      <c r="K8" s="111">
        <v>45826</v>
      </c>
      <c r="L8" s="100" t="s">
        <v>193</v>
      </c>
    </row>
    <row r="9" spans="1:15" s="112" customFormat="1" ht="166">
      <c r="A9" s="94">
        <v>6</v>
      </c>
      <c r="B9" s="163"/>
      <c r="C9" s="88" t="s">
        <v>122</v>
      </c>
      <c r="D9" s="108" t="e" vm="2">
        <v>#VALUE!</v>
      </c>
      <c r="E9" s="108"/>
      <c r="F9" s="96">
        <v>8.3999999999999995E-3</v>
      </c>
      <c r="G9" s="96"/>
      <c r="H9" s="89" t="s">
        <v>251</v>
      </c>
      <c r="I9" s="89" t="s">
        <v>252</v>
      </c>
      <c r="J9" s="110" t="s">
        <v>258</v>
      </c>
      <c r="K9" s="108" t="s">
        <v>259</v>
      </c>
      <c r="L9" s="191" t="s">
        <v>271</v>
      </c>
    </row>
    <row r="10" spans="1:15" s="112" customFormat="1" ht="104">
      <c r="A10" s="94">
        <v>7</v>
      </c>
      <c r="B10" s="164"/>
      <c r="C10" s="88" t="s">
        <v>245</v>
      </c>
      <c r="D10" s="108" t="e" vm="3">
        <v>#VALUE!</v>
      </c>
      <c r="E10" s="108"/>
      <c r="F10" s="96">
        <v>5.3E-3</v>
      </c>
      <c r="G10" s="96"/>
      <c r="H10" s="89" t="s">
        <v>253</v>
      </c>
      <c r="I10" s="89" t="s">
        <v>254</v>
      </c>
      <c r="J10" s="110" t="s">
        <v>258</v>
      </c>
      <c r="K10" s="111">
        <v>45827</v>
      </c>
      <c r="L10" s="100" t="s">
        <v>193</v>
      </c>
    </row>
    <row r="11" spans="1:15" s="112" customFormat="1" ht="225">
      <c r="A11" s="94">
        <v>8</v>
      </c>
      <c r="B11" s="162" t="s">
        <v>200</v>
      </c>
      <c r="C11" s="88" t="s">
        <v>117</v>
      </c>
      <c r="D11" s="108" t="e" vm="4">
        <v>#VALUE!</v>
      </c>
      <c r="E11" s="108"/>
      <c r="F11" s="96">
        <v>1.2500000000000001E-2</v>
      </c>
      <c r="G11" s="96"/>
      <c r="H11" s="89" t="s">
        <v>249</v>
      </c>
      <c r="I11" s="89" t="s">
        <v>250</v>
      </c>
      <c r="J11" s="110" t="s">
        <v>257</v>
      </c>
      <c r="K11" s="111">
        <v>45826</v>
      </c>
      <c r="L11" s="100" t="s">
        <v>193</v>
      </c>
    </row>
    <row r="12" spans="1:15" s="112" customFormat="1" ht="166">
      <c r="A12" s="94">
        <v>9</v>
      </c>
      <c r="B12" s="163"/>
      <c r="C12" s="88" t="s">
        <v>122</v>
      </c>
      <c r="D12" s="108" t="e" vm="5">
        <v>#VALUE!</v>
      </c>
      <c r="E12" s="108"/>
      <c r="F12" s="96">
        <v>8.0999999999999996E-3</v>
      </c>
      <c r="G12" s="96"/>
      <c r="H12" s="89" t="s">
        <v>251</v>
      </c>
      <c r="I12" s="89" t="s">
        <v>252</v>
      </c>
      <c r="J12" s="110" t="s">
        <v>258</v>
      </c>
      <c r="K12" s="108" t="s">
        <v>259</v>
      </c>
      <c r="L12" s="191" t="s">
        <v>271</v>
      </c>
    </row>
    <row r="13" spans="1:15" s="112" customFormat="1" ht="76">
      <c r="A13" s="94">
        <v>10</v>
      </c>
      <c r="B13" s="164"/>
      <c r="C13" s="88" t="s">
        <v>245</v>
      </c>
      <c r="D13" s="108" t="e" vm="6">
        <v>#VALUE!</v>
      </c>
      <c r="E13" s="108"/>
      <c r="F13" s="96">
        <v>6.0000000000000001E-3</v>
      </c>
      <c r="G13" s="96"/>
      <c r="H13" s="89" t="s">
        <v>255</v>
      </c>
      <c r="I13" s="89" t="s">
        <v>256</v>
      </c>
      <c r="J13" s="110" t="s">
        <v>257</v>
      </c>
      <c r="K13" s="111">
        <v>45833</v>
      </c>
      <c r="L13" s="100" t="s">
        <v>193</v>
      </c>
    </row>
    <row r="14" spans="1:15" s="98" customFormat="1" ht="46" customHeight="1"/>
  </sheetData>
  <mergeCells count="16">
    <mergeCell ref="B8:B10"/>
    <mergeCell ref="B11:B13"/>
    <mergeCell ref="B6:B7"/>
    <mergeCell ref="B4:B5"/>
    <mergeCell ref="M1:M2"/>
    <mergeCell ref="K2:K3"/>
    <mergeCell ref="L2:L3"/>
    <mergeCell ref="C2:C3"/>
    <mergeCell ref="D2:D3"/>
    <mergeCell ref="A1:L1"/>
    <mergeCell ref="A2:A3"/>
    <mergeCell ref="B2:B3"/>
    <mergeCell ref="E2:G2"/>
    <mergeCell ref="H2:H3"/>
    <mergeCell ref="I2:I3"/>
    <mergeCell ref="J2:J3"/>
  </mergeCells>
  <phoneticPr fontId="19" type="noConversion"/>
  <pageMargins left="0.7" right="0.7" top="0.75" bottom="0.75" header="0.3" footer="0.3"/>
  <pageSetup paperSize="9"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12"/>
  <sheetViews>
    <sheetView showGridLines="0" zoomScaleNormal="100" workbookViewId="0">
      <pane xSplit="1" ySplit="2" topLeftCell="B283" activePane="bottomRight" state="frozen"/>
      <selection pane="topRight" activeCell="B1" sqref="B1"/>
      <selection pane="bottomLeft" activeCell="A4" sqref="A4"/>
      <selection pane="bottomRight" activeCell="F340" sqref="F340"/>
    </sheetView>
  </sheetViews>
  <sheetFormatPr baseColWidth="10" defaultColWidth="11" defaultRowHeight="16"/>
  <cols>
    <col min="1" max="1" width="12.33203125" style="21" customWidth="1"/>
    <col min="2" max="2" width="22.1640625" style="20" customWidth="1"/>
    <col min="3" max="3" width="12" style="58" customWidth="1"/>
    <col min="4" max="7" width="12" customWidth="1"/>
    <col min="8" max="8" width="12" style="116" customWidth="1"/>
    <col min="9" max="14" width="12" customWidth="1"/>
    <col min="15" max="16384" width="11" style="19"/>
  </cols>
  <sheetData>
    <row r="1" spans="1:14" s="45" customFormat="1" ht="26" customHeight="1">
      <c r="A1" s="160" t="s">
        <v>1</v>
      </c>
      <c r="B1" s="160" t="s">
        <v>19</v>
      </c>
      <c r="C1" s="156" t="s">
        <v>73</v>
      </c>
      <c r="D1" s="156"/>
      <c r="E1" s="156"/>
      <c r="F1" s="156" t="s">
        <v>118</v>
      </c>
      <c r="G1" s="156"/>
      <c r="H1" s="156"/>
      <c r="I1" s="156" t="s">
        <v>272</v>
      </c>
      <c r="J1" s="156"/>
      <c r="K1" s="156"/>
      <c r="L1" s="156" t="s">
        <v>119</v>
      </c>
      <c r="M1" s="156"/>
      <c r="N1" s="156"/>
    </row>
    <row r="2" spans="1:14" s="45" customFormat="1" ht="26" customHeight="1">
      <c r="A2" s="161"/>
      <c r="B2" s="161"/>
      <c r="C2" s="46" t="s">
        <v>95</v>
      </c>
      <c r="D2" s="46" t="s">
        <v>77</v>
      </c>
      <c r="E2" s="46" t="s">
        <v>30</v>
      </c>
      <c r="F2" s="46" t="s">
        <v>95</v>
      </c>
      <c r="G2" s="46" t="s">
        <v>77</v>
      </c>
      <c r="H2" s="118" t="s">
        <v>30</v>
      </c>
      <c r="I2" s="46" t="s">
        <v>95</v>
      </c>
      <c r="J2" s="46" t="s">
        <v>77</v>
      </c>
      <c r="K2" s="46" t="s">
        <v>30</v>
      </c>
      <c r="L2" s="46" t="s">
        <v>95</v>
      </c>
      <c r="M2" s="46" t="s">
        <v>77</v>
      </c>
      <c r="N2" s="46" t="s">
        <v>30</v>
      </c>
    </row>
    <row r="3" spans="1:14">
      <c r="A3" s="113" t="s">
        <v>126</v>
      </c>
      <c r="B3" s="77" t="s">
        <v>178</v>
      </c>
      <c r="C3" s="75">
        <v>12</v>
      </c>
      <c r="D3" s="75">
        <v>1200</v>
      </c>
      <c r="E3" s="78">
        <f>C3/D3</f>
        <v>0.01</v>
      </c>
      <c r="F3" s="192" t="s">
        <v>260</v>
      </c>
      <c r="G3" s="192" t="s">
        <v>260</v>
      </c>
      <c r="H3" s="192" t="s">
        <v>260</v>
      </c>
      <c r="I3" s="47"/>
      <c r="J3" s="47"/>
      <c r="K3" s="47"/>
      <c r="L3" s="47"/>
      <c r="M3" s="47"/>
      <c r="N3" s="47"/>
    </row>
    <row r="4" spans="1:14">
      <c r="A4" s="113" t="s">
        <v>126</v>
      </c>
      <c r="B4" s="77" t="s">
        <v>179</v>
      </c>
      <c r="C4" s="75">
        <v>7</v>
      </c>
      <c r="D4" s="75">
        <v>1200</v>
      </c>
      <c r="E4" s="78">
        <f t="shared" ref="E4:E31" si="0">C4/D4</f>
        <v>5.8333333333333336E-3</v>
      </c>
      <c r="F4" s="192" t="s">
        <v>260</v>
      </c>
      <c r="G4" s="192" t="s">
        <v>260</v>
      </c>
      <c r="H4" s="192" t="s">
        <v>260</v>
      </c>
      <c r="I4" s="47"/>
      <c r="J4" s="47"/>
      <c r="K4" s="47"/>
      <c r="L4" s="47"/>
      <c r="M4" s="47"/>
      <c r="N4" s="47"/>
    </row>
    <row r="5" spans="1:14">
      <c r="A5" s="113" t="s">
        <v>126</v>
      </c>
      <c r="B5" s="77" t="s">
        <v>180</v>
      </c>
      <c r="C5" s="75">
        <v>4</v>
      </c>
      <c r="D5" s="75">
        <v>1200</v>
      </c>
      <c r="E5" s="78">
        <f t="shared" si="0"/>
        <v>3.3333333333333335E-3</v>
      </c>
      <c r="F5" s="192" t="s">
        <v>260</v>
      </c>
      <c r="G5" s="192" t="s">
        <v>260</v>
      </c>
      <c r="H5" s="192" t="s">
        <v>260</v>
      </c>
      <c r="I5" s="47"/>
      <c r="J5" s="47"/>
      <c r="K5" s="47"/>
      <c r="L5" s="47"/>
      <c r="M5" s="47"/>
      <c r="N5" s="47"/>
    </row>
    <row r="6" spans="1:14">
      <c r="A6" s="113" t="s">
        <v>127</v>
      </c>
      <c r="B6" s="77" t="s">
        <v>178</v>
      </c>
      <c r="C6" s="75">
        <v>9</v>
      </c>
      <c r="D6" s="75">
        <v>1200</v>
      </c>
      <c r="E6" s="78">
        <f t="shared" si="0"/>
        <v>7.4999999999999997E-3</v>
      </c>
      <c r="F6" s="192" t="s">
        <v>260</v>
      </c>
      <c r="G6" s="192" t="s">
        <v>260</v>
      </c>
      <c r="H6" s="192" t="s">
        <v>260</v>
      </c>
      <c r="I6" s="47"/>
      <c r="J6" s="47"/>
      <c r="K6" s="47"/>
      <c r="L6" s="47"/>
      <c r="M6" s="47"/>
      <c r="N6" s="47"/>
    </row>
    <row r="7" spans="1:14">
      <c r="A7" s="113" t="s">
        <v>127</v>
      </c>
      <c r="B7" s="77" t="s">
        <v>179</v>
      </c>
      <c r="C7" s="75">
        <v>4</v>
      </c>
      <c r="D7" s="75">
        <v>1200</v>
      </c>
      <c r="E7" s="78">
        <f t="shared" si="0"/>
        <v>3.3333333333333335E-3</v>
      </c>
      <c r="F7" s="192" t="s">
        <v>260</v>
      </c>
      <c r="G7" s="192" t="s">
        <v>260</v>
      </c>
      <c r="H7" s="192" t="s">
        <v>260</v>
      </c>
      <c r="I7" s="47"/>
      <c r="J7" s="47"/>
      <c r="K7" s="47"/>
      <c r="L7" s="47"/>
      <c r="M7" s="47"/>
      <c r="N7" s="47"/>
    </row>
    <row r="8" spans="1:14">
      <c r="A8" s="113" t="s">
        <v>127</v>
      </c>
      <c r="B8" s="77" t="s">
        <v>180</v>
      </c>
      <c r="C8" s="75">
        <v>2</v>
      </c>
      <c r="D8" s="75">
        <v>1200</v>
      </c>
      <c r="E8" s="78">
        <f t="shared" si="0"/>
        <v>1.6666666666666668E-3</v>
      </c>
      <c r="F8" s="192" t="s">
        <v>260</v>
      </c>
      <c r="G8" s="192" t="s">
        <v>260</v>
      </c>
      <c r="H8" s="192" t="s">
        <v>260</v>
      </c>
      <c r="I8" s="47"/>
      <c r="J8" s="47"/>
      <c r="K8" s="47"/>
      <c r="L8" s="47"/>
      <c r="M8" s="47"/>
      <c r="N8" s="47"/>
    </row>
    <row r="9" spans="1:14">
      <c r="A9" s="113" t="s">
        <v>128</v>
      </c>
      <c r="B9" s="77" t="s">
        <v>178</v>
      </c>
      <c r="C9" s="75">
        <v>12</v>
      </c>
      <c r="D9" s="75">
        <v>1200</v>
      </c>
      <c r="E9" s="78">
        <f t="shared" si="0"/>
        <v>0.01</v>
      </c>
      <c r="F9" s="192" t="s">
        <v>260</v>
      </c>
      <c r="G9" s="192" t="s">
        <v>260</v>
      </c>
      <c r="H9" s="192" t="s">
        <v>260</v>
      </c>
      <c r="I9" s="47"/>
      <c r="J9" s="47"/>
      <c r="K9" s="47"/>
      <c r="L9" s="47"/>
      <c r="M9" s="47"/>
      <c r="N9" s="47"/>
    </row>
    <row r="10" spans="1:14">
      <c r="A10" s="113" t="s">
        <v>128</v>
      </c>
      <c r="B10" s="77" t="s">
        <v>179</v>
      </c>
      <c r="C10" s="75">
        <v>6</v>
      </c>
      <c r="D10" s="75">
        <v>1200</v>
      </c>
      <c r="E10" s="78">
        <f t="shared" si="0"/>
        <v>5.0000000000000001E-3</v>
      </c>
      <c r="F10" s="192" t="s">
        <v>260</v>
      </c>
      <c r="G10" s="192" t="s">
        <v>260</v>
      </c>
      <c r="H10" s="192" t="s">
        <v>260</v>
      </c>
      <c r="I10" s="47"/>
      <c r="J10" s="47"/>
      <c r="K10" s="47"/>
      <c r="L10" s="47"/>
      <c r="M10" s="47"/>
      <c r="N10" s="47"/>
    </row>
    <row r="11" spans="1:14">
      <c r="A11" s="113" t="s">
        <v>128</v>
      </c>
      <c r="B11" s="77" t="s">
        <v>180</v>
      </c>
      <c r="C11" s="75">
        <v>3</v>
      </c>
      <c r="D11" s="75">
        <v>1200</v>
      </c>
      <c r="E11" s="78">
        <f t="shared" si="0"/>
        <v>2.5000000000000001E-3</v>
      </c>
      <c r="F11" s="192" t="s">
        <v>260</v>
      </c>
      <c r="G11" s="192" t="s">
        <v>260</v>
      </c>
      <c r="H11" s="192" t="s">
        <v>260</v>
      </c>
      <c r="I11" s="47"/>
      <c r="J11" s="47"/>
      <c r="K11" s="47"/>
      <c r="L11" s="47"/>
      <c r="M11" s="47"/>
      <c r="N11" s="47"/>
    </row>
    <row r="12" spans="1:14">
      <c r="A12" s="113" t="s">
        <v>129</v>
      </c>
      <c r="B12" s="77" t="s">
        <v>178</v>
      </c>
      <c r="C12" s="75">
        <v>15</v>
      </c>
      <c r="D12" s="75">
        <v>1200</v>
      </c>
      <c r="E12" s="78">
        <f t="shared" si="0"/>
        <v>1.2500000000000001E-2</v>
      </c>
      <c r="F12" s="192" t="s">
        <v>260</v>
      </c>
      <c r="G12" s="192" t="s">
        <v>260</v>
      </c>
      <c r="H12" s="192" t="s">
        <v>260</v>
      </c>
      <c r="I12" s="47"/>
      <c r="J12" s="47"/>
      <c r="K12" s="47"/>
      <c r="L12" s="47"/>
      <c r="M12" s="47"/>
      <c r="N12" s="47"/>
    </row>
    <row r="13" spans="1:14">
      <c r="A13" s="113" t="s">
        <v>129</v>
      </c>
      <c r="B13" s="77" t="s">
        <v>179</v>
      </c>
      <c r="C13" s="75">
        <v>7</v>
      </c>
      <c r="D13" s="75">
        <v>1200</v>
      </c>
      <c r="E13" s="78">
        <f t="shared" si="0"/>
        <v>5.8333333333333336E-3</v>
      </c>
      <c r="F13" s="192" t="s">
        <v>260</v>
      </c>
      <c r="G13" s="192" t="s">
        <v>260</v>
      </c>
      <c r="H13" s="192" t="s">
        <v>260</v>
      </c>
      <c r="I13" s="47"/>
      <c r="J13" s="47"/>
      <c r="K13" s="47"/>
      <c r="L13" s="47"/>
      <c r="M13" s="47"/>
      <c r="N13" s="47"/>
    </row>
    <row r="14" spans="1:14">
      <c r="A14" s="113" t="s">
        <v>129</v>
      </c>
      <c r="B14" s="77" t="s">
        <v>180</v>
      </c>
      <c r="C14" s="75">
        <v>3</v>
      </c>
      <c r="D14" s="75">
        <v>1200</v>
      </c>
      <c r="E14" s="78">
        <f t="shared" si="0"/>
        <v>2.5000000000000001E-3</v>
      </c>
      <c r="F14" s="192" t="s">
        <v>260</v>
      </c>
      <c r="G14" s="192" t="s">
        <v>260</v>
      </c>
      <c r="H14" s="192" t="s">
        <v>260</v>
      </c>
      <c r="I14" s="47"/>
      <c r="J14" s="47"/>
      <c r="K14" s="47"/>
      <c r="L14" s="47"/>
      <c r="M14" s="47"/>
      <c r="N14" s="47"/>
    </row>
    <row r="15" spans="1:14">
      <c r="A15" s="113" t="s">
        <v>130</v>
      </c>
      <c r="B15" s="77" t="s">
        <v>178</v>
      </c>
      <c r="C15" s="75">
        <v>10</v>
      </c>
      <c r="D15" s="75">
        <v>1200</v>
      </c>
      <c r="E15" s="78">
        <f t="shared" si="0"/>
        <v>8.3333333333333332E-3</v>
      </c>
      <c r="F15" s="192" t="s">
        <v>260</v>
      </c>
      <c r="G15" s="192" t="s">
        <v>260</v>
      </c>
      <c r="H15" s="192" t="s">
        <v>260</v>
      </c>
      <c r="I15" s="47"/>
      <c r="J15" s="47"/>
      <c r="K15" s="47"/>
      <c r="L15" s="47"/>
      <c r="M15" s="47"/>
      <c r="N15" s="47"/>
    </row>
    <row r="16" spans="1:14">
      <c r="A16" s="113" t="s">
        <v>130</v>
      </c>
      <c r="B16" s="77" t="s">
        <v>179</v>
      </c>
      <c r="C16" s="75">
        <v>6</v>
      </c>
      <c r="D16" s="75">
        <v>1200</v>
      </c>
      <c r="E16" s="78">
        <f t="shared" si="0"/>
        <v>5.0000000000000001E-3</v>
      </c>
      <c r="F16" s="192" t="s">
        <v>260</v>
      </c>
      <c r="G16" s="192" t="s">
        <v>260</v>
      </c>
      <c r="H16" s="192" t="s">
        <v>260</v>
      </c>
      <c r="I16" s="47"/>
      <c r="J16" s="47"/>
      <c r="K16" s="47"/>
      <c r="L16" s="47"/>
      <c r="M16" s="47"/>
      <c r="N16" s="47"/>
    </row>
    <row r="17" spans="1:14">
      <c r="A17" s="113" t="s">
        <v>130</v>
      </c>
      <c r="B17" s="77" t="s">
        <v>180</v>
      </c>
      <c r="C17" s="75">
        <v>3</v>
      </c>
      <c r="D17" s="75">
        <v>1200</v>
      </c>
      <c r="E17" s="78">
        <f t="shared" si="0"/>
        <v>2.5000000000000001E-3</v>
      </c>
      <c r="F17" s="192" t="s">
        <v>260</v>
      </c>
      <c r="G17" s="192" t="s">
        <v>260</v>
      </c>
      <c r="H17" s="192" t="s">
        <v>260</v>
      </c>
      <c r="I17" s="47"/>
      <c r="J17" s="47"/>
      <c r="K17" s="47"/>
      <c r="L17" s="47"/>
      <c r="M17" s="47"/>
      <c r="N17" s="47"/>
    </row>
    <row r="18" spans="1:14">
      <c r="A18" s="113" t="s">
        <v>131</v>
      </c>
      <c r="B18" s="77" t="s">
        <v>178</v>
      </c>
      <c r="C18" s="75">
        <v>10</v>
      </c>
      <c r="D18" s="75">
        <v>1200</v>
      </c>
      <c r="E18" s="78">
        <f t="shared" si="0"/>
        <v>8.3333333333333332E-3</v>
      </c>
      <c r="F18" s="192" t="s">
        <v>260</v>
      </c>
      <c r="G18" s="192" t="s">
        <v>260</v>
      </c>
      <c r="H18" s="192" t="s">
        <v>260</v>
      </c>
      <c r="I18" s="47"/>
      <c r="J18" s="47"/>
      <c r="K18" s="47"/>
      <c r="L18" s="47"/>
      <c r="M18" s="47"/>
      <c r="N18" s="47"/>
    </row>
    <row r="19" spans="1:14">
      <c r="A19" s="113" t="s">
        <v>131</v>
      </c>
      <c r="B19" s="77" t="s">
        <v>179</v>
      </c>
      <c r="C19" s="75">
        <v>6</v>
      </c>
      <c r="D19" s="75">
        <v>1200</v>
      </c>
      <c r="E19" s="78">
        <f t="shared" si="0"/>
        <v>5.0000000000000001E-3</v>
      </c>
      <c r="F19" s="192" t="s">
        <v>260</v>
      </c>
      <c r="G19" s="192" t="s">
        <v>260</v>
      </c>
      <c r="H19" s="192" t="s">
        <v>260</v>
      </c>
      <c r="I19" s="47"/>
      <c r="J19" s="47"/>
      <c r="K19" s="47"/>
      <c r="L19" s="47"/>
      <c r="M19" s="47"/>
      <c r="N19" s="47"/>
    </row>
    <row r="20" spans="1:14">
      <c r="A20" s="113" t="s">
        <v>131</v>
      </c>
      <c r="B20" s="77" t="s">
        <v>180</v>
      </c>
      <c r="C20" s="75">
        <v>3</v>
      </c>
      <c r="D20" s="75">
        <v>1200</v>
      </c>
      <c r="E20" s="78">
        <f t="shared" si="0"/>
        <v>2.5000000000000001E-3</v>
      </c>
      <c r="F20" s="192" t="s">
        <v>260</v>
      </c>
      <c r="G20" s="192" t="s">
        <v>260</v>
      </c>
      <c r="H20" s="192" t="s">
        <v>260</v>
      </c>
      <c r="I20" s="47"/>
      <c r="J20" s="47"/>
      <c r="K20" s="47"/>
      <c r="L20" s="47"/>
      <c r="M20" s="47"/>
      <c r="N20" s="47"/>
    </row>
    <row r="21" spans="1:14">
      <c r="A21" s="113" t="s">
        <v>132</v>
      </c>
      <c r="B21" s="77" t="s">
        <v>178</v>
      </c>
      <c r="C21" s="75">
        <v>11</v>
      </c>
      <c r="D21" s="75">
        <v>1200</v>
      </c>
      <c r="E21" s="78">
        <f t="shared" si="0"/>
        <v>9.1666666666666667E-3</v>
      </c>
      <c r="F21" s="192" t="s">
        <v>260</v>
      </c>
      <c r="G21" s="192" t="s">
        <v>260</v>
      </c>
      <c r="H21" s="192" t="s">
        <v>260</v>
      </c>
      <c r="I21" s="47"/>
      <c r="J21" s="47"/>
      <c r="K21" s="47"/>
      <c r="L21" s="47"/>
      <c r="M21" s="47"/>
      <c r="N21" s="47"/>
    </row>
    <row r="22" spans="1:14">
      <c r="A22" s="113" t="s">
        <v>132</v>
      </c>
      <c r="B22" s="77" t="s">
        <v>179</v>
      </c>
      <c r="C22" s="75">
        <v>7</v>
      </c>
      <c r="D22" s="75">
        <v>1200</v>
      </c>
      <c r="E22" s="78">
        <f t="shared" si="0"/>
        <v>5.8333333333333336E-3</v>
      </c>
      <c r="F22" s="192" t="s">
        <v>260</v>
      </c>
      <c r="G22" s="192" t="s">
        <v>260</v>
      </c>
      <c r="H22" s="192" t="s">
        <v>260</v>
      </c>
      <c r="I22" s="47"/>
      <c r="J22" s="47"/>
      <c r="K22" s="47"/>
      <c r="L22" s="47"/>
      <c r="M22" s="47"/>
      <c r="N22" s="47"/>
    </row>
    <row r="23" spans="1:14">
      <c r="A23" s="113" t="s">
        <v>132</v>
      </c>
      <c r="B23" s="77" t="s">
        <v>180</v>
      </c>
      <c r="C23" s="75">
        <v>4</v>
      </c>
      <c r="D23" s="75">
        <v>1200</v>
      </c>
      <c r="E23" s="78">
        <f t="shared" si="0"/>
        <v>3.3333333333333335E-3</v>
      </c>
      <c r="F23" s="192" t="s">
        <v>260</v>
      </c>
      <c r="G23" s="192" t="s">
        <v>260</v>
      </c>
      <c r="H23" s="192" t="s">
        <v>260</v>
      </c>
      <c r="I23" s="47"/>
      <c r="J23" s="47"/>
      <c r="K23" s="47"/>
      <c r="L23" s="47"/>
      <c r="M23" s="47"/>
      <c r="N23" s="47"/>
    </row>
    <row r="24" spans="1:14">
      <c r="A24" s="113" t="s">
        <v>133</v>
      </c>
      <c r="B24" s="77" t="s">
        <v>178</v>
      </c>
      <c r="C24" s="75">
        <v>12</v>
      </c>
      <c r="D24" s="75">
        <v>1200</v>
      </c>
      <c r="E24" s="78">
        <f t="shared" si="0"/>
        <v>0.01</v>
      </c>
      <c r="F24" s="192" t="s">
        <v>260</v>
      </c>
      <c r="G24" s="192" t="s">
        <v>260</v>
      </c>
      <c r="H24" s="192" t="s">
        <v>260</v>
      </c>
      <c r="I24" s="47"/>
      <c r="J24" s="47"/>
      <c r="K24" s="47"/>
      <c r="L24" s="47"/>
      <c r="M24" s="47"/>
      <c r="N24" s="47"/>
    </row>
    <row r="25" spans="1:14">
      <c r="A25" s="113" t="s">
        <v>133</v>
      </c>
      <c r="B25" s="77" t="s">
        <v>179</v>
      </c>
      <c r="C25" s="75">
        <v>8</v>
      </c>
      <c r="D25" s="75">
        <v>1200</v>
      </c>
      <c r="E25" s="78">
        <f t="shared" si="0"/>
        <v>6.6666666666666671E-3</v>
      </c>
      <c r="F25" s="192" t="s">
        <v>260</v>
      </c>
      <c r="G25" s="192" t="s">
        <v>260</v>
      </c>
      <c r="H25" s="192" t="s">
        <v>260</v>
      </c>
      <c r="I25" s="47"/>
      <c r="J25" s="47"/>
      <c r="K25" s="47"/>
      <c r="L25" s="47"/>
      <c r="M25" s="47"/>
      <c r="N25" s="47"/>
    </row>
    <row r="26" spans="1:14">
      <c r="A26" s="113" t="s">
        <v>133</v>
      </c>
      <c r="B26" s="77" t="s">
        <v>180</v>
      </c>
      <c r="C26" s="75">
        <v>4</v>
      </c>
      <c r="D26" s="75">
        <v>1200</v>
      </c>
      <c r="E26" s="78">
        <f t="shared" si="0"/>
        <v>3.3333333333333335E-3</v>
      </c>
      <c r="F26" s="192" t="s">
        <v>260</v>
      </c>
      <c r="G26" s="192" t="s">
        <v>260</v>
      </c>
      <c r="H26" s="192" t="s">
        <v>260</v>
      </c>
      <c r="I26" s="47"/>
      <c r="J26" s="47"/>
      <c r="K26" s="47"/>
      <c r="L26" s="47"/>
      <c r="M26" s="47"/>
      <c r="N26" s="47"/>
    </row>
    <row r="27" spans="1:14">
      <c r="A27" s="113" t="s">
        <v>134</v>
      </c>
      <c r="B27" s="77" t="s">
        <v>178</v>
      </c>
      <c r="C27" s="75">
        <v>13</v>
      </c>
      <c r="D27" s="75">
        <v>1200</v>
      </c>
      <c r="E27" s="78">
        <f t="shared" si="0"/>
        <v>1.0833333333333334E-2</v>
      </c>
      <c r="F27" s="192" t="s">
        <v>260</v>
      </c>
      <c r="G27" s="192" t="s">
        <v>260</v>
      </c>
      <c r="H27" s="192" t="s">
        <v>260</v>
      </c>
      <c r="I27" s="47"/>
      <c r="J27" s="47"/>
      <c r="K27" s="47"/>
      <c r="L27" s="47"/>
      <c r="M27" s="47"/>
      <c r="N27" s="47"/>
    </row>
    <row r="28" spans="1:14">
      <c r="A28" s="113" t="s">
        <v>134</v>
      </c>
      <c r="B28" s="77" t="s">
        <v>179</v>
      </c>
      <c r="C28" s="75">
        <v>6</v>
      </c>
      <c r="D28" s="75">
        <v>1200</v>
      </c>
      <c r="E28" s="78">
        <f t="shared" si="0"/>
        <v>5.0000000000000001E-3</v>
      </c>
      <c r="F28" s="192" t="s">
        <v>260</v>
      </c>
      <c r="G28" s="192" t="s">
        <v>260</v>
      </c>
      <c r="H28" s="192" t="s">
        <v>260</v>
      </c>
      <c r="I28" s="47"/>
      <c r="J28" s="47"/>
      <c r="K28" s="47"/>
      <c r="L28" s="47"/>
      <c r="M28" s="47"/>
      <c r="N28" s="47"/>
    </row>
    <row r="29" spans="1:14">
      <c r="A29" s="113" t="s">
        <v>134</v>
      </c>
      <c r="B29" s="77" t="s">
        <v>180</v>
      </c>
      <c r="C29" s="75">
        <v>3</v>
      </c>
      <c r="D29" s="75">
        <v>1200</v>
      </c>
      <c r="E29" s="78">
        <f t="shared" si="0"/>
        <v>2.5000000000000001E-3</v>
      </c>
      <c r="F29" s="192" t="s">
        <v>260</v>
      </c>
      <c r="G29" s="192" t="s">
        <v>260</v>
      </c>
      <c r="H29" s="192" t="s">
        <v>260</v>
      </c>
      <c r="I29" s="47"/>
      <c r="J29" s="47"/>
      <c r="K29" s="47"/>
      <c r="L29" s="47"/>
      <c r="M29" s="47"/>
      <c r="N29" s="47"/>
    </row>
    <row r="30" spans="1:14">
      <c r="A30" s="113" t="s">
        <v>135</v>
      </c>
      <c r="B30" s="77" t="s">
        <v>181</v>
      </c>
      <c r="C30" s="75">
        <v>32</v>
      </c>
      <c r="D30" s="75">
        <v>2400</v>
      </c>
      <c r="E30" s="78">
        <f t="shared" si="0"/>
        <v>1.3333333333333334E-2</v>
      </c>
      <c r="F30" s="192" t="s">
        <v>260</v>
      </c>
      <c r="G30" s="192" t="s">
        <v>260</v>
      </c>
      <c r="H30" s="192" t="s">
        <v>260</v>
      </c>
      <c r="I30" s="47"/>
      <c r="J30" s="47"/>
      <c r="K30" s="47"/>
      <c r="L30" s="47"/>
      <c r="M30" s="47"/>
      <c r="N30" s="47"/>
    </row>
    <row r="31" spans="1:14">
      <c r="A31" s="113" t="s">
        <v>135</v>
      </c>
      <c r="B31" s="77" t="s">
        <v>183</v>
      </c>
      <c r="C31" s="75">
        <v>20</v>
      </c>
      <c r="D31" s="75">
        <v>2400</v>
      </c>
      <c r="E31" s="78">
        <f t="shared" si="0"/>
        <v>8.3333333333333332E-3</v>
      </c>
      <c r="F31" s="192" t="s">
        <v>260</v>
      </c>
      <c r="G31" s="192" t="s">
        <v>260</v>
      </c>
      <c r="H31" s="192" t="s">
        <v>260</v>
      </c>
      <c r="I31" s="47"/>
      <c r="J31" s="47"/>
      <c r="K31" s="47"/>
      <c r="L31" s="47"/>
      <c r="M31" s="47"/>
      <c r="N31" s="47"/>
    </row>
    <row r="32" spans="1:14">
      <c r="A32" s="113" t="s">
        <v>135</v>
      </c>
      <c r="B32" s="77" t="s">
        <v>182</v>
      </c>
      <c r="C32" s="75">
        <v>10</v>
      </c>
      <c r="D32" s="75">
        <v>2400</v>
      </c>
      <c r="E32" s="78">
        <f t="shared" ref="E32:E67" si="1">C32/D32</f>
        <v>4.1666666666666666E-3</v>
      </c>
      <c r="F32" s="192" t="s">
        <v>260</v>
      </c>
      <c r="G32" s="192" t="s">
        <v>260</v>
      </c>
      <c r="H32" s="192" t="s">
        <v>260</v>
      </c>
      <c r="I32" s="47"/>
      <c r="J32" s="47"/>
      <c r="K32" s="47"/>
      <c r="L32" s="47"/>
      <c r="M32" s="47"/>
      <c r="N32" s="47"/>
    </row>
    <row r="33" spans="1:14">
      <c r="A33" s="113" t="s">
        <v>136</v>
      </c>
      <c r="B33" s="77" t="s">
        <v>181</v>
      </c>
      <c r="C33" s="75">
        <v>33</v>
      </c>
      <c r="D33" s="75">
        <v>2400</v>
      </c>
      <c r="E33" s="78">
        <f t="shared" si="1"/>
        <v>1.375E-2</v>
      </c>
      <c r="F33" s="192" t="s">
        <v>260</v>
      </c>
      <c r="G33" s="192" t="s">
        <v>260</v>
      </c>
      <c r="H33" s="192" t="s">
        <v>260</v>
      </c>
      <c r="I33" s="47"/>
      <c r="J33" s="47"/>
      <c r="K33" s="47"/>
      <c r="L33" s="47"/>
      <c r="M33" s="47"/>
      <c r="N33" s="47"/>
    </row>
    <row r="34" spans="1:14">
      <c r="A34" s="113" t="s">
        <v>136</v>
      </c>
      <c r="B34" s="77" t="s">
        <v>183</v>
      </c>
      <c r="C34" s="75">
        <v>15</v>
      </c>
      <c r="D34" s="75">
        <v>2400</v>
      </c>
      <c r="E34" s="78">
        <f t="shared" si="1"/>
        <v>6.2500000000000003E-3</v>
      </c>
      <c r="F34" s="192" t="s">
        <v>260</v>
      </c>
      <c r="G34" s="192" t="s">
        <v>260</v>
      </c>
      <c r="H34" s="192" t="s">
        <v>260</v>
      </c>
      <c r="I34" s="47"/>
      <c r="J34" s="47"/>
      <c r="K34" s="47"/>
      <c r="L34" s="47"/>
      <c r="M34" s="47"/>
      <c r="N34" s="47"/>
    </row>
    <row r="35" spans="1:14">
      <c r="A35" s="113" t="s">
        <v>136</v>
      </c>
      <c r="B35" s="77" t="s">
        <v>182</v>
      </c>
      <c r="C35" s="75">
        <v>9</v>
      </c>
      <c r="D35" s="75">
        <v>2400</v>
      </c>
      <c r="E35" s="78">
        <f t="shared" si="1"/>
        <v>3.7499999999999999E-3</v>
      </c>
      <c r="F35" s="192" t="s">
        <v>260</v>
      </c>
      <c r="G35" s="192" t="s">
        <v>260</v>
      </c>
      <c r="H35" s="192" t="s">
        <v>260</v>
      </c>
      <c r="I35" s="47"/>
      <c r="J35" s="47"/>
      <c r="K35" s="47"/>
      <c r="L35" s="47"/>
      <c r="M35" s="47"/>
      <c r="N35" s="47"/>
    </row>
    <row r="36" spans="1:14">
      <c r="A36" s="113" t="s">
        <v>137</v>
      </c>
      <c r="B36" s="77" t="s">
        <v>181</v>
      </c>
      <c r="C36" s="75">
        <v>15</v>
      </c>
      <c r="D36" s="75">
        <v>1200</v>
      </c>
      <c r="E36" s="78">
        <f t="shared" si="1"/>
        <v>1.2500000000000001E-2</v>
      </c>
      <c r="F36" s="192" t="s">
        <v>260</v>
      </c>
      <c r="G36" s="192" t="s">
        <v>260</v>
      </c>
      <c r="H36" s="192" t="s">
        <v>260</v>
      </c>
      <c r="I36" s="47"/>
      <c r="J36" s="47"/>
      <c r="K36" s="47"/>
      <c r="L36" s="47"/>
      <c r="M36" s="47"/>
      <c r="N36" s="47"/>
    </row>
    <row r="37" spans="1:14">
      <c r="A37" s="113" t="s">
        <v>137</v>
      </c>
      <c r="B37" s="77" t="s">
        <v>183</v>
      </c>
      <c r="C37" s="75">
        <v>9</v>
      </c>
      <c r="D37" s="75">
        <v>1200</v>
      </c>
      <c r="E37" s="78">
        <f t="shared" si="1"/>
        <v>7.4999999999999997E-3</v>
      </c>
      <c r="F37" s="192" t="s">
        <v>260</v>
      </c>
      <c r="G37" s="192" t="s">
        <v>260</v>
      </c>
      <c r="H37" s="192" t="s">
        <v>260</v>
      </c>
      <c r="I37" s="47"/>
      <c r="J37" s="47"/>
      <c r="K37" s="47"/>
      <c r="L37" s="47"/>
      <c r="M37" s="47"/>
      <c r="N37" s="47"/>
    </row>
    <row r="38" spans="1:14">
      <c r="A38" s="113" t="s">
        <v>137</v>
      </c>
      <c r="B38" s="77" t="s">
        <v>182</v>
      </c>
      <c r="C38" s="75">
        <v>5</v>
      </c>
      <c r="D38" s="75">
        <v>1200</v>
      </c>
      <c r="E38" s="78">
        <f t="shared" si="1"/>
        <v>4.1666666666666666E-3</v>
      </c>
      <c r="F38" s="192" t="s">
        <v>260</v>
      </c>
      <c r="G38" s="192" t="s">
        <v>260</v>
      </c>
      <c r="H38" s="192" t="s">
        <v>260</v>
      </c>
      <c r="I38" s="47"/>
      <c r="J38" s="47"/>
      <c r="K38" s="47"/>
      <c r="L38" s="47"/>
      <c r="M38" s="47"/>
      <c r="N38" s="47"/>
    </row>
    <row r="39" spans="1:14">
      <c r="A39" s="113" t="s">
        <v>138</v>
      </c>
      <c r="B39" s="77" t="s">
        <v>181</v>
      </c>
      <c r="C39" s="75">
        <v>30</v>
      </c>
      <c r="D39" s="75">
        <v>2400</v>
      </c>
      <c r="E39" s="78">
        <f t="shared" si="1"/>
        <v>1.2500000000000001E-2</v>
      </c>
      <c r="F39" s="192" t="s">
        <v>260</v>
      </c>
      <c r="G39" s="192" t="s">
        <v>260</v>
      </c>
      <c r="H39" s="192" t="s">
        <v>260</v>
      </c>
      <c r="I39" s="47"/>
      <c r="J39" s="47"/>
      <c r="K39" s="47"/>
      <c r="L39" s="47"/>
      <c r="M39" s="47"/>
      <c r="N39" s="47"/>
    </row>
    <row r="40" spans="1:14">
      <c r="A40" s="113" t="s">
        <v>138</v>
      </c>
      <c r="B40" s="77" t="s">
        <v>183</v>
      </c>
      <c r="C40" s="75">
        <v>24</v>
      </c>
      <c r="D40" s="75">
        <v>2400</v>
      </c>
      <c r="E40" s="78">
        <f t="shared" si="1"/>
        <v>0.01</v>
      </c>
      <c r="F40" s="192" t="s">
        <v>260</v>
      </c>
      <c r="G40" s="192" t="s">
        <v>260</v>
      </c>
      <c r="H40" s="192" t="s">
        <v>260</v>
      </c>
      <c r="I40" s="47"/>
      <c r="J40" s="47"/>
      <c r="K40" s="47"/>
      <c r="L40" s="47"/>
      <c r="M40" s="47"/>
      <c r="N40" s="47"/>
    </row>
    <row r="41" spans="1:14">
      <c r="A41" s="113" t="s">
        <v>138</v>
      </c>
      <c r="B41" s="77" t="s">
        <v>182</v>
      </c>
      <c r="C41" s="75">
        <v>8</v>
      </c>
      <c r="D41" s="75">
        <v>2400</v>
      </c>
      <c r="E41" s="78">
        <f t="shared" si="1"/>
        <v>3.3333333333333335E-3</v>
      </c>
      <c r="F41" s="192" t="s">
        <v>260</v>
      </c>
      <c r="G41" s="192" t="s">
        <v>260</v>
      </c>
      <c r="H41" s="192" t="s">
        <v>260</v>
      </c>
      <c r="I41" s="47"/>
      <c r="J41" s="47"/>
      <c r="K41" s="47"/>
      <c r="L41" s="47"/>
      <c r="M41" s="47"/>
      <c r="N41" s="47"/>
    </row>
    <row r="42" spans="1:14">
      <c r="A42" s="113" t="s">
        <v>139</v>
      </c>
      <c r="B42" s="77" t="s">
        <v>181</v>
      </c>
      <c r="C42" s="75">
        <v>35</v>
      </c>
      <c r="D42" s="75">
        <v>2400</v>
      </c>
      <c r="E42" s="78">
        <f t="shared" si="1"/>
        <v>1.4583333333333334E-2</v>
      </c>
      <c r="F42" s="192" t="s">
        <v>260</v>
      </c>
      <c r="G42" s="192" t="s">
        <v>260</v>
      </c>
      <c r="H42" s="192" t="s">
        <v>260</v>
      </c>
      <c r="I42" s="47"/>
      <c r="J42" s="47"/>
      <c r="K42" s="47"/>
      <c r="L42" s="47"/>
      <c r="M42" s="47"/>
      <c r="N42" s="47"/>
    </row>
    <row r="43" spans="1:14">
      <c r="A43" s="113" t="s">
        <v>139</v>
      </c>
      <c r="B43" s="77" t="s">
        <v>183</v>
      </c>
      <c r="C43" s="75">
        <v>21</v>
      </c>
      <c r="D43" s="75">
        <v>2400</v>
      </c>
      <c r="E43" s="78">
        <f t="shared" si="1"/>
        <v>8.7500000000000008E-3</v>
      </c>
      <c r="F43" s="192" t="s">
        <v>260</v>
      </c>
      <c r="G43" s="192" t="s">
        <v>260</v>
      </c>
      <c r="H43" s="192" t="s">
        <v>260</v>
      </c>
      <c r="I43" s="47"/>
      <c r="J43" s="47"/>
      <c r="K43" s="47"/>
      <c r="L43" s="47"/>
      <c r="M43" s="47"/>
      <c r="N43" s="47"/>
    </row>
    <row r="44" spans="1:14">
      <c r="A44" s="113" t="s">
        <v>139</v>
      </c>
      <c r="B44" s="77" t="s">
        <v>182</v>
      </c>
      <c r="C44" s="75">
        <v>11</v>
      </c>
      <c r="D44" s="75">
        <v>2400</v>
      </c>
      <c r="E44" s="78">
        <f t="shared" si="1"/>
        <v>4.5833333333333334E-3</v>
      </c>
      <c r="F44" s="192" t="s">
        <v>260</v>
      </c>
      <c r="G44" s="192" t="s">
        <v>260</v>
      </c>
      <c r="H44" s="192" t="s">
        <v>260</v>
      </c>
      <c r="I44" s="47"/>
      <c r="J44" s="47"/>
      <c r="K44" s="47"/>
      <c r="L44" s="47"/>
      <c r="M44" s="47"/>
      <c r="N44" s="47"/>
    </row>
    <row r="45" spans="1:14">
      <c r="A45" s="113" t="s">
        <v>140</v>
      </c>
      <c r="B45" s="77" t="s">
        <v>178</v>
      </c>
      <c r="C45" s="75">
        <v>12</v>
      </c>
      <c r="D45" s="75">
        <v>1200</v>
      </c>
      <c r="E45" s="78">
        <f t="shared" si="1"/>
        <v>0.01</v>
      </c>
      <c r="F45" s="192" t="s">
        <v>260</v>
      </c>
      <c r="G45" s="192" t="s">
        <v>260</v>
      </c>
      <c r="H45" s="192" t="s">
        <v>260</v>
      </c>
      <c r="I45" s="47"/>
      <c r="J45" s="47"/>
      <c r="K45" s="47"/>
      <c r="L45" s="47"/>
      <c r="M45" s="47"/>
      <c r="N45" s="47"/>
    </row>
    <row r="46" spans="1:14">
      <c r="A46" s="113" t="s">
        <v>140</v>
      </c>
      <c r="B46" s="77" t="s">
        <v>179</v>
      </c>
      <c r="C46" s="75">
        <v>7</v>
      </c>
      <c r="D46" s="75">
        <v>1200</v>
      </c>
      <c r="E46" s="78">
        <f t="shared" si="1"/>
        <v>5.8333333333333336E-3</v>
      </c>
      <c r="F46" s="192" t="s">
        <v>260</v>
      </c>
      <c r="G46" s="192" t="s">
        <v>260</v>
      </c>
      <c r="H46" s="192" t="s">
        <v>260</v>
      </c>
      <c r="I46" s="47"/>
      <c r="J46" s="47"/>
      <c r="K46" s="47"/>
      <c r="L46" s="47"/>
      <c r="M46" s="47"/>
      <c r="N46" s="47"/>
    </row>
    <row r="47" spans="1:14">
      <c r="A47" s="113" t="s">
        <v>140</v>
      </c>
      <c r="B47" s="77" t="s">
        <v>180</v>
      </c>
      <c r="C47" s="75">
        <v>4</v>
      </c>
      <c r="D47" s="75">
        <v>1200</v>
      </c>
      <c r="E47" s="78">
        <f t="shared" si="1"/>
        <v>3.3333333333333335E-3</v>
      </c>
      <c r="F47" s="192" t="s">
        <v>260</v>
      </c>
      <c r="G47" s="192" t="s">
        <v>260</v>
      </c>
      <c r="H47" s="192" t="s">
        <v>260</v>
      </c>
      <c r="I47" s="47"/>
      <c r="J47" s="47"/>
      <c r="K47" s="47"/>
      <c r="L47" s="47"/>
      <c r="M47" s="47"/>
      <c r="N47" s="47"/>
    </row>
    <row r="48" spans="1:14">
      <c r="A48" s="113" t="s">
        <v>141</v>
      </c>
      <c r="B48" s="77" t="s">
        <v>178</v>
      </c>
      <c r="C48" s="75">
        <v>12</v>
      </c>
      <c r="D48" s="75">
        <v>1200</v>
      </c>
      <c r="E48" s="78">
        <f t="shared" si="1"/>
        <v>0.01</v>
      </c>
      <c r="F48" s="192" t="s">
        <v>260</v>
      </c>
      <c r="G48" s="192" t="s">
        <v>260</v>
      </c>
      <c r="H48" s="192" t="s">
        <v>260</v>
      </c>
      <c r="I48" s="47"/>
      <c r="J48" s="47"/>
      <c r="K48" s="47"/>
      <c r="L48" s="47"/>
      <c r="M48" s="47"/>
      <c r="N48" s="47"/>
    </row>
    <row r="49" spans="1:14">
      <c r="A49" s="113" t="s">
        <v>141</v>
      </c>
      <c r="B49" s="77" t="s">
        <v>179</v>
      </c>
      <c r="C49" s="75">
        <v>6</v>
      </c>
      <c r="D49" s="75">
        <v>1200</v>
      </c>
      <c r="E49" s="78">
        <f t="shared" si="1"/>
        <v>5.0000000000000001E-3</v>
      </c>
      <c r="F49" s="192" t="s">
        <v>260</v>
      </c>
      <c r="G49" s="192" t="s">
        <v>260</v>
      </c>
      <c r="H49" s="192" t="s">
        <v>260</v>
      </c>
      <c r="I49" s="47"/>
      <c r="J49" s="47"/>
      <c r="K49" s="47"/>
      <c r="L49" s="47"/>
      <c r="M49" s="47"/>
      <c r="N49" s="47"/>
    </row>
    <row r="50" spans="1:14">
      <c r="A50" s="113" t="s">
        <v>141</v>
      </c>
      <c r="B50" s="77" t="s">
        <v>180</v>
      </c>
      <c r="C50" s="75">
        <v>3</v>
      </c>
      <c r="D50" s="75">
        <v>1200</v>
      </c>
      <c r="E50" s="78">
        <f t="shared" si="1"/>
        <v>2.5000000000000001E-3</v>
      </c>
      <c r="F50" s="192" t="s">
        <v>260</v>
      </c>
      <c r="G50" s="192" t="s">
        <v>260</v>
      </c>
      <c r="H50" s="192" t="s">
        <v>260</v>
      </c>
      <c r="I50" s="47"/>
      <c r="J50" s="47"/>
      <c r="K50" s="47"/>
      <c r="L50" s="47"/>
      <c r="M50" s="47"/>
      <c r="N50" s="47"/>
    </row>
    <row r="51" spans="1:14">
      <c r="A51" s="113" t="s">
        <v>142</v>
      </c>
      <c r="B51" s="77" t="s">
        <v>181</v>
      </c>
      <c r="C51" s="75">
        <v>34</v>
      </c>
      <c r="D51" s="75">
        <v>2400</v>
      </c>
      <c r="E51" s="78">
        <f t="shared" si="1"/>
        <v>1.4166666666666666E-2</v>
      </c>
      <c r="F51" s="192" t="s">
        <v>260</v>
      </c>
      <c r="G51" s="192" t="s">
        <v>260</v>
      </c>
      <c r="H51" s="192" t="s">
        <v>260</v>
      </c>
      <c r="I51" s="47"/>
      <c r="J51" s="47"/>
      <c r="K51" s="47"/>
      <c r="L51" s="47"/>
      <c r="M51" s="47"/>
      <c r="N51" s="47"/>
    </row>
    <row r="52" spans="1:14">
      <c r="A52" s="113" t="s">
        <v>142</v>
      </c>
      <c r="B52" s="77" t="s">
        <v>183</v>
      </c>
      <c r="C52" s="75">
        <v>16</v>
      </c>
      <c r="D52" s="75">
        <v>2400</v>
      </c>
      <c r="E52" s="78">
        <f t="shared" si="1"/>
        <v>6.6666666666666671E-3</v>
      </c>
      <c r="F52" s="192" t="s">
        <v>260</v>
      </c>
      <c r="G52" s="192" t="s">
        <v>260</v>
      </c>
      <c r="H52" s="192" t="s">
        <v>260</v>
      </c>
      <c r="I52" s="47"/>
      <c r="J52" s="47"/>
      <c r="K52" s="47"/>
      <c r="L52" s="47"/>
      <c r="M52" s="47"/>
      <c r="N52" s="47"/>
    </row>
    <row r="53" spans="1:14">
      <c r="A53" s="113" t="s">
        <v>142</v>
      </c>
      <c r="B53" s="77" t="s">
        <v>182</v>
      </c>
      <c r="C53" s="75">
        <v>10</v>
      </c>
      <c r="D53" s="75">
        <v>2400</v>
      </c>
      <c r="E53" s="78">
        <f t="shared" si="1"/>
        <v>4.1666666666666666E-3</v>
      </c>
      <c r="F53" s="192" t="s">
        <v>260</v>
      </c>
      <c r="G53" s="192" t="s">
        <v>260</v>
      </c>
      <c r="H53" s="192" t="s">
        <v>260</v>
      </c>
      <c r="I53" s="47"/>
      <c r="J53" s="47"/>
      <c r="K53" s="47"/>
      <c r="L53" s="47"/>
      <c r="M53" s="47"/>
      <c r="N53" s="47"/>
    </row>
    <row r="54" spans="1:14">
      <c r="A54" s="113" t="s">
        <v>143</v>
      </c>
      <c r="B54" s="77" t="s">
        <v>181</v>
      </c>
      <c r="C54" s="75">
        <v>15</v>
      </c>
      <c r="D54" s="75">
        <v>1200</v>
      </c>
      <c r="E54" s="78">
        <f t="shared" si="1"/>
        <v>1.2500000000000001E-2</v>
      </c>
      <c r="F54" s="192" t="s">
        <v>260</v>
      </c>
      <c r="G54" s="192" t="s">
        <v>260</v>
      </c>
      <c r="H54" s="192" t="s">
        <v>260</v>
      </c>
      <c r="I54" s="47"/>
      <c r="J54" s="47"/>
      <c r="K54" s="47"/>
      <c r="L54" s="47"/>
      <c r="M54" s="47"/>
      <c r="N54" s="47"/>
    </row>
    <row r="55" spans="1:14">
      <c r="A55" s="113" t="s">
        <v>143</v>
      </c>
      <c r="B55" s="77" t="s">
        <v>183</v>
      </c>
      <c r="C55" s="75">
        <v>9</v>
      </c>
      <c r="D55" s="75">
        <v>1200</v>
      </c>
      <c r="E55" s="78">
        <f t="shared" si="1"/>
        <v>7.4999999999999997E-3</v>
      </c>
      <c r="F55" s="192" t="s">
        <v>260</v>
      </c>
      <c r="G55" s="192" t="s">
        <v>260</v>
      </c>
      <c r="H55" s="192" t="s">
        <v>260</v>
      </c>
      <c r="I55" s="47"/>
      <c r="J55" s="47"/>
      <c r="K55" s="47"/>
      <c r="L55" s="47"/>
      <c r="M55" s="47"/>
      <c r="N55" s="47"/>
    </row>
    <row r="56" spans="1:14">
      <c r="A56" s="113" t="s">
        <v>143</v>
      </c>
      <c r="B56" s="77" t="s">
        <v>182</v>
      </c>
      <c r="C56" s="75">
        <v>5</v>
      </c>
      <c r="D56" s="75">
        <v>1200</v>
      </c>
      <c r="E56" s="78">
        <f t="shared" si="1"/>
        <v>4.1666666666666666E-3</v>
      </c>
      <c r="F56" s="192" t="s">
        <v>260</v>
      </c>
      <c r="G56" s="192" t="s">
        <v>260</v>
      </c>
      <c r="H56" s="192" t="s">
        <v>260</v>
      </c>
      <c r="I56" s="47"/>
      <c r="J56" s="47"/>
      <c r="K56" s="47"/>
      <c r="L56" s="47"/>
      <c r="M56" s="47"/>
      <c r="N56" s="47"/>
    </row>
    <row r="57" spans="1:14">
      <c r="A57" s="113" t="s">
        <v>144</v>
      </c>
      <c r="B57" s="77" t="s">
        <v>181</v>
      </c>
      <c r="C57" s="75">
        <v>15</v>
      </c>
      <c r="D57" s="75">
        <v>1200</v>
      </c>
      <c r="E57" s="78">
        <f t="shared" si="1"/>
        <v>1.2500000000000001E-2</v>
      </c>
      <c r="F57" s="192" t="s">
        <v>260</v>
      </c>
      <c r="G57" s="192" t="s">
        <v>260</v>
      </c>
      <c r="H57" s="192" t="s">
        <v>260</v>
      </c>
      <c r="I57" s="47"/>
      <c r="J57" s="47"/>
      <c r="K57" s="47"/>
      <c r="L57" s="47"/>
      <c r="M57" s="47"/>
      <c r="N57" s="47"/>
    </row>
    <row r="58" spans="1:14">
      <c r="A58" s="113" t="s">
        <v>144</v>
      </c>
      <c r="B58" s="77" t="s">
        <v>183</v>
      </c>
      <c r="C58" s="75">
        <v>7</v>
      </c>
      <c r="D58" s="75">
        <v>1200</v>
      </c>
      <c r="E58" s="78">
        <f t="shared" si="1"/>
        <v>5.8333333333333336E-3</v>
      </c>
      <c r="F58" s="192" t="s">
        <v>260</v>
      </c>
      <c r="G58" s="192" t="s">
        <v>260</v>
      </c>
      <c r="H58" s="192" t="s">
        <v>260</v>
      </c>
      <c r="I58" s="47"/>
      <c r="J58" s="47"/>
      <c r="K58" s="47"/>
      <c r="L58" s="47"/>
      <c r="M58" s="47"/>
      <c r="N58" s="47"/>
    </row>
    <row r="59" spans="1:14">
      <c r="A59" s="113" t="s">
        <v>144</v>
      </c>
      <c r="B59" s="77" t="s">
        <v>182</v>
      </c>
      <c r="C59" s="75">
        <v>5</v>
      </c>
      <c r="D59" s="75">
        <v>1200</v>
      </c>
      <c r="E59" s="78">
        <f t="shared" si="1"/>
        <v>4.1666666666666666E-3</v>
      </c>
      <c r="F59" s="192" t="s">
        <v>260</v>
      </c>
      <c r="G59" s="192" t="s">
        <v>260</v>
      </c>
      <c r="H59" s="192" t="s">
        <v>260</v>
      </c>
      <c r="I59" s="47"/>
      <c r="J59" s="47"/>
      <c r="K59" s="47"/>
      <c r="L59" s="47"/>
      <c r="M59" s="47"/>
      <c r="N59" s="47"/>
    </row>
    <row r="60" spans="1:14">
      <c r="A60" s="113" t="s">
        <v>145</v>
      </c>
      <c r="B60" s="77" t="s">
        <v>178</v>
      </c>
      <c r="C60" s="75">
        <v>13</v>
      </c>
      <c r="D60" s="75">
        <v>1200</v>
      </c>
      <c r="E60" s="78">
        <f t="shared" si="1"/>
        <v>1.0833333333333334E-2</v>
      </c>
      <c r="F60" s="192" t="s">
        <v>260</v>
      </c>
      <c r="G60" s="192" t="s">
        <v>260</v>
      </c>
      <c r="H60" s="192" t="s">
        <v>260</v>
      </c>
      <c r="I60" s="47"/>
      <c r="J60" s="47"/>
      <c r="K60" s="47"/>
      <c r="L60" s="47"/>
      <c r="M60" s="47"/>
      <c r="N60" s="47"/>
    </row>
    <row r="61" spans="1:14">
      <c r="A61" s="113" t="s">
        <v>145</v>
      </c>
      <c r="B61" s="77" t="s">
        <v>179</v>
      </c>
      <c r="C61" s="75">
        <v>6</v>
      </c>
      <c r="D61" s="75">
        <v>1200</v>
      </c>
      <c r="E61" s="78">
        <f t="shared" si="1"/>
        <v>5.0000000000000001E-3</v>
      </c>
      <c r="F61" s="192" t="s">
        <v>260</v>
      </c>
      <c r="G61" s="192" t="s">
        <v>260</v>
      </c>
      <c r="H61" s="192" t="s">
        <v>260</v>
      </c>
      <c r="I61" s="47"/>
      <c r="J61" s="47"/>
      <c r="K61" s="47"/>
      <c r="L61" s="47"/>
      <c r="M61" s="47"/>
      <c r="N61" s="47"/>
    </row>
    <row r="62" spans="1:14">
      <c r="A62" s="113" t="s">
        <v>145</v>
      </c>
      <c r="B62" s="77" t="s">
        <v>180</v>
      </c>
      <c r="C62" s="75">
        <v>3</v>
      </c>
      <c r="D62" s="75">
        <v>1200</v>
      </c>
      <c r="E62" s="78">
        <f t="shared" si="1"/>
        <v>2.5000000000000001E-3</v>
      </c>
      <c r="F62" s="192" t="s">
        <v>260</v>
      </c>
      <c r="G62" s="192" t="s">
        <v>260</v>
      </c>
      <c r="H62" s="192" t="s">
        <v>260</v>
      </c>
      <c r="I62" s="47"/>
      <c r="J62" s="47"/>
      <c r="K62" s="47"/>
      <c r="L62" s="47"/>
      <c r="M62" s="47"/>
      <c r="N62" s="47"/>
    </row>
    <row r="63" spans="1:14">
      <c r="A63" s="113" t="s">
        <v>146</v>
      </c>
      <c r="B63" s="77" t="s">
        <v>178</v>
      </c>
      <c r="C63" s="75">
        <v>12</v>
      </c>
      <c r="D63" s="75">
        <v>1200</v>
      </c>
      <c r="E63" s="78">
        <f t="shared" si="1"/>
        <v>0.01</v>
      </c>
      <c r="F63" s="192" t="s">
        <v>260</v>
      </c>
      <c r="G63" s="192" t="s">
        <v>260</v>
      </c>
      <c r="H63" s="192" t="s">
        <v>260</v>
      </c>
      <c r="I63" s="47"/>
      <c r="J63" s="47"/>
      <c r="K63" s="47"/>
      <c r="L63" s="47"/>
      <c r="M63" s="47"/>
      <c r="N63" s="47"/>
    </row>
    <row r="64" spans="1:14">
      <c r="A64" s="113" t="s">
        <v>146</v>
      </c>
      <c r="B64" s="77" t="s">
        <v>179</v>
      </c>
      <c r="C64" s="75">
        <v>7</v>
      </c>
      <c r="D64" s="75">
        <v>1200</v>
      </c>
      <c r="E64" s="78">
        <f t="shared" si="1"/>
        <v>5.8333333333333336E-3</v>
      </c>
      <c r="F64" s="192" t="s">
        <v>260</v>
      </c>
      <c r="G64" s="192" t="s">
        <v>260</v>
      </c>
      <c r="H64" s="192" t="s">
        <v>260</v>
      </c>
      <c r="I64" s="47"/>
      <c r="J64" s="47"/>
      <c r="K64" s="47"/>
      <c r="L64" s="47"/>
      <c r="M64" s="47"/>
      <c r="N64" s="47"/>
    </row>
    <row r="65" spans="1:14">
      <c r="A65" s="113" t="s">
        <v>146</v>
      </c>
      <c r="B65" s="77" t="s">
        <v>180</v>
      </c>
      <c r="C65" s="75">
        <v>4</v>
      </c>
      <c r="D65" s="75">
        <v>1200</v>
      </c>
      <c r="E65" s="78">
        <f t="shared" si="1"/>
        <v>3.3333333333333335E-3</v>
      </c>
      <c r="F65" s="192" t="s">
        <v>260</v>
      </c>
      <c r="G65" s="192" t="s">
        <v>260</v>
      </c>
      <c r="H65" s="192" t="s">
        <v>260</v>
      </c>
      <c r="I65" s="47"/>
      <c r="J65" s="47"/>
      <c r="K65" s="47"/>
      <c r="L65" s="47"/>
      <c r="M65" s="47"/>
      <c r="N65" s="47"/>
    </row>
    <row r="66" spans="1:14">
      <c r="A66" s="113" t="s">
        <v>147</v>
      </c>
      <c r="B66" s="77" t="s">
        <v>178</v>
      </c>
      <c r="C66" s="75">
        <v>12</v>
      </c>
      <c r="D66" s="75">
        <v>1200</v>
      </c>
      <c r="E66" s="78">
        <f t="shared" si="1"/>
        <v>0.01</v>
      </c>
      <c r="F66" s="192" t="s">
        <v>260</v>
      </c>
      <c r="G66" s="192" t="s">
        <v>260</v>
      </c>
      <c r="H66" s="192" t="s">
        <v>260</v>
      </c>
      <c r="I66" s="47"/>
      <c r="J66" s="47"/>
      <c r="K66" s="47"/>
      <c r="L66" s="47"/>
      <c r="M66" s="47"/>
      <c r="N66" s="47"/>
    </row>
    <row r="67" spans="1:14">
      <c r="A67" s="113" t="s">
        <v>147</v>
      </c>
      <c r="B67" s="77" t="s">
        <v>179</v>
      </c>
      <c r="C67" s="75">
        <v>5</v>
      </c>
      <c r="D67" s="75">
        <v>1200</v>
      </c>
      <c r="E67" s="78">
        <f t="shared" si="1"/>
        <v>4.1666666666666666E-3</v>
      </c>
      <c r="F67" s="192" t="s">
        <v>260</v>
      </c>
      <c r="G67" s="192" t="s">
        <v>260</v>
      </c>
      <c r="H67" s="192" t="s">
        <v>260</v>
      </c>
      <c r="I67" s="47"/>
      <c r="J67" s="47"/>
      <c r="K67" s="47"/>
      <c r="L67" s="47"/>
      <c r="M67" s="47"/>
      <c r="N67" s="47"/>
    </row>
    <row r="68" spans="1:14">
      <c r="A68" s="113" t="s">
        <v>147</v>
      </c>
      <c r="B68" s="77" t="s">
        <v>180</v>
      </c>
      <c r="C68" s="75">
        <v>3</v>
      </c>
      <c r="D68" s="75">
        <v>1200</v>
      </c>
      <c r="E68" s="78">
        <f t="shared" ref="E68:E131" si="2">C68/D68</f>
        <v>2.5000000000000001E-3</v>
      </c>
      <c r="F68" s="192" t="s">
        <v>260</v>
      </c>
      <c r="G68" s="192" t="s">
        <v>260</v>
      </c>
      <c r="H68" s="192" t="s">
        <v>260</v>
      </c>
      <c r="I68" s="47"/>
      <c r="J68" s="47"/>
      <c r="K68" s="47"/>
      <c r="L68" s="47"/>
      <c r="M68" s="47"/>
      <c r="N68" s="47"/>
    </row>
    <row r="69" spans="1:14">
      <c r="A69" s="113" t="s">
        <v>148</v>
      </c>
      <c r="B69" s="77" t="s">
        <v>178</v>
      </c>
      <c r="C69" s="75">
        <v>10</v>
      </c>
      <c r="D69" s="75">
        <v>1200</v>
      </c>
      <c r="E69" s="78">
        <f t="shared" si="2"/>
        <v>8.3333333333333332E-3</v>
      </c>
      <c r="F69" s="192" t="s">
        <v>260</v>
      </c>
      <c r="G69" s="192" t="s">
        <v>260</v>
      </c>
      <c r="H69" s="192" t="s">
        <v>260</v>
      </c>
      <c r="I69" s="47"/>
      <c r="J69" s="47"/>
      <c r="K69" s="47"/>
      <c r="L69" s="47"/>
      <c r="M69" s="47"/>
      <c r="N69" s="47"/>
    </row>
    <row r="70" spans="1:14">
      <c r="A70" s="113" t="s">
        <v>148</v>
      </c>
      <c r="B70" s="77" t="s">
        <v>179</v>
      </c>
      <c r="C70" s="75">
        <v>6</v>
      </c>
      <c r="D70" s="75">
        <v>1200</v>
      </c>
      <c r="E70" s="78">
        <f t="shared" si="2"/>
        <v>5.0000000000000001E-3</v>
      </c>
      <c r="F70" s="192" t="s">
        <v>260</v>
      </c>
      <c r="G70" s="192" t="s">
        <v>260</v>
      </c>
      <c r="H70" s="192" t="s">
        <v>260</v>
      </c>
      <c r="I70" s="47"/>
      <c r="J70" s="47"/>
      <c r="K70" s="47"/>
      <c r="L70" s="47"/>
      <c r="M70" s="47"/>
      <c r="N70" s="47"/>
    </row>
    <row r="71" spans="1:14">
      <c r="A71" s="113" t="s">
        <v>148</v>
      </c>
      <c r="B71" s="77" t="s">
        <v>180</v>
      </c>
      <c r="C71" s="75">
        <v>3</v>
      </c>
      <c r="D71" s="75">
        <v>1200</v>
      </c>
      <c r="E71" s="78">
        <f t="shared" si="2"/>
        <v>2.5000000000000001E-3</v>
      </c>
      <c r="F71" s="192" t="s">
        <v>260</v>
      </c>
      <c r="G71" s="192" t="s">
        <v>260</v>
      </c>
      <c r="H71" s="192" t="s">
        <v>260</v>
      </c>
      <c r="I71" s="47"/>
      <c r="J71" s="47"/>
      <c r="K71" s="47"/>
      <c r="L71" s="47"/>
      <c r="M71" s="47"/>
      <c r="N71" s="47"/>
    </row>
    <row r="72" spans="1:14">
      <c r="A72" s="113" t="s">
        <v>149</v>
      </c>
      <c r="B72" s="77" t="s">
        <v>178</v>
      </c>
      <c r="C72" s="75">
        <v>7</v>
      </c>
      <c r="D72" s="75">
        <v>1200</v>
      </c>
      <c r="E72" s="78">
        <f t="shared" si="2"/>
        <v>5.8333333333333336E-3</v>
      </c>
      <c r="F72" s="192" t="s">
        <v>260</v>
      </c>
      <c r="G72" s="192" t="s">
        <v>260</v>
      </c>
      <c r="H72" s="192" t="s">
        <v>260</v>
      </c>
      <c r="I72" s="47"/>
      <c r="J72" s="47"/>
      <c r="K72" s="47"/>
      <c r="L72" s="47"/>
      <c r="M72" s="47"/>
      <c r="N72" s="47"/>
    </row>
    <row r="73" spans="1:14">
      <c r="A73" s="113" t="s">
        <v>149</v>
      </c>
      <c r="B73" s="77" t="s">
        <v>179</v>
      </c>
      <c r="C73" s="75">
        <v>4</v>
      </c>
      <c r="D73" s="75">
        <v>1200</v>
      </c>
      <c r="E73" s="78">
        <f t="shared" si="2"/>
        <v>3.3333333333333335E-3</v>
      </c>
      <c r="F73" s="192" t="s">
        <v>260</v>
      </c>
      <c r="G73" s="192" t="s">
        <v>260</v>
      </c>
      <c r="H73" s="192" t="s">
        <v>260</v>
      </c>
      <c r="I73" s="47"/>
      <c r="J73" s="47"/>
      <c r="K73" s="47"/>
      <c r="L73" s="47"/>
      <c r="M73" s="47"/>
      <c r="N73" s="47"/>
    </row>
    <row r="74" spans="1:14">
      <c r="A74" s="113" t="s">
        <v>149</v>
      </c>
      <c r="B74" s="77" t="s">
        <v>180</v>
      </c>
      <c r="C74" s="75">
        <v>2</v>
      </c>
      <c r="D74" s="75">
        <v>1200</v>
      </c>
      <c r="E74" s="78">
        <f t="shared" si="2"/>
        <v>1.6666666666666668E-3</v>
      </c>
      <c r="F74" s="192" t="s">
        <v>260</v>
      </c>
      <c r="G74" s="192" t="s">
        <v>260</v>
      </c>
      <c r="H74" s="192" t="s">
        <v>260</v>
      </c>
      <c r="I74" s="47"/>
      <c r="J74" s="47"/>
      <c r="K74" s="47"/>
      <c r="L74" s="47"/>
      <c r="M74" s="47"/>
      <c r="N74" s="47"/>
    </row>
    <row r="75" spans="1:14">
      <c r="A75" s="113" t="s">
        <v>150</v>
      </c>
      <c r="B75" s="77" t="s">
        <v>178</v>
      </c>
      <c r="C75" s="75">
        <v>11</v>
      </c>
      <c r="D75" s="75">
        <v>1200</v>
      </c>
      <c r="E75" s="78">
        <f t="shared" si="2"/>
        <v>9.1666666666666667E-3</v>
      </c>
      <c r="F75" s="192" t="s">
        <v>260</v>
      </c>
      <c r="G75" s="192" t="s">
        <v>260</v>
      </c>
      <c r="H75" s="192" t="s">
        <v>260</v>
      </c>
      <c r="I75" s="47"/>
      <c r="J75" s="47"/>
      <c r="K75" s="47"/>
      <c r="L75" s="47"/>
      <c r="M75" s="47"/>
      <c r="N75" s="47"/>
    </row>
    <row r="76" spans="1:14">
      <c r="A76" s="113" t="s">
        <v>150</v>
      </c>
      <c r="B76" s="77" t="s">
        <v>179</v>
      </c>
      <c r="C76" s="75">
        <v>7</v>
      </c>
      <c r="D76" s="75">
        <v>1200</v>
      </c>
      <c r="E76" s="78">
        <f t="shared" si="2"/>
        <v>5.8333333333333336E-3</v>
      </c>
      <c r="F76" s="192" t="s">
        <v>260</v>
      </c>
      <c r="G76" s="192" t="s">
        <v>260</v>
      </c>
      <c r="H76" s="192" t="s">
        <v>260</v>
      </c>
      <c r="I76" s="47"/>
      <c r="J76" s="47"/>
      <c r="K76" s="47"/>
      <c r="L76" s="47"/>
      <c r="M76" s="47"/>
      <c r="N76" s="47"/>
    </row>
    <row r="77" spans="1:14">
      <c r="A77" s="113" t="s">
        <v>150</v>
      </c>
      <c r="B77" s="77" t="s">
        <v>180</v>
      </c>
      <c r="C77" s="75">
        <v>4</v>
      </c>
      <c r="D77" s="75">
        <v>1200</v>
      </c>
      <c r="E77" s="78">
        <f t="shared" si="2"/>
        <v>3.3333333333333335E-3</v>
      </c>
      <c r="F77" s="192" t="s">
        <v>260</v>
      </c>
      <c r="G77" s="192" t="s">
        <v>260</v>
      </c>
      <c r="H77" s="192" t="s">
        <v>260</v>
      </c>
      <c r="I77" s="47"/>
      <c r="J77" s="47"/>
      <c r="K77" s="47"/>
      <c r="L77" s="47"/>
      <c r="M77" s="47"/>
      <c r="N77" s="47"/>
    </row>
    <row r="78" spans="1:14">
      <c r="A78" s="113" t="s">
        <v>151</v>
      </c>
      <c r="B78" s="77" t="s">
        <v>178</v>
      </c>
      <c r="C78" s="75">
        <v>11</v>
      </c>
      <c r="D78" s="75">
        <v>1200</v>
      </c>
      <c r="E78" s="78">
        <f t="shared" si="2"/>
        <v>9.1666666666666667E-3</v>
      </c>
      <c r="F78" s="192" t="s">
        <v>260</v>
      </c>
      <c r="G78" s="192" t="s">
        <v>260</v>
      </c>
      <c r="H78" s="192" t="s">
        <v>260</v>
      </c>
      <c r="I78" s="47"/>
      <c r="J78" s="47"/>
      <c r="K78" s="47"/>
      <c r="L78" s="47"/>
      <c r="M78" s="47"/>
      <c r="N78" s="47"/>
    </row>
    <row r="79" spans="1:14">
      <c r="A79" s="113" t="s">
        <v>151</v>
      </c>
      <c r="B79" s="77" t="s">
        <v>179</v>
      </c>
      <c r="C79" s="75">
        <v>7</v>
      </c>
      <c r="D79" s="75">
        <v>1200</v>
      </c>
      <c r="E79" s="78">
        <f t="shared" si="2"/>
        <v>5.8333333333333336E-3</v>
      </c>
      <c r="F79" s="192" t="s">
        <v>260</v>
      </c>
      <c r="G79" s="192" t="s">
        <v>260</v>
      </c>
      <c r="H79" s="192" t="s">
        <v>260</v>
      </c>
      <c r="I79" s="47"/>
      <c r="J79" s="47"/>
      <c r="K79" s="47"/>
      <c r="L79" s="47"/>
      <c r="M79" s="47"/>
      <c r="N79" s="47"/>
    </row>
    <row r="80" spans="1:14">
      <c r="A80" s="113" t="s">
        <v>151</v>
      </c>
      <c r="B80" s="77" t="s">
        <v>180</v>
      </c>
      <c r="C80" s="75">
        <v>4</v>
      </c>
      <c r="D80" s="75">
        <v>1200</v>
      </c>
      <c r="E80" s="78">
        <f t="shared" si="2"/>
        <v>3.3333333333333335E-3</v>
      </c>
      <c r="F80" s="192" t="s">
        <v>260</v>
      </c>
      <c r="G80" s="192" t="s">
        <v>260</v>
      </c>
      <c r="H80" s="192" t="s">
        <v>260</v>
      </c>
      <c r="I80" s="47"/>
      <c r="J80" s="47"/>
      <c r="K80" s="47"/>
      <c r="L80" s="47"/>
      <c r="M80" s="47"/>
      <c r="N80" s="47"/>
    </row>
    <row r="81" spans="1:14">
      <c r="A81" s="113" t="s">
        <v>152</v>
      </c>
      <c r="B81" s="77" t="s">
        <v>178</v>
      </c>
      <c r="C81" s="75">
        <v>13</v>
      </c>
      <c r="D81" s="75">
        <v>1200</v>
      </c>
      <c r="E81" s="78">
        <f t="shared" si="2"/>
        <v>1.0833333333333334E-2</v>
      </c>
      <c r="F81" s="192" t="s">
        <v>260</v>
      </c>
      <c r="G81" s="192" t="s">
        <v>260</v>
      </c>
      <c r="H81" s="192" t="s">
        <v>260</v>
      </c>
      <c r="I81" s="47"/>
      <c r="J81" s="47"/>
      <c r="K81" s="47"/>
      <c r="L81" s="47"/>
      <c r="M81" s="47"/>
      <c r="N81" s="47"/>
    </row>
    <row r="82" spans="1:14">
      <c r="A82" s="113" t="s">
        <v>152</v>
      </c>
      <c r="B82" s="77" t="s">
        <v>179</v>
      </c>
      <c r="C82" s="75">
        <v>8</v>
      </c>
      <c r="D82" s="75">
        <v>1200</v>
      </c>
      <c r="E82" s="78">
        <f t="shared" si="2"/>
        <v>6.6666666666666671E-3</v>
      </c>
      <c r="F82" s="192" t="s">
        <v>260</v>
      </c>
      <c r="G82" s="192" t="s">
        <v>260</v>
      </c>
      <c r="H82" s="192" t="s">
        <v>260</v>
      </c>
      <c r="I82" s="47"/>
      <c r="J82" s="47"/>
      <c r="K82" s="47"/>
      <c r="L82" s="47"/>
      <c r="M82" s="47"/>
      <c r="N82" s="47"/>
    </row>
    <row r="83" spans="1:14">
      <c r="A83" s="113" t="s">
        <v>152</v>
      </c>
      <c r="B83" s="77" t="s">
        <v>180</v>
      </c>
      <c r="C83" s="75">
        <v>4</v>
      </c>
      <c r="D83" s="75">
        <v>1200</v>
      </c>
      <c r="E83" s="78">
        <f t="shared" si="2"/>
        <v>3.3333333333333335E-3</v>
      </c>
      <c r="F83" s="192" t="s">
        <v>260</v>
      </c>
      <c r="G83" s="192" t="s">
        <v>260</v>
      </c>
      <c r="H83" s="192" t="s">
        <v>260</v>
      </c>
      <c r="I83" s="47"/>
      <c r="J83" s="47"/>
      <c r="K83" s="47"/>
      <c r="L83" s="47"/>
      <c r="M83" s="47"/>
      <c r="N83" s="47"/>
    </row>
    <row r="84" spans="1:14">
      <c r="A84" s="113" t="s">
        <v>153</v>
      </c>
      <c r="B84" s="77" t="s">
        <v>178</v>
      </c>
      <c r="C84" s="75">
        <v>10</v>
      </c>
      <c r="D84" s="75">
        <v>1200</v>
      </c>
      <c r="E84" s="78">
        <f t="shared" si="2"/>
        <v>8.3333333333333332E-3</v>
      </c>
      <c r="F84" s="192" t="s">
        <v>260</v>
      </c>
      <c r="G84" s="192" t="s">
        <v>260</v>
      </c>
      <c r="H84" s="192" t="s">
        <v>260</v>
      </c>
      <c r="I84" s="47"/>
      <c r="J84" s="47"/>
      <c r="K84" s="47"/>
      <c r="L84" s="47"/>
      <c r="M84" s="47"/>
      <c r="N84" s="47"/>
    </row>
    <row r="85" spans="1:14">
      <c r="A85" s="113" t="s">
        <v>153</v>
      </c>
      <c r="B85" s="77" t="s">
        <v>179</v>
      </c>
      <c r="C85" s="75">
        <v>5</v>
      </c>
      <c r="D85" s="75">
        <v>1200</v>
      </c>
      <c r="E85" s="78">
        <f t="shared" si="2"/>
        <v>4.1666666666666666E-3</v>
      </c>
      <c r="F85" s="192" t="s">
        <v>260</v>
      </c>
      <c r="G85" s="192" t="s">
        <v>260</v>
      </c>
      <c r="H85" s="192" t="s">
        <v>260</v>
      </c>
      <c r="I85" s="47"/>
      <c r="J85" s="47"/>
      <c r="K85" s="47"/>
      <c r="L85" s="47"/>
      <c r="M85" s="47"/>
      <c r="N85" s="47"/>
    </row>
    <row r="86" spans="1:14">
      <c r="A86" s="113" t="s">
        <v>153</v>
      </c>
      <c r="B86" s="77" t="s">
        <v>180</v>
      </c>
      <c r="C86" s="75">
        <v>2</v>
      </c>
      <c r="D86" s="75">
        <v>1200</v>
      </c>
      <c r="E86" s="78">
        <f t="shared" si="2"/>
        <v>1.6666666666666668E-3</v>
      </c>
      <c r="F86" s="192" t="s">
        <v>260</v>
      </c>
      <c r="G86" s="192" t="s">
        <v>260</v>
      </c>
      <c r="H86" s="192" t="s">
        <v>260</v>
      </c>
      <c r="I86" s="47"/>
      <c r="J86" s="47"/>
      <c r="K86" s="47"/>
      <c r="L86" s="47"/>
      <c r="M86" s="47"/>
      <c r="N86" s="47"/>
    </row>
    <row r="87" spans="1:14">
      <c r="A87" s="113" t="s">
        <v>154</v>
      </c>
      <c r="B87" s="77" t="s">
        <v>178</v>
      </c>
      <c r="C87" s="75">
        <v>36</v>
      </c>
      <c r="D87" s="75">
        <v>4800</v>
      </c>
      <c r="E87" s="78">
        <f t="shared" si="2"/>
        <v>7.4999999999999997E-3</v>
      </c>
      <c r="F87" s="192" t="s">
        <v>260</v>
      </c>
      <c r="G87" s="192" t="s">
        <v>260</v>
      </c>
      <c r="H87" s="192" t="s">
        <v>260</v>
      </c>
      <c r="I87" s="47"/>
      <c r="J87" s="47"/>
      <c r="K87" s="47"/>
      <c r="L87" s="47"/>
      <c r="M87" s="47"/>
      <c r="N87" s="47"/>
    </row>
    <row r="88" spans="1:14">
      <c r="A88" s="113" t="s">
        <v>154</v>
      </c>
      <c r="B88" s="77" t="s">
        <v>179</v>
      </c>
      <c r="C88" s="75">
        <v>22</v>
      </c>
      <c r="D88" s="75">
        <v>4800</v>
      </c>
      <c r="E88" s="78">
        <f t="shared" si="2"/>
        <v>4.5833333333333334E-3</v>
      </c>
      <c r="F88" s="192" t="s">
        <v>260</v>
      </c>
      <c r="G88" s="192" t="s">
        <v>260</v>
      </c>
      <c r="H88" s="192" t="s">
        <v>260</v>
      </c>
      <c r="I88" s="47"/>
      <c r="J88" s="47"/>
      <c r="K88" s="47"/>
      <c r="L88" s="47"/>
      <c r="M88" s="47"/>
      <c r="N88" s="47"/>
    </row>
    <row r="89" spans="1:14">
      <c r="A89" s="113" t="s">
        <v>154</v>
      </c>
      <c r="B89" s="77" t="s">
        <v>180</v>
      </c>
      <c r="C89" s="75">
        <v>11</v>
      </c>
      <c r="D89" s="75">
        <v>4800</v>
      </c>
      <c r="E89" s="78">
        <f t="shared" si="2"/>
        <v>2.2916666666666667E-3</v>
      </c>
      <c r="F89" s="192" t="s">
        <v>260</v>
      </c>
      <c r="G89" s="192" t="s">
        <v>260</v>
      </c>
      <c r="H89" s="192" t="s">
        <v>260</v>
      </c>
      <c r="I89" s="47"/>
      <c r="J89" s="47"/>
      <c r="K89" s="47"/>
      <c r="L89" s="47"/>
      <c r="M89" s="47"/>
      <c r="N89" s="47"/>
    </row>
    <row r="90" spans="1:14">
      <c r="A90" s="113" t="s">
        <v>155</v>
      </c>
      <c r="B90" s="77" t="s">
        <v>178</v>
      </c>
      <c r="C90" s="75">
        <v>7</v>
      </c>
      <c r="D90" s="75">
        <v>1200</v>
      </c>
      <c r="E90" s="78">
        <f t="shared" si="2"/>
        <v>5.8333333333333336E-3</v>
      </c>
      <c r="F90" s="192" t="s">
        <v>260</v>
      </c>
      <c r="G90" s="192" t="s">
        <v>260</v>
      </c>
      <c r="H90" s="192" t="s">
        <v>260</v>
      </c>
      <c r="I90" s="47"/>
      <c r="J90" s="47"/>
      <c r="K90" s="47"/>
      <c r="L90" s="47"/>
      <c r="M90" s="47"/>
      <c r="N90" s="47"/>
    </row>
    <row r="91" spans="1:14">
      <c r="A91" s="113" t="s">
        <v>155</v>
      </c>
      <c r="B91" s="77" t="s">
        <v>179</v>
      </c>
      <c r="C91" s="75">
        <v>3</v>
      </c>
      <c r="D91" s="75">
        <v>1200</v>
      </c>
      <c r="E91" s="78">
        <f t="shared" si="2"/>
        <v>2.5000000000000001E-3</v>
      </c>
      <c r="F91" s="192" t="s">
        <v>260</v>
      </c>
      <c r="G91" s="192" t="s">
        <v>260</v>
      </c>
      <c r="H91" s="192" t="s">
        <v>260</v>
      </c>
      <c r="I91" s="47"/>
      <c r="J91" s="47"/>
      <c r="K91" s="47"/>
      <c r="L91" s="47"/>
      <c r="M91" s="47"/>
      <c r="N91" s="47"/>
    </row>
    <row r="92" spans="1:14">
      <c r="A92" s="113" t="s">
        <v>155</v>
      </c>
      <c r="B92" s="77" t="s">
        <v>180</v>
      </c>
      <c r="C92" s="75">
        <v>2</v>
      </c>
      <c r="D92" s="75">
        <v>1200</v>
      </c>
      <c r="E92" s="78">
        <f t="shared" si="2"/>
        <v>1.6666666666666668E-3</v>
      </c>
      <c r="F92" s="192" t="s">
        <v>260</v>
      </c>
      <c r="G92" s="192" t="s">
        <v>260</v>
      </c>
      <c r="H92" s="192" t="s">
        <v>260</v>
      </c>
      <c r="I92" s="47"/>
      <c r="J92" s="47"/>
      <c r="K92" s="47"/>
      <c r="L92" s="47"/>
      <c r="M92" s="47"/>
      <c r="N92" s="47"/>
    </row>
    <row r="93" spans="1:14">
      <c r="A93" s="113" t="s">
        <v>156</v>
      </c>
      <c r="B93" s="77" t="s">
        <v>181</v>
      </c>
      <c r="C93" s="75">
        <v>17</v>
      </c>
      <c r="D93" s="75">
        <v>1200</v>
      </c>
      <c r="E93" s="78">
        <f t="shared" si="2"/>
        <v>1.4166666666666666E-2</v>
      </c>
      <c r="F93" s="192" t="s">
        <v>260</v>
      </c>
      <c r="G93" s="192" t="s">
        <v>260</v>
      </c>
      <c r="H93" s="192" t="s">
        <v>260</v>
      </c>
      <c r="I93" s="47"/>
      <c r="J93" s="47"/>
      <c r="K93" s="47"/>
      <c r="L93" s="47"/>
      <c r="M93" s="47"/>
      <c r="N93" s="47"/>
    </row>
    <row r="94" spans="1:14">
      <c r="A94" s="113" t="s">
        <v>156</v>
      </c>
      <c r="B94" s="77" t="s">
        <v>183</v>
      </c>
      <c r="C94" s="75">
        <v>14</v>
      </c>
      <c r="D94" s="75">
        <v>1200</v>
      </c>
      <c r="E94" s="78">
        <f t="shared" si="2"/>
        <v>1.1666666666666667E-2</v>
      </c>
      <c r="F94" s="192" t="s">
        <v>260</v>
      </c>
      <c r="G94" s="192" t="s">
        <v>260</v>
      </c>
      <c r="H94" s="192" t="s">
        <v>260</v>
      </c>
      <c r="I94" s="47"/>
      <c r="J94" s="47"/>
      <c r="K94" s="47"/>
      <c r="L94" s="47"/>
      <c r="M94" s="47"/>
      <c r="N94" s="47"/>
    </row>
    <row r="95" spans="1:14">
      <c r="A95" s="113" t="s">
        <v>156</v>
      </c>
      <c r="B95" s="77" t="s">
        <v>182</v>
      </c>
      <c r="C95" s="75">
        <v>5</v>
      </c>
      <c r="D95" s="75">
        <v>1200</v>
      </c>
      <c r="E95" s="78">
        <f t="shared" si="2"/>
        <v>4.1666666666666666E-3</v>
      </c>
      <c r="F95" s="192" t="s">
        <v>260</v>
      </c>
      <c r="G95" s="192" t="s">
        <v>260</v>
      </c>
      <c r="H95" s="192" t="s">
        <v>260</v>
      </c>
      <c r="I95" s="47"/>
      <c r="J95" s="47"/>
      <c r="K95" s="47"/>
      <c r="L95" s="47"/>
      <c r="M95" s="47"/>
      <c r="N95" s="47"/>
    </row>
    <row r="96" spans="1:14">
      <c r="A96" s="113" t="s">
        <v>157</v>
      </c>
      <c r="B96" s="77" t="s">
        <v>181</v>
      </c>
      <c r="C96" s="75">
        <v>13</v>
      </c>
      <c r="D96" s="75">
        <v>1200</v>
      </c>
      <c r="E96" s="78">
        <f t="shared" si="2"/>
        <v>1.0833333333333334E-2</v>
      </c>
      <c r="F96" s="192" t="s">
        <v>260</v>
      </c>
      <c r="G96" s="192" t="s">
        <v>260</v>
      </c>
      <c r="H96" s="192" t="s">
        <v>260</v>
      </c>
      <c r="I96" s="47"/>
      <c r="J96" s="47"/>
      <c r="K96" s="47"/>
      <c r="L96" s="47"/>
      <c r="M96" s="47"/>
      <c r="N96" s="47"/>
    </row>
    <row r="97" spans="1:14">
      <c r="A97" s="113" t="s">
        <v>157</v>
      </c>
      <c r="B97" s="77" t="s">
        <v>183</v>
      </c>
      <c r="C97" s="75">
        <v>8</v>
      </c>
      <c r="D97" s="75">
        <v>1200</v>
      </c>
      <c r="E97" s="78">
        <f t="shared" si="2"/>
        <v>6.6666666666666671E-3</v>
      </c>
      <c r="F97" s="192" t="s">
        <v>260</v>
      </c>
      <c r="G97" s="192" t="s">
        <v>260</v>
      </c>
      <c r="H97" s="192" t="s">
        <v>260</v>
      </c>
      <c r="I97" s="47"/>
      <c r="J97" s="47"/>
      <c r="K97" s="47"/>
      <c r="L97" s="47"/>
      <c r="M97" s="47"/>
      <c r="N97" s="47"/>
    </row>
    <row r="98" spans="1:14">
      <c r="A98" s="113" t="s">
        <v>157</v>
      </c>
      <c r="B98" s="77" t="s">
        <v>182</v>
      </c>
      <c r="C98" s="75">
        <v>4</v>
      </c>
      <c r="D98" s="75">
        <v>1200</v>
      </c>
      <c r="E98" s="78">
        <f t="shared" si="2"/>
        <v>3.3333333333333335E-3</v>
      </c>
      <c r="F98" s="192" t="s">
        <v>260</v>
      </c>
      <c r="G98" s="192" t="s">
        <v>260</v>
      </c>
      <c r="H98" s="192" t="s">
        <v>260</v>
      </c>
      <c r="I98" s="47"/>
      <c r="J98" s="47"/>
      <c r="K98" s="47"/>
      <c r="L98" s="47"/>
      <c r="M98" s="47"/>
      <c r="N98" s="47"/>
    </row>
    <row r="99" spans="1:14">
      <c r="A99" s="113" t="s">
        <v>158</v>
      </c>
      <c r="B99" s="77" t="s">
        <v>181</v>
      </c>
      <c r="C99" s="75">
        <v>16</v>
      </c>
      <c r="D99" s="75">
        <v>1200</v>
      </c>
      <c r="E99" s="78">
        <f t="shared" si="2"/>
        <v>1.3333333333333334E-2</v>
      </c>
      <c r="F99" s="192" t="s">
        <v>260</v>
      </c>
      <c r="G99" s="192" t="s">
        <v>260</v>
      </c>
      <c r="H99" s="192" t="s">
        <v>260</v>
      </c>
      <c r="I99" s="47"/>
      <c r="J99" s="47"/>
      <c r="K99" s="47"/>
      <c r="L99" s="47"/>
      <c r="M99" s="47"/>
      <c r="N99" s="47"/>
    </row>
    <row r="100" spans="1:14">
      <c r="A100" s="113" t="s">
        <v>158</v>
      </c>
      <c r="B100" s="77" t="s">
        <v>183</v>
      </c>
      <c r="C100" s="75">
        <v>10</v>
      </c>
      <c r="D100" s="75">
        <v>1200</v>
      </c>
      <c r="E100" s="78">
        <f t="shared" si="2"/>
        <v>8.3333333333333332E-3</v>
      </c>
      <c r="F100" s="192" t="s">
        <v>260</v>
      </c>
      <c r="G100" s="192" t="s">
        <v>260</v>
      </c>
      <c r="H100" s="192" t="s">
        <v>260</v>
      </c>
      <c r="I100" s="47"/>
      <c r="J100" s="47"/>
      <c r="K100" s="47"/>
      <c r="L100" s="47"/>
      <c r="M100" s="47"/>
      <c r="N100" s="47"/>
    </row>
    <row r="101" spans="1:14">
      <c r="A101" s="113" t="s">
        <v>158</v>
      </c>
      <c r="B101" s="77" t="s">
        <v>182</v>
      </c>
      <c r="C101" s="75">
        <v>5</v>
      </c>
      <c r="D101" s="75">
        <v>1200</v>
      </c>
      <c r="E101" s="78">
        <f t="shared" si="2"/>
        <v>4.1666666666666666E-3</v>
      </c>
      <c r="F101" s="192" t="s">
        <v>260</v>
      </c>
      <c r="G101" s="192" t="s">
        <v>260</v>
      </c>
      <c r="H101" s="192" t="s">
        <v>260</v>
      </c>
      <c r="I101" s="47"/>
      <c r="J101" s="47"/>
      <c r="K101" s="47"/>
      <c r="L101" s="47"/>
      <c r="M101" s="47"/>
      <c r="N101" s="47"/>
    </row>
    <row r="102" spans="1:14">
      <c r="A102" s="113" t="s">
        <v>159</v>
      </c>
      <c r="B102" s="77" t="s">
        <v>178</v>
      </c>
      <c r="C102" s="75">
        <v>48</v>
      </c>
      <c r="D102" s="75">
        <v>4800</v>
      </c>
      <c r="E102" s="78">
        <f t="shared" si="2"/>
        <v>0.01</v>
      </c>
      <c r="F102" s="192" t="s">
        <v>260</v>
      </c>
      <c r="G102" s="192" t="s">
        <v>260</v>
      </c>
      <c r="H102" s="192" t="s">
        <v>260</v>
      </c>
      <c r="I102" s="47"/>
      <c r="J102" s="47"/>
      <c r="K102" s="47"/>
      <c r="L102" s="47"/>
      <c r="M102" s="47"/>
      <c r="N102" s="47"/>
    </row>
    <row r="103" spans="1:14">
      <c r="A103" s="113" t="s">
        <v>159</v>
      </c>
      <c r="B103" s="77" t="s">
        <v>179</v>
      </c>
      <c r="C103" s="75">
        <v>29</v>
      </c>
      <c r="D103" s="75">
        <v>4800</v>
      </c>
      <c r="E103" s="78">
        <f t="shared" si="2"/>
        <v>6.0416666666666665E-3</v>
      </c>
      <c r="F103" s="192" t="s">
        <v>260</v>
      </c>
      <c r="G103" s="192" t="s">
        <v>260</v>
      </c>
      <c r="H103" s="192" t="s">
        <v>260</v>
      </c>
      <c r="I103" s="47"/>
      <c r="J103" s="47"/>
      <c r="K103" s="47"/>
      <c r="L103" s="47"/>
      <c r="M103" s="47"/>
      <c r="N103" s="47"/>
    </row>
    <row r="104" spans="1:14">
      <c r="A104" s="113" t="s">
        <v>159</v>
      </c>
      <c r="B104" s="77" t="s">
        <v>180</v>
      </c>
      <c r="C104" s="75">
        <v>15</v>
      </c>
      <c r="D104" s="75">
        <v>4800</v>
      </c>
      <c r="E104" s="78">
        <f t="shared" si="2"/>
        <v>3.1250000000000002E-3</v>
      </c>
      <c r="F104" s="192" t="s">
        <v>260</v>
      </c>
      <c r="G104" s="192" t="s">
        <v>260</v>
      </c>
      <c r="H104" s="192" t="s">
        <v>260</v>
      </c>
      <c r="I104" s="47"/>
      <c r="J104" s="47"/>
      <c r="K104" s="47"/>
      <c r="L104" s="47"/>
      <c r="M104" s="47"/>
      <c r="N104" s="47"/>
    </row>
    <row r="105" spans="1:14">
      <c r="A105" s="113" t="s">
        <v>160</v>
      </c>
      <c r="B105" s="77" t="s">
        <v>181</v>
      </c>
      <c r="C105" s="75">
        <v>43</v>
      </c>
      <c r="D105" s="75">
        <v>2400</v>
      </c>
      <c r="E105" s="78">
        <f t="shared" si="2"/>
        <v>1.7916666666666668E-2</v>
      </c>
      <c r="F105" s="192" t="s">
        <v>260</v>
      </c>
      <c r="G105" s="192" t="s">
        <v>260</v>
      </c>
      <c r="H105" s="192" t="s">
        <v>260</v>
      </c>
      <c r="I105" s="47"/>
      <c r="J105" s="47"/>
      <c r="K105" s="47"/>
      <c r="L105" s="47"/>
      <c r="M105" s="47"/>
      <c r="N105" s="47"/>
    </row>
    <row r="106" spans="1:14">
      <c r="A106" s="113" t="s">
        <v>160</v>
      </c>
      <c r="B106" s="77" t="s">
        <v>183</v>
      </c>
      <c r="C106" s="75">
        <v>20</v>
      </c>
      <c r="D106" s="75">
        <v>2400</v>
      </c>
      <c r="E106" s="78">
        <f t="shared" si="2"/>
        <v>8.3333333333333332E-3</v>
      </c>
      <c r="F106" s="192" t="s">
        <v>260</v>
      </c>
      <c r="G106" s="192" t="s">
        <v>260</v>
      </c>
      <c r="H106" s="192" t="s">
        <v>260</v>
      </c>
      <c r="I106" s="47"/>
      <c r="J106" s="47"/>
      <c r="K106" s="47"/>
      <c r="L106" s="47"/>
      <c r="M106" s="47"/>
      <c r="N106" s="47"/>
    </row>
    <row r="107" spans="1:14">
      <c r="A107" s="113" t="s">
        <v>160</v>
      </c>
      <c r="B107" s="77" t="s">
        <v>182</v>
      </c>
      <c r="C107" s="75">
        <v>12</v>
      </c>
      <c r="D107" s="75">
        <v>2400</v>
      </c>
      <c r="E107" s="78">
        <f t="shared" si="2"/>
        <v>5.0000000000000001E-3</v>
      </c>
      <c r="F107" s="192" t="s">
        <v>260</v>
      </c>
      <c r="G107" s="192" t="s">
        <v>260</v>
      </c>
      <c r="H107" s="192" t="s">
        <v>260</v>
      </c>
      <c r="I107" s="47"/>
      <c r="J107" s="47"/>
      <c r="K107" s="47"/>
      <c r="L107" s="47"/>
      <c r="M107" s="47"/>
      <c r="N107" s="47"/>
    </row>
    <row r="108" spans="1:14">
      <c r="A108" s="113" t="s">
        <v>161</v>
      </c>
      <c r="B108" s="77" t="s">
        <v>181</v>
      </c>
      <c r="C108" s="75">
        <v>103</v>
      </c>
      <c r="D108" s="75">
        <v>7200</v>
      </c>
      <c r="E108" s="78">
        <f t="shared" si="2"/>
        <v>1.4305555555555556E-2</v>
      </c>
      <c r="F108" s="192" t="s">
        <v>260</v>
      </c>
      <c r="G108" s="192" t="s">
        <v>260</v>
      </c>
      <c r="H108" s="192" t="s">
        <v>260</v>
      </c>
      <c r="I108" s="47"/>
      <c r="J108" s="47"/>
      <c r="K108" s="47"/>
      <c r="L108" s="47"/>
      <c r="M108" s="47"/>
      <c r="N108" s="47"/>
    </row>
    <row r="109" spans="1:14">
      <c r="A109" s="113" t="s">
        <v>161</v>
      </c>
      <c r="B109" s="77" t="s">
        <v>183</v>
      </c>
      <c r="C109" s="75">
        <v>62</v>
      </c>
      <c r="D109" s="75">
        <v>7200</v>
      </c>
      <c r="E109" s="78">
        <f t="shared" si="2"/>
        <v>8.611111111111111E-3</v>
      </c>
      <c r="F109" s="192" t="s">
        <v>260</v>
      </c>
      <c r="G109" s="192" t="s">
        <v>260</v>
      </c>
      <c r="H109" s="192" t="s">
        <v>260</v>
      </c>
      <c r="I109" s="47"/>
      <c r="J109" s="47"/>
      <c r="K109" s="47"/>
      <c r="L109" s="47"/>
      <c r="M109" s="47"/>
      <c r="N109" s="47"/>
    </row>
    <row r="110" spans="1:14">
      <c r="A110" s="113" t="s">
        <v>161</v>
      </c>
      <c r="B110" s="77" t="s">
        <v>182</v>
      </c>
      <c r="C110" s="75">
        <v>31</v>
      </c>
      <c r="D110" s="75">
        <v>7200</v>
      </c>
      <c r="E110" s="78">
        <f t="shared" si="2"/>
        <v>4.3055555555555555E-3</v>
      </c>
      <c r="F110" s="192" t="s">
        <v>260</v>
      </c>
      <c r="G110" s="192" t="s">
        <v>260</v>
      </c>
      <c r="H110" s="192" t="s">
        <v>260</v>
      </c>
      <c r="I110" s="47"/>
      <c r="J110" s="47"/>
      <c r="K110" s="47"/>
      <c r="L110" s="47"/>
      <c r="M110" s="47"/>
      <c r="N110" s="47"/>
    </row>
    <row r="111" spans="1:14">
      <c r="A111" s="113" t="s">
        <v>162</v>
      </c>
      <c r="B111" s="77" t="s">
        <v>181</v>
      </c>
      <c r="C111" s="75">
        <v>24</v>
      </c>
      <c r="D111" s="75">
        <v>2400</v>
      </c>
      <c r="E111" s="78">
        <f t="shared" si="2"/>
        <v>0.01</v>
      </c>
      <c r="F111" s="192" t="s">
        <v>260</v>
      </c>
      <c r="G111" s="192" t="s">
        <v>260</v>
      </c>
      <c r="H111" s="192" t="s">
        <v>260</v>
      </c>
      <c r="I111" s="47"/>
      <c r="J111" s="47"/>
      <c r="K111" s="47"/>
      <c r="L111" s="47"/>
      <c r="M111" s="47"/>
      <c r="N111" s="47"/>
    </row>
    <row r="112" spans="1:14">
      <c r="A112" s="113" t="s">
        <v>162</v>
      </c>
      <c r="B112" s="77" t="s">
        <v>183</v>
      </c>
      <c r="C112" s="75">
        <v>19</v>
      </c>
      <c r="D112" s="75">
        <v>2400</v>
      </c>
      <c r="E112" s="78">
        <f t="shared" si="2"/>
        <v>7.9166666666666673E-3</v>
      </c>
      <c r="F112" s="192" t="s">
        <v>260</v>
      </c>
      <c r="G112" s="192" t="s">
        <v>260</v>
      </c>
      <c r="H112" s="192" t="s">
        <v>260</v>
      </c>
      <c r="I112" s="47"/>
      <c r="J112" s="47"/>
      <c r="K112" s="47"/>
      <c r="L112" s="47"/>
      <c r="M112" s="47"/>
      <c r="N112" s="47"/>
    </row>
    <row r="113" spans="1:14">
      <c r="A113" s="113" t="s">
        <v>162</v>
      </c>
      <c r="B113" s="77" t="s">
        <v>182</v>
      </c>
      <c r="C113" s="75">
        <v>7</v>
      </c>
      <c r="D113" s="75">
        <v>2400</v>
      </c>
      <c r="E113" s="78">
        <f t="shared" si="2"/>
        <v>2.9166666666666668E-3</v>
      </c>
      <c r="F113" s="192" t="s">
        <v>260</v>
      </c>
      <c r="G113" s="192" t="s">
        <v>260</v>
      </c>
      <c r="H113" s="192" t="s">
        <v>260</v>
      </c>
      <c r="I113" s="47"/>
      <c r="J113" s="47"/>
      <c r="K113" s="47"/>
      <c r="L113" s="47"/>
      <c r="M113" s="47"/>
      <c r="N113" s="47"/>
    </row>
    <row r="114" spans="1:14">
      <c r="A114" s="113" t="s">
        <v>163</v>
      </c>
      <c r="B114" s="77" t="s">
        <v>181</v>
      </c>
      <c r="C114" s="75">
        <v>18</v>
      </c>
      <c r="D114" s="75">
        <v>1200</v>
      </c>
      <c r="E114" s="78">
        <f t="shared" si="2"/>
        <v>1.4999999999999999E-2</v>
      </c>
      <c r="F114" s="192" t="s">
        <v>260</v>
      </c>
      <c r="G114" s="192" t="s">
        <v>260</v>
      </c>
      <c r="H114" s="192" t="s">
        <v>260</v>
      </c>
      <c r="I114" s="47"/>
      <c r="J114" s="47"/>
      <c r="K114" s="47"/>
      <c r="L114" s="47"/>
      <c r="M114" s="47"/>
      <c r="N114" s="47"/>
    </row>
    <row r="115" spans="1:14">
      <c r="A115" s="113" t="s">
        <v>163</v>
      </c>
      <c r="B115" s="77" t="s">
        <v>183</v>
      </c>
      <c r="C115" s="75">
        <v>11</v>
      </c>
      <c r="D115" s="75">
        <v>1200</v>
      </c>
      <c r="E115" s="78">
        <f t="shared" si="2"/>
        <v>9.1666666666666667E-3</v>
      </c>
      <c r="F115" s="192" t="s">
        <v>260</v>
      </c>
      <c r="G115" s="192" t="s">
        <v>260</v>
      </c>
      <c r="H115" s="192" t="s">
        <v>260</v>
      </c>
      <c r="I115" s="47"/>
      <c r="J115" s="47"/>
      <c r="K115" s="47"/>
      <c r="L115" s="47"/>
      <c r="M115" s="47"/>
      <c r="N115" s="47"/>
    </row>
    <row r="116" spans="1:14">
      <c r="A116" s="113" t="s">
        <v>163</v>
      </c>
      <c r="B116" s="77" t="s">
        <v>182</v>
      </c>
      <c r="C116" s="75">
        <v>6</v>
      </c>
      <c r="D116" s="75">
        <v>1200</v>
      </c>
      <c r="E116" s="78">
        <f t="shared" si="2"/>
        <v>5.0000000000000001E-3</v>
      </c>
      <c r="F116" s="192" t="s">
        <v>260</v>
      </c>
      <c r="G116" s="192" t="s">
        <v>260</v>
      </c>
      <c r="H116" s="192" t="s">
        <v>260</v>
      </c>
      <c r="I116" s="47"/>
      <c r="J116" s="47"/>
      <c r="K116" s="47"/>
      <c r="L116" s="47"/>
      <c r="M116" s="47"/>
      <c r="N116" s="47"/>
    </row>
    <row r="117" spans="1:14">
      <c r="A117" s="113" t="s">
        <v>164</v>
      </c>
      <c r="B117" s="77" t="s">
        <v>178</v>
      </c>
      <c r="C117" s="75">
        <v>31</v>
      </c>
      <c r="D117" s="75">
        <v>7200</v>
      </c>
      <c r="E117" s="78">
        <f t="shared" si="2"/>
        <v>4.3055555555555555E-3</v>
      </c>
      <c r="F117" s="192" t="s">
        <v>260</v>
      </c>
      <c r="G117" s="192" t="s">
        <v>260</v>
      </c>
      <c r="H117" s="192" t="s">
        <v>260</v>
      </c>
      <c r="I117" s="47"/>
      <c r="J117" s="47"/>
      <c r="K117" s="47"/>
      <c r="L117" s="47"/>
      <c r="M117" s="47"/>
      <c r="N117" s="47"/>
    </row>
    <row r="118" spans="1:14">
      <c r="A118" s="113" t="s">
        <v>164</v>
      </c>
      <c r="B118" s="77" t="s">
        <v>179</v>
      </c>
      <c r="C118" s="75">
        <v>19</v>
      </c>
      <c r="D118" s="75">
        <v>7200</v>
      </c>
      <c r="E118" s="78">
        <f t="shared" si="2"/>
        <v>2.638888888888889E-3</v>
      </c>
      <c r="F118" s="192" t="s">
        <v>260</v>
      </c>
      <c r="G118" s="192" t="s">
        <v>260</v>
      </c>
      <c r="H118" s="192" t="s">
        <v>260</v>
      </c>
      <c r="I118" s="47"/>
      <c r="J118" s="47"/>
      <c r="K118" s="47"/>
      <c r="L118" s="47"/>
      <c r="M118" s="47"/>
      <c r="N118" s="47"/>
    </row>
    <row r="119" spans="1:14">
      <c r="A119" s="113" t="s">
        <v>164</v>
      </c>
      <c r="B119" s="77" t="s">
        <v>180</v>
      </c>
      <c r="C119" s="75">
        <v>10</v>
      </c>
      <c r="D119" s="75">
        <v>7200</v>
      </c>
      <c r="E119" s="78">
        <f t="shared" si="2"/>
        <v>1.3888888888888889E-3</v>
      </c>
      <c r="F119" s="192" t="s">
        <v>260</v>
      </c>
      <c r="G119" s="192" t="s">
        <v>260</v>
      </c>
      <c r="H119" s="192" t="s">
        <v>260</v>
      </c>
      <c r="I119" s="47"/>
      <c r="J119" s="47"/>
      <c r="K119" s="47"/>
      <c r="L119" s="47"/>
      <c r="M119" s="47"/>
      <c r="N119" s="47"/>
    </row>
    <row r="120" spans="1:14">
      <c r="A120" s="113" t="s">
        <v>165</v>
      </c>
      <c r="B120" s="77" t="s">
        <v>178</v>
      </c>
      <c r="C120" s="75">
        <v>86</v>
      </c>
      <c r="D120" s="75">
        <v>9600</v>
      </c>
      <c r="E120" s="78">
        <f t="shared" si="2"/>
        <v>8.9583333333333338E-3</v>
      </c>
      <c r="F120" s="192" t="s">
        <v>260</v>
      </c>
      <c r="G120" s="192" t="s">
        <v>260</v>
      </c>
      <c r="H120" s="192" t="s">
        <v>260</v>
      </c>
      <c r="I120" s="47"/>
      <c r="J120" s="47"/>
      <c r="K120" s="47"/>
      <c r="L120" s="47"/>
      <c r="M120" s="47"/>
      <c r="N120" s="47"/>
    </row>
    <row r="121" spans="1:14">
      <c r="A121" s="113" t="s">
        <v>165</v>
      </c>
      <c r="B121" s="77" t="s">
        <v>179</v>
      </c>
      <c r="C121" s="75">
        <v>52</v>
      </c>
      <c r="D121" s="75">
        <v>9600</v>
      </c>
      <c r="E121" s="78">
        <f t="shared" si="2"/>
        <v>5.4166666666666669E-3</v>
      </c>
      <c r="F121" s="192" t="s">
        <v>260</v>
      </c>
      <c r="G121" s="192" t="s">
        <v>260</v>
      </c>
      <c r="H121" s="192" t="s">
        <v>260</v>
      </c>
      <c r="I121" s="47"/>
      <c r="J121" s="47"/>
      <c r="K121" s="47"/>
      <c r="L121" s="47"/>
      <c r="M121" s="47"/>
      <c r="N121" s="47"/>
    </row>
    <row r="122" spans="1:14">
      <c r="A122" s="113" t="s">
        <v>165</v>
      </c>
      <c r="B122" s="77" t="s">
        <v>180</v>
      </c>
      <c r="C122" s="75">
        <v>26</v>
      </c>
      <c r="D122" s="75">
        <v>9600</v>
      </c>
      <c r="E122" s="78">
        <f t="shared" si="2"/>
        <v>2.7083333333333334E-3</v>
      </c>
      <c r="F122" s="192" t="s">
        <v>260</v>
      </c>
      <c r="G122" s="192" t="s">
        <v>260</v>
      </c>
      <c r="H122" s="192" t="s">
        <v>260</v>
      </c>
      <c r="I122" s="47"/>
      <c r="J122" s="47"/>
      <c r="K122" s="47"/>
      <c r="L122" s="47"/>
      <c r="M122" s="47"/>
      <c r="N122" s="47"/>
    </row>
    <row r="123" spans="1:14">
      <c r="A123" s="113" t="s">
        <v>166</v>
      </c>
      <c r="B123" s="77" t="s">
        <v>178</v>
      </c>
      <c r="C123" s="75">
        <v>38</v>
      </c>
      <c r="D123" s="75">
        <v>7200</v>
      </c>
      <c r="E123" s="78">
        <f t="shared" si="2"/>
        <v>5.2777777777777779E-3</v>
      </c>
      <c r="F123" s="192" t="s">
        <v>260</v>
      </c>
      <c r="G123" s="192" t="s">
        <v>260</v>
      </c>
      <c r="H123" s="192" t="s">
        <v>260</v>
      </c>
      <c r="I123" s="47"/>
      <c r="J123" s="47"/>
      <c r="K123" s="47"/>
      <c r="L123" s="47"/>
      <c r="M123" s="47"/>
      <c r="N123" s="47"/>
    </row>
    <row r="124" spans="1:14">
      <c r="A124" s="113" t="s">
        <v>166</v>
      </c>
      <c r="B124" s="77" t="s">
        <v>179</v>
      </c>
      <c r="C124" s="75">
        <v>17</v>
      </c>
      <c r="D124" s="75">
        <v>7200</v>
      </c>
      <c r="E124" s="78">
        <f t="shared" si="2"/>
        <v>2.3611111111111111E-3</v>
      </c>
      <c r="F124" s="192" t="s">
        <v>260</v>
      </c>
      <c r="G124" s="192" t="s">
        <v>260</v>
      </c>
      <c r="H124" s="192" t="s">
        <v>260</v>
      </c>
      <c r="I124" s="47"/>
      <c r="J124" s="47"/>
      <c r="K124" s="47"/>
      <c r="L124" s="47"/>
      <c r="M124" s="47"/>
      <c r="N124" s="47"/>
    </row>
    <row r="125" spans="1:14">
      <c r="A125" s="113" t="s">
        <v>166</v>
      </c>
      <c r="B125" s="77" t="s">
        <v>180</v>
      </c>
      <c r="C125" s="75">
        <v>7</v>
      </c>
      <c r="D125" s="75">
        <v>7200</v>
      </c>
      <c r="E125" s="78">
        <f t="shared" si="2"/>
        <v>9.7222222222222219E-4</v>
      </c>
      <c r="F125" s="192" t="s">
        <v>260</v>
      </c>
      <c r="G125" s="192" t="s">
        <v>260</v>
      </c>
      <c r="H125" s="192" t="s">
        <v>260</v>
      </c>
      <c r="I125" s="47"/>
      <c r="J125" s="47"/>
      <c r="K125" s="47"/>
      <c r="L125" s="47"/>
      <c r="M125" s="47"/>
      <c r="N125" s="47"/>
    </row>
    <row r="126" spans="1:14">
      <c r="A126" s="113" t="s">
        <v>167</v>
      </c>
      <c r="B126" s="77" t="s">
        <v>178</v>
      </c>
      <c r="C126" s="75">
        <v>9</v>
      </c>
      <c r="D126" s="75">
        <v>1200</v>
      </c>
      <c r="E126" s="78">
        <f t="shared" si="2"/>
        <v>7.4999999999999997E-3</v>
      </c>
      <c r="F126" s="192" t="s">
        <v>260</v>
      </c>
      <c r="G126" s="192" t="s">
        <v>260</v>
      </c>
      <c r="H126" s="192" t="s">
        <v>260</v>
      </c>
      <c r="I126" s="47"/>
      <c r="J126" s="47"/>
      <c r="K126" s="47"/>
      <c r="L126" s="47"/>
      <c r="M126" s="47"/>
      <c r="N126" s="47"/>
    </row>
    <row r="127" spans="1:14">
      <c r="A127" s="113" t="s">
        <v>167</v>
      </c>
      <c r="B127" s="77" t="s">
        <v>179</v>
      </c>
      <c r="C127" s="75">
        <v>6</v>
      </c>
      <c r="D127" s="75">
        <v>1200</v>
      </c>
      <c r="E127" s="78">
        <f t="shared" si="2"/>
        <v>5.0000000000000001E-3</v>
      </c>
      <c r="F127" s="192" t="s">
        <v>260</v>
      </c>
      <c r="G127" s="192" t="s">
        <v>260</v>
      </c>
      <c r="H127" s="192" t="s">
        <v>260</v>
      </c>
      <c r="I127" s="47"/>
      <c r="J127" s="47"/>
      <c r="K127" s="47"/>
      <c r="L127" s="47"/>
      <c r="M127" s="47"/>
      <c r="N127" s="47"/>
    </row>
    <row r="128" spans="1:14">
      <c r="A128" s="113" t="s">
        <v>167</v>
      </c>
      <c r="B128" s="77" t="s">
        <v>180</v>
      </c>
      <c r="C128" s="75">
        <v>3</v>
      </c>
      <c r="D128" s="75">
        <v>1200</v>
      </c>
      <c r="E128" s="78">
        <f t="shared" si="2"/>
        <v>2.5000000000000001E-3</v>
      </c>
      <c r="F128" s="192" t="s">
        <v>260</v>
      </c>
      <c r="G128" s="192" t="s">
        <v>260</v>
      </c>
      <c r="H128" s="192" t="s">
        <v>260</v>
      </c>
      <c r="I128" s="47"/>
      <c r="J128" s="47"/>
      <c r="K128" s="47"/>
      <c r="L128" s="47"/>
      <c r="M128" s="47"/>
      <c r="N128" s="47"/>
    </row>
    <row r="129" spans="1:14">
      <c r="A129" s="113" t="s">
        <v>168</v>
      </c>
      <c r="B129" s="77" t="s">
        <v>178</v>
      </c>
      <c r="C129" s="75">
        <v>43</v>
      </c>
      <c r="D129" s="75">
        <v>6000</v>
      </c>
      <c r="E129" s="78">
        <f t="shared" si="2"/>
        <v>7.1666666666666667E-3</v>
      </c>
      <c r="F129" s="192" t="s">
        <v>260</v>
      </c>
      <c r="G129" s="192" t="s">
        <v>260</v>
      </c>
      <c r="H129" s="192" t="s">
        <v>260</v>
      </c>
      <c r="I129" s="47"/>
      <c r="J129" s="47"/>
      <c r="K129" s="47"/>
      <c r="L129" s="47"/>
      <c r="M129" s="47"/>
      <c r="N129" s="47"/>
    </row>
    <row r="130" spans="1:14">
      <c r="A130" s="113" t="s">
        <v>168</v>
      </c>
      <c r="B130" s="77" t="s">
        <v>179</v>
      </c>
      <c r="C130" s="75">
        <v>26</v>
      </c>
      <c r="D130" s="75">
        <v>6000</v>
      </c>
      <c r="E130" s="78">
        <f t="shared" si="2"/>
        <v>4.3333333333333331E-3</v>
      </c>
      <c r="F130" s="192" t="s">
        <v>260</v>
      </c>
      <c r="G130" s="192" t="s">
        <v>260</v>
      </c>
      <c r="H130" s="192" t="s">
        <v>260</v>
      </c>
      <c r="I130" s="47"/>
      <c r="J130" s="47"/>
      <c r="K130" s="47"/>
      <c r="L130" s="47"/>
      <c r="M130" s="47"/>
      <c r="N130" s="47"/>
    </row>
    <row r="131" spans="1:14">
      <c r="A131" s="113" t="s">
        <v>168</v>
      </c>
      <c r="B131" s="77" t="s">
        <v>180</v>
      </c>
      <c r="C131" s="75">
        <v>13</v>
      </c>
      <c r="D131" s="75">
        <v>6000</v>
      </c>
      <c r="E131" s="78">
        <f t="shared" si="2"/>
        <v>2.1666666666666666E-3</v>
      </c>
      <c r="F131" s="192" t="s">
        <v>260</v>
      </c>
      <c r="G131" s="192" t="s">
        <v>260</v>
      </c>
      <c r="H131" s="192" t="s">
        <v>260</v>
      </c>
      <c r="I131" s="47"/>
      <c r="J131" s="47"/>
      <c r="K131" s="47"/>
      <c r="L131" s="47"/>
      <c r="M131" s="47"/>
      <c r="N131" s="47"/>
    </row>
    <row r="132" spans="1:14">
      <c r="A132" s="113" t="s">
        <v>169</v>
      </c>
      <c r="B132" s="77" t="s">
        <v>178</v>
      </c>
      <c r="C132" s="75">
        <v>10</v>
      </c>
      <c r="D132" s="75">
        <v>1200</v>
      </c>
      <c r="E132" s="78">
        <f t="shared" ref="E132:E158" si="3">C132/D132</f>
        <v>8.3333333333333332E-3</v>
      </c>
      <c r="F132" s="192" t="s">
        <v>260</v>
      </c>
      <c r="G132" s="192" t="s">
        <v>260</v>
      </c>
      <c r="H132" s="192" t="s">
        <v>260</v>
      </c>
      <c r="I132" s="47"/>
      <c r="J132" s="47"/>
      <c r="K132" s="47"/>
      <c r="L132" s="47"/>
      <c r="M132" s="47"/>
      <c r="N132" s="47"/>
    </row>
    <row r="133" spans="1:14">
      <c r="A133" s="113" t="s">
        <v>169</v>
      </c>
      <c r="B133" s="77" t="s">
        <v>179</v>
      </c>
      <c r="C133" s="75">
        <v>5</v>
      </c>
      <c r="D133" s="75">
        <v>1200</v>
      </c>
      <c r="E133" s="78">
        <f t="shared" si="3"/>
        <v>4.1666666666666666E-3</v>
      </c>
      <c r="F133" s="192" t="s">
        <v>260</v>
      </c>
      <c r="G133" s="192" t="s">
        <v>260</v>
      </c>
      <c r="H133" s="192" t="s">
        <v>260</v>
      </c>
      <c r="I133" s="47"/>
      <c r="J133" s="47"/>
      <c r="K133" s="47"/>
      <c r="L133" s="47"/>
      <c r="M133" s="47"/>
      <c r="N133" s="47"/>
    </row>
    <row r="134" spans="1:14">
      <c r="A134" s="113" t="s">
        <v>169</v>
      </c>
      <c r="B134" s="77" t="s">
        <v>180</v>
      </c>
      <c r="C134" s="75">
        <v>3</v>
      </c>
      <c r="D134" s="75">
        <v>1200</v>
      </c>
      <c r="E134" s="78">
        <f t="shared" si="3"/>
        <v>2.5000000000000001E-3</v>
      </c>
      <c r="F134" s="192" t="s">
        <v>260</v>
      </c>
      <c r="G134" s="192" t="s">
        <v>260</v>
      </c>
      <c r="H134" s="192" t="s">
        <v>260</v>
      </c>
      <c r="I134" s="47"/>
      <c r="J134" s="47"/>
      <c r="K134" s="47"/>
      <c r="L134" s="47"/>
      <c r="M134" s="47"/>
      <c r="N134" s="47"/>
    </row>
    <row r="135" spans="1:14">
      <c r="A135" s="113" t="s">
        <v>170</v>
      </c>
      <c r="B135" s="77" t="s">
        <v>178</v>
      </c>
      <c r="C135" s="75">
        <v>13</v>
      </c>
      <c r="D135" s="75">
        <v>2400</v>
      </c>
      <c r="E135" s="78">
        <f t="shared" si="3"/>
        <v>5.4166666666666669E-3</v>
      </c>
      <c r="F135" s="192" t="s">
        <v>260</v>
      </c>
      <c r="G135" s="192" t="s">
        <v>260</v>
      </c>
      <c r="H135" s="192" t="s">
        <v>260</v>
      </c>
      <c r="I135" s="47"/>
      <c r="J135" s="47"/>
      <c r="K135" s="47"/>
      <c r="L135" s="47"/>
      <c r="M135" s="47"/>
      <c r="N135" s="47"/>
    </row>
    <row r="136" spans="1:14">
      <c r="A136" s="113" t="s">
        <v>170</v>
      </c>
      <c r="B136" s="77" t="s">
        <v>179</v>
      </c>
      <c r="C136" s="75">
        <v>8</v>
      </c>
      <c r="D136" s="75">
        <v>2400</v>
      </c>
      <c r="E136" s="78">
        <f t="shared" si="3"/>
        <v>3.3333333333333335E-3</v>
      </c>
      <c r="F136" s="192" t="s">
        <v>260</v>
      </c>
      <c r="G136" s="192" t="s">
        <v>260</v>
      </c>
      <c r="H136" s="192" t="s">
        <v>260</v>
      </c>
      <c r="I136" s="47"/>
      <c r="J136" s="47"/>
      <c r="K136" s="47"/>
      <c r="L136" s="47"/>
      <c r="M136" s="47"/>
      <c r="N136" s="47"/>
    </row>
    <row r="137" spans="1:14">
      <c r="A137" s="113" t="s">
        <v>170</v>
      </c>
      <c r="B137" s="77" t="s">
        <v>180</v>
      </c>
      <c r="C137" s="75">
        <v>4</v>
      </c>
      <c r="D137" s="75">
        <v>2400</v>
      </c>
      <c r="E137" s="78">
        <f t="shared" si="3"/>
        <v>1.6666666666666668E-3</v>
      </c>
      <c r="F137" s="192" t="s">
        <v>260</v>
      </c>
      <c r="G137" s="192" t="s">
        <v>260</v>
      </c>
      <c r="H137" s="192" t="s">
        <v>260</v>
      </c>
      <c r="I137" s="47"/>
      <c r="J137" s="47"/>
      <c r="K137" s="47"/>
      <c r="L137" s="47"/>
      <c r="M137" s="47"/>
      <c r="N137" s="47"/>
    </row>
    <row r="138" spans="1:14">
      <c r="A138" s="113" t="s">
        <v>171</v>
      </c>
      <c r="B138" s="77" t="s">
        <v>178</v>
      </c>
      <c r="C138" s="75">
        <v>11</v>
      </c>
      <c r="D138" s="75">
        <v>1200</v>
      </c>
      <c r="E138" s="78">
        <f t="shared" si="3"/>
        <v>9.1666666666666667E-3</v>
      </c>
      <c r="F138" s="192" t="s">
        <v>260</v>
      </c>
      <c r="G138" s="192" t="s">
        <v>260</v>
      </c>
      <c r="H138" s="192" t="s">
        <v>260</v>
      </c>
      <c r="I138" s="47"/>
      <c r="J138" s="47"/>
      <c r="K138" s="47"/>
      <c r="L138" s="47"/>
      <c r="M138" s="47"/>
      <c r="N138" s="47"/>
    </row>
    <row r="139" spans="1:14">
      <c r="A139" s="113" t="s">
        <v>171</v>
      </c>
      <c r="B139" s="77" t="s">
        <v>179</v>
      </c>
      <c r="C139" s="75">
        <v>7</v>
      </c>
      <c r="D139" s="75">
        <v>1200</v>
      </c>
      <c r="E139" s="78">
        <f t="shared" si="3"/>
        <v>5.8333333333333336E-3</v>
      </c>
      <c r="F139" s="192" t="s">
        <v>260</v>
      </c>
      <c r="G139" s="192" t="s">
        <v>260</v>
      </c>
      <c r="H139" s="192" t="s">
        <v>260</v>
      </c>
      <c r="I139" s="47"/>
      <c r="J139" s="47"/>
      <c r="K139" s="47"/>
      <c r="L139" s="47"/>
      <c r="M139" s="47"/>
      <c r="N139" s="47"/>
    </row>
    <row r="140" spans="1:14">
      <c r="A140" s="113" t="s">
        <v>171</v>
      </c>
      <c r="B140" s="77" t="s">
        <v>180</v>
      </c>
      <c r="C140" s="75">
        <v>4</v>
      </c>
      <c r="D140" s="75">
        <v>1200</v>
      </c>
      <c r="E140" s="78">
        <f t="shared" si="3"/>
        <v>3.3333333333333335E-3</v>
      </c>
      <c r="F140" s="192" t="s">
        <v>260</v>
      </c>
      <c r="G140" s="192" t="s">
        <v>260</v>
      </c>
      <c r="H140" s="192" t="s">
        <v>260</v>
      </c>
      <c r="I140" s="47"/>
      <c r="J140" s="47"/>
      <c r="K140" s="47"/>
      <c r="L140" s="47"/>
      <c r="M140" s="47"/>
      <c r="N140" s="47"/>
    </row>
    <row r="141" spans="1:14">
      <c r="A141" s="113" t="s">
        <v>172</v>
      </c>
      <c r="B141" s="77" t="s">
        <v>178</v>
      </c>
      <c r="C141" s="75">
        <v>7</v>
      </c>
      <c r="D141" s="75">
        <v>1200</v>
      </c>
      <c r="E141" s="78">
        <f t="shared" si="3"/>
        <v>5.8333333333333336E-3</v>
      </c>
      <c r="F141" s="192" t="s">
        <v>260</v>
      </c>
      <c r="G141" s="192" t="s">
        <v>260</v>
      </c>
      <c r="H141" s="192" t="s">
        <v>260</v>
      </c>
      <c r="I141" s="47"/>
      <c r="J141" s="47"/>
      <c r="K141" s="47"/>
      <c r="L141" s="47"/>
      <c r="M141" s="47"/>
      <c r="N141" s="47"/>
    </row>
    <row r="142" spans="1:14">
      <c r="A142" s="113" t="s">
        <v>172</v>
      </c>
      <c r="B142" s="77" t="s">
        <v>179</v>
      </c>
      <c r="C142" s="75">
        <v>3</v>
      </c>
      <c r="D142" s="75">
        <v>1200</v>
      </c>
      <c r="E142" s="78">
        <f t="shared" si="3"/>
        <v>2.5000000000000001E-3</v>
      </c>
      <c r="F142" s="192" t="s">
        <v>260</v>
      </c>
      <c r="G142" s="192" t="s">
        <v>260</v>
      </c>
      <c r="H142" s="192" t="s">
        <v>260</v>
      </c>
      <c r="I142" s="47"/>
      <c r="J142" s="47"/>
      <c r="K142" s="47"/>
      <c r="L142" s="47"/>
      <c r="M142" s="47"/>
      <c r="N142" s="47"/>
    </row>
    <row r="143" spans="1:14">
      <c r="A143" s="113" t="s">
        <v>172</v>
      </c>
      <c r="B143" s="77" t="s">
        <v>180</v>
      </c>
      <c r="C143" s="75">
        <v>2</v>
      </c>
      <c r="D143" s="75">
        <v>1200</v>
      </c>
      <c r="E143" s="78">
        <f t="shared" si="3"/>
        <v>1.6666666666666668E-3</v>
      </c>
      <c r="F143" s="192" t="s">
        <v>260</v>
      </c>
      <c r="G143" s="192" t="s">
        <v>260</v>
      </c>
      <c r="H143" s="192" t="s">
        <v>260</v>
      </c>
      <c r="I143" s="47"/>
      <c r="J143" s="47"/>
      <c r="K143" s="47"/>
      <c r="L143" s="47"/>
      <c r="M143" s="47"/>
      <c r="N143" s="47"/>
    </row>
    <row r="144" spans="1:14">
      <c r="A144" s="113" t="s">
        <v>173</v>
      </c>
      <c r="B144" s="77" t="s">
        <v>178</v>
      </c>
      <c r="C144" s="75">
        <v>9</v>
      </c>
      <c r="D144" s="75">
        <v>1200</v>
      </c>
      <c r="E144" s="78">
        <f t="shared" si="3"/>
        <v>7.4999999999999997E-3</v>
      </c>
      <c r="F144" s="192" t="s">
        <v>260</v>
      </c>
      <c r="G144" s="192" t="s">
        <v>260</v>
      </c>
      <c r="H144" s="192" t="s">
        <v>260</v>
      </c>
      <c r="I144" s="47"/>
      <c r="J144" s="47"/>
      <c r="K144" s="47"/>
      <c r="L144" s="47"/>
      <c r="M144" s="47"/>
      <c r="N144" s="47"/>
    </row>
    <row r="145" spans="1:15">
      <c r="A145" s="113" t="s">
        <v>173</v>
      </c>
      <c r="B145" s="77" t="s">
        <v>179</v>
      </c>
      <c r="C145" s="75">
        <v>6</v>
      </c>
      <c r="D145" s="75">
        <v>1200</v>
      </c>
      <c r="E145" s="78">
        <f t="shared" si="3"/>
        <v>5.0000000000000001E-3</v>
      </c>
      <c r="F145" s="192" t="s">
        <v>260</v>
      </c>
      <c r="G145" s="192" t="s">
        <v>260</v>
      </c>
      <c r="H145" s="192" t="s">
        <v>260</v>
      </c>
      <c r="I145" s="47"/>
      <c r="J145" s="47"/>
      <c r="K145" s="47"/>
      <c r="L145" s="47"/>
      <c r="M145" s="47"/>
      <c r="N145" s="47"/>
    </row>
    <row r="146" spans="1:15">
      <c r="A146" s="113" t="s">
        <v>173</v>
      </c>
      <c r="B146" s="77" t="s">
        <v>180</v>
      </c>
      <c r="C146" s="75">
        <v>3</v>
      </c>
      <c r="D146" s="75">
        <v>1200</v>
      </c>
      <c r="E146" s="78">
        <f t="shared" si="3"/>
        <v>2.5000000000000001E-3</v>
      </c>
      <c r="F146" s="192" t="s">
        <v>260</v>
      </c>
      <c r="G146" s="192" t="s">
        <v>260</v>
      </c>
      <c r="H146" s="192" t="s">
        <v>260</v>
      </c>
      <c r="I146" s="47"/>
      <c r="J146" s="47"/>
      <c r="K146" s="47"/>
      <c r="L146" s="47"/>
      <c r="M146" s="47"/>
      <c r="N146" s="47"/>
    </row>
    <row r="147" spans="1:15">
      <c r="A147" s="113" t="s">
        <v>174</v>
      </c>
      <c r="B147" s="77" t="s">
        <v>178</v>
      </c>
      <c r="C147" s="75">
        <v>24</v>
      </c>
      <c r="D147" s="75">
        <v>2400</v>
      </c>
      <c r="E147" s="78">
        <f t="shared" si="3"/>
        <v>0.01</v>
      </c>
      <c r="F147" s="192" t="s">
        <v>260</v>
      </c>
      <c r="G147" s="192" t="s">
        <v>260</v>
      </c>
      <c r="H147" s="192" t="s">
        <v>260</v>
      </c>
      <c r="I147" s="47"/>
      <c r="J147" s="47"/>
      <c r="K147" s="47"/>
      <c r="L147" s="47"/>
      <c r="M147" s="47"/>
      <c r="N147" s="47"/>
    </row>
    <row r="148" spans="1:15">
      <c r="A148" s="113" t="s">
        <v>174</v>
      </c>
      <c r="B148" s="77" t="s">
        <v>179</v>
      </c>
      <c r="C148" s="75">
        <v>11</v>
      </c>
      <c r="D148" s="75">
        <v>2400</v>
      </c>
      <c r="E148" s="78">
        <f t="shared" si="3"/>
        <v>4.5833333333333334E-3</v>
      </c>
      <c r="F148" s="192" t="s">
        <v>260</v>
      </c>
      <c r="G148" s="192" t="s">
        <v>260</v>
      </c>
      <c r="H148" s="192" t="s">
        <v>260</v>
      </c>
      <c r="I148" s="47"/>
      <c r="J148" s="47"/>
      <c r="K148" s="47"/>
      <c r="L148" s="47"/>
      <c r="M148" s="47"/>
      <c r="N148" s="47"/>
    </row>
    <row r="149" spans="1:15">
      <c r="A149" s="113" t="s">
        <v>174</v>
      </c>
      <c r="B149" s="77" t="s">
        <v>180</v>
      </c>
      <c r="C149" s="75">
        <v>5</v>
      </c>
      <c r="D149" s="75">
        <v>2400</v>
      </c>
      <c r="E149" s="78">
        <f t="shared" si="3"/>
        <v>2.0833333333333333E-3</v>
      </c>
      <c r="F149" s="192" t="s">
        <v>260</v>
      </c>
      <c r="G149" s="192" t="s">
        <v>260</v>
      </c>
      <c r="H149" s="192" t="s">
        <v>260</v>
      </c>
      <c r="I149" s="47"/>
      <c r="J149" s="47"/>
      <c r="K149" s="47"/>
      <c r="L149" s="47"/>
      <c r="M149" s="47"/>
      <c r="N149" s="47"/>
    </row>
    <row r="150" spans="1:15">
      <c r="A150" s="113" t="s">
        <v>175</v>
      </c>
      <c r="B150" s="77" t="s">
        <v>178</v>
      </c>
      <c r="C150" s="75">
        <v>13</v>
      </c>
      <c r="D150" s="75">
        <v>2400</v>
      </c>
      <c r="E150" s="78">
        <f t="shared" si="3"/>
        <v>5.4166666666666669E-3</v>
      </c>
      <c r="F150" s="192" t="s">
        <v>260</v>
      </c>
      <c r="G150" s="192" t="s">
        <v>260</v>
      </c>
      <c r="H150" s="192" t="s">
        <v>260</v>
      </c>
      <c r="I150" s="47"/>
      <c r="J150" s="47"/>
      <c r="K150" s="47"/>
      <c r="L150" s="47"/>
      <c r="M150" s="47"/>
      <c r="N150" s="47"/>
    </row>
    <row r="151" spans="1:15">
      <c r="A151" s="113" t="s">
        <v>175</v>
      </c>
      <c r="B151" s="77" t="s">
        <v>179</v>
      </c>
      <c r="C151" s="75">
        <v>8</v>
      </c>
      <c r="D151" s="75">
        <v>2400</v>
      </c>
      <c r="E151" s="78">
        <f t="shared" si="3"/>
        <v>3.3333333333333335E-3</v>
      </c>
      <c r="F151" s="192" t="s">
        <v>260</v>
      </c>
      <c r="G151" s="192" t="s">
        <v>260</v>
      </c>
      <c r="H151" s="192" t="s">
        <v>260</v>
      </c>
      <c r="I151" s="47"/>
      <c r="J151" s="47"/>
      <c r="K151" s="47"/>
      <c r="L151" s="47"/>
      <c r="M151" s="47"/>
      <c r="N151" s="47"/>
    </row>
    <row r="152" spans="1:15">
      <c r="A152" s="113" t="s">
        <v>175</v>
      </c>
      <c r="B152" s="77" t="s">
        <v>180</v>
      </c>
      <c r="C152" s="75">
        <v>4</v>
      </c>
      <c r="D152" s="75">
        <v>2400</v>
      </c>
      <c r="E152" s="78">
        <f t="shared" si="3"/>
        <v>1.6666666666666668E-3</v>
      </c>
      <c r="F152" s="192" t="s">
        <v>260</v>
      </c>
      <c r="G152" s="192" t="s">
        <v>260</v>
      </c>
      <c r="H152" s="192" t="s">
        <v>260</v>
      </c>
      <c r="I152" s="47"/>
      <c r="J152" s="47"/>
      <c r="K152" s="47"/>
      <c r="L152" s="47"/>
      <c r="M152" s="47"/>
      <c r="N152" s="47"/>
    </row>
    <row r="153" spans="1:15">
      <c r="A153" s="113" t="s">
        <v>176</v>
      </c>
      <c r="B153" s="77" t="s">
        <v>181</v>
      </c>
      <c r="C153" s="75">
        <v>14</v>
      </c>
      <c r="D153" s="75">
        <v>1200</v>
      </c>
      <c r="E153" s="78">
        <f t="shared" si="3"/>
        <v>1.1666666666666667E-2</v>
      </c>
      <c r="F153" s="192" t="s">
        <v>260</v>
      </c>
      <c r="G153" s="192" t="s">
        <v>260</v>
      </c>
      <c r="H153" s="192" t="s">
        <v>260</v>
      </c>
      <c r="I153" s="47"/>
      <c r="J153" s="47"/>
      <c r="K153" s="47"/>
      <c r="L153" s="47"/>
      <c r="M153" s="47"/>
      <c r="N153" s="47"/>
    </row>
    <row r="154" spans="1:15">
      <c r="A154" s="113" t="s">
        <v>176</v>
      </c>
      <c r="B154" s="77" t="s">
        <v>183</v>
      </c>
      <c r="C154" s="75">
        <v>7</v>
      </c>
      <c r="D154" s="75">
        <v>1200</v>
      </c>
      <c r="E154" s="78">
        <f t="shared" si="3"/>
        <v>5.8333333333333336E-3</v>
      </c>
      <c r="F154" s="192" t="s">
        <v>260</v>
      </c>
      <c r="G154" s="192" t="s">
        <v>260</v>
      </c>
      <c r="H154" s="192" t="s">
        <v>260</v>
      </c>
      <c r="I154" s="47"/>
      <c r="J154" s="47"/>
      <c r="K154" s="47"/>
      <c r="L154" s="47"/>
      <c r="M154" s="47"/>
      <c r="N154" s="47"/>
      <c r="O154" s="117"/>
    </row>
    <row r="155" spans="1:15">
      <c r="A155" s="113" t="s">
        <v>176</v>
      </c>
      <c r="B155" s="77" t="s">
        <v>182</v>
      </c>
      <c r="C155" s="75">
        <v>4</v>
      </c>
      <c r="D155" s="75">
        <v>1200</v>
      </c>
      <c r="E155" s="78">
        <f t="shared" si="3"/>
        <v>3.3333333333333335E-3</v>
      </c>
      <c r="F155" s="192" t="s">
        <v>260</v>
      </c>
      <c r="G155" s="192" t="s">
        <v>260</v>
      </c>
      <c r="H155" s="192" t="s">
        <v>260</v>
      </c>
      <c r="I155" s="47"/>
      <c r="J155" s="47"/>
      <c r="K155" s="47"/>
      <c r="L155" s="47"/>
      <c r="M155" s="47"/>
      <c r="N155" s="47"/>
      <c r="O155" s="117"/>
    </row>
    <row r="156" spans="1:15">
      <c r="A156" s="113" t="s">
        <v>177</v>
      </c>
      <c r="B156" s="77" t="s">
        <v>181</v>
      </c>
      <c r="C156" s="75">
        <v>15</v>
      </c>
      <c r="D156" s="75">
        <v>1200</v>
      </c>
      <c r="E156" s="78">
        <f t="shared" si="3"/>
        <v>1.2500000000000001E-2</v>
      </c>
      <c r="F156" s="192" t="s">
        <v>260</v>
      </c>
      <c r="G156" s="192" t="s">
        <v>260</v>
      </c>
      <c r="H156" s="192" t="s">
        <v>260</v>
      </c>
      <c r="I156" s="47"/>
      <c r="J156" s="47"/>
      <c r="K156" s="47"/>
      <c r="L156" s="47"/>
      <c r="M156" s="47"/>
      <c r="N156" s="47"/>
      <c r="O156" s="117"/>
    </row>
    <row r="157" spans="1:15">
      <c r="A157" s="113" t="s">
        <v>177</v>
      </c>
      <c r="B157" s="77" t="s">
        <v>183</v>
      </c>
      <c r="C157" s="75">
        <v>12</v>
      </c>
      <c r="D157" s="75">
        <v>1200</v>
      </c>
      <c r="E157" s="78">
        <f t="shared" si="3"/>
        <v>0.01</v>
      </c>
      <c r="F157" s="192" t="s">
        <v>260</v>
      </c>
      <c r="G157" s="192" t="s">
        <v>260</v>
      </c>
      <c r="H157" s="192" t="s">
        <v>260</v>
      </c>
      <c r="I157" s="47"/>
      <c r="J157" s="47"/>
      <c r="K157" s="47"/>
      <c r="L157" s="47"/>
      <c r="M157" s="47"/>
      <c r="N157" s="47"/>
      <c r="O157" s="117"/>
    </row>
    <row r="158" spans="1:15">
      <c r="A158" s="113" t="s">
        <v>177</v>
      </c>
      <c r="B158" s="77" t="s">
        <v>182</v>
      </c>
      <c r="C158" s="75">
        <v>4</v>
      </c>
      <c r="D158" s="75">
        <v>1200</v>
      </c>
      <c r="E158" s="78">
        <f t="shared" si="3"/>
        <v>3.3333333333333335E-3</v>
      </c>
      <c r="F158" s="192" t="s">
        <v>260</v>
      </c>
      <c r="G158" s="192" t="s">
        <v>260</v>
      </c>
      <c r="H158" s="192" t="s">
        <v>260</v>
      </c>
      <c r="I158" s="47"/>
      <c r="J158" s="47"/>
      <c r="K158" s="47"/>
      <c r="L158" s="47"/>
      <c r="M158" s="47"/>
      <c r="N158" s="47"/>
      <c r="O158" s="117"/>
    </row>
    <row r="159" spans="1:15">
      <c r="A159" s="113" t="s">
        <v>201</v>
      </c>
      <c r="B159" s="77" t="s">
        <v>183</v>
      </c>
      <c r="C159" s="75" t="s">
        <v>260</v>
      </c>
      <c r="D159" s="75" t="s">
        <v>260</v>
      </c>
      <c r="E159" s="75" t="s">
        <v>260</v>
      </c>
      <c r="F159" s="75">
        <v>25</v>
      </c>
      <c r="G159" s="75">
        <v>3534</v>
      </c>
      <c r="H159" s="78">
        <f>F159/G159</f>
        <v>7.0741369552914544E-3</v>
      </c>
      <c r="I159" s="114"/>
      <c r="J159" s="115"/>
      <c r="K159" s="47"/>
      <c r="L159" s="114"/>
      <c r="M159" s="115"/>
      <c r="N159" s="47"/>
      <c r="O159" s="117"/>
    </row>
    <row r="160" spans="1:15">
      <c r="A160" s="113" t="s">
        <v>201</v>
      </c>
      <c r="B160" s="77" t="s">
        <v>264</v>
      </c>
      <c r="C160" s="75" t="s">
        <v>260</v>
      </c>
      <c r="D160" s="75" t="s">
        <v>260</v>
      </c>
      <c r="E160" s="75" t="s">
        <v>260</v>
      </c>
      <c r="F160" s="75">
        <v>20</v>
      </c>
      <c r="G160" s="75">
        <v>3634</v>
      </c>
      <c r="H160" s="78">
        <f t="shared" ref="H160:H223" si="4">F160/G160</f>
        <v>5.5035773252614202E-3</v>
      </c>
      <c r="I160" s="114"/>
      <c r="J160" s="115"/>
      <c r="K160" s="47"/>
      <c r="L160" s="114"/>
      <c r="M160" s="115"/>
      <c r="N160" s="47"/>
      <c r="O160" s="117"/>
    </row>
    <row r="161" spans="1:15">
      <c r="A161" s="113" t="s">
        <v>201</v>
      </c>
      <c r="B161" s="77" t="s">
        <v>266</v>
      </c>
      <c r="C161" s="75" t="s">
        <v>260</v>
      </c>
      <c r="D161" s="75" t="s">
        <v>260</v>
      </c>
      <c r="E161" s="75" t="s">
        <v>260</v>
      </c>
      <c r="F161" s="75">
        <v>7</v>
      </c>
      <c r="G161" s="75">
        <v>3634</v>
      </c>
      <c r="H161" s="78">
        <f t="shared" si="4"/>
        <v>1.926252063841497E-3</v>
      </c>
      <c r="I161" s="114"/>
      <c r="J161" s="115"/>
      <c r="K161" s="47"/>
      <c r="L161" s="114"/>
      <c r="M161" s="115"/>
      <c r="N161" s="47"/>
      <c r="O161" s="117"/>
    </row>
    <row r="162" spans="1:15">
      <c r="A162" s="113" t="s">
        <v>202</v>
      </c>
      <c r="B162" s="77" t="s">
        <v>179</v>
      </c>
      <c r="C162" s="75" t="s">
        <v>260</v>
      </c>
      <c r="D162" s="75" t="s">
        <v>260</v>
      </c>
      <c r="E162" s="75" t="s">
        <v>260</v>
      </c>
      <c r="F162" s="75">
        <v>19</v>
      </c>
      <c r="G162" s="75">
        <v>3497</v>
      </c>
      <c r="H162" s="78">
        <f t="shared" si="4"/>
        <v>5.4332284815556192E-3</v>
      </c>
      <c r="I162" s="114"/>
      <c r="J162" s="115"/>
      <c r="K162" s="47"/>
      <c r="L162" s="114"/>
      <c r="M162" s="115"/>
      <c r="N162" s="47"/>
      <c r="O162" s="117"/>
    </row>
    <row r="163" spans="1:15">
      <c r="A163" s="113" t="s">
        <v>202</v>
      </c>
      <c r="B163" s="77" t="s">
        <v>265</v>
      </c>
      <c r="C163" s="75" t="s">
        <v>260</v>
      </c>
      <c r="D163" s="75" t="s">
        <v>260</v>
      </c>
      <c r="E163" s="75" t="s">
        <v>260</v>
      </c>
      <c r="F163" s="75">
        <v>9</v>
      </c>
      <c r="G163" s="75">
        <v>3497</v>
      </c>
      <c r="H163" s="78">
        <f t="shared" si="4"/>
        <v>2.5736345438947669E-3</v>
      </c>
      <c r="I163" s="114"/>
      <c r="J163" s="115"/>
      <c r="K163" s="47"/>
      <c r="L163" s="114"/>
      <c r="M163" s="115"/>
      <c r="N163" s="47"/>
      <c r="O163" s="117"/>
    </row>
    <row r="164" spans="1:15">
      <c r="A164" s="113" t="s">
        <v>202</v>
      </c>
      <c r="B164" s="77" t="s">
        <v>269</v>
      </c>
      <c r="C164" s="75" t="s">
        <v>260</v>
      </c>
      <c r="D164" s="75" t="s">
        <v>260</v>
      </c>
      <c r="E164" s="75" t="s">
        <v>260</v>
      </c>
      <c r="F164" s="75">
        <v>4</v>
      </c>
      <c r="G164" s="75">
        <v>3497</v>
      </c>
      <c r="H164" s="78">
        <f t="shared" si="4"/>
        <v>1.143837575064341E-3</v>
      </c>
      <c r="I164" s="114"/>
      <c r="J164" s="115"/>
      <c r="K164" s="47"/>
      <c r="L164" s="114"/>
      <c r="M164" s="115"/>
      <c r="N164" s="47"/>
      <c r="O164" s="117"/>
    </row>
    <row r="165" spans="1:15">
      <c r="A165" s="113" t="s">
        <v>203</v>
      </c>
      <c r="B165" s="77" t="s">
        <v>265</v>
      </c>
      <c r="C165" s="75" t="s">
        <v>260</v>
      </c>
      <c r="D165" s="75" t="s">
        <v>260</v>
      </c>
      <c r="E165" s="75" t="s">
        <v>260</v>
      </c>
      <c r="F165" s="75">
        <v>30</v>
      </c>
      <c r="G165" s="75">
        <v>3680</v>
      </c>
      <c r="H165" s="78">
        <f t="shared" si="4"/>
        <v>8.152173913043478E-3</v>
      </c>
      <c r="I165" s="114"/>
      <c r="J165" s="115"/>
      <c r="K165" s="47"/>
      <c r="L165" s="114"/>
      <c r="M165" s="115"/>
      <c r="N165" s="47"/>
      <c r="O165" s="117"/>
    </row>
    <row r="166" spans="1:15">
      <c r="A166" s="113" t="s">
        <v>203</v>
      </c>
      <c r="B166" s="77" t="s">
        <v>179</v>
      </c>
      <c r="C166" s="75" t="s">
        <v>260</v>
      </c>
      <c r="D166" s="75" t="s">
        <v>260</v>
      </c>
      <c r="E166" s="75" t="s">
        <v>260</v>
      </c>
      <c r="F166" s="75">
        <v>17</v>
      </c>
      <c r="G166" s="75">
        <v>3680</v>
      </c>
      <c r="H166" s="78">
        <f t="shared" si="4"/>
        <v>4.6195652173913046E-3</v>
      </c>
      <c r="I166" s="114"/>
      <c r="J166" s="115"/>
      <c r="K166" s="47"/>
      <c r="L166" s="114"/>
      <c r="M166" s="115"/>
      <c r="N166" s="47"/>
      <c r="O166" s="117"/>
    </row>
    <row r="167" spans="1:15">
      <c r="A167" s="113" t="s">
        <v>203</v>
      </c>
      <c r="B167" s="77" t="s">
        <v>268</v>
      </c>
      <c r="C167" s="75" t="s">
        <v>260</v>
      </c>
      <c r="D167" s="75" t="s">
        <v>260</v>
      </c>
      <c r="E167" s="75" t="s">
        <v>260</v>
      </c>
      <c r="F167" s="75">
        <v>10</v>
      </c>
      <c r="G167" s="75">
        <v>3680</v>
      </c>
      <c r="H167" s="78">
        <f t="shared" si="4"/>
        <v>2.717391304347826E-3</v>
      </c>
      <c r="I167" s="114"/>
      <c r="J167" s="115"/>
      <c r="K167" s="47"/>
      <c r="L167" s="114"/>
      <c r="M167" s="115"/>
      <c r="N167" s="47"/>
      <c r="O167" s="117"/>
    </row>
    <row r="168" spans="1:15">
      <c r="A168" s="113" t="s">
        <v>204</v>
      </c>
      <c r="B168" s="77" t="s">
        <v>179</v>
      </c>
      <c r="C168" s="75" t="s">
        <v>260</v>
      </c>
      <c r="D168" s="75" t="s">
        <v>260</v>
      </c>
      <c r="E168" s="75" t="s">
        <v>260</v>
      </c>
      <c r="F168" s="75">
        <v>34</v>
      </c>
      <c r="G168" s="75">
        <v>3690</v>
      </c>
      <c r="H168" s="78">
        <f t="shared" si="4"/>
        <v>9.2140921409214101E-3</v>
      </c>
      <c r="I168" s="114"/>
      <c r="J168" s="115"/>
      <c r="K168" s="47"/>
      <c r="L168" s="114"/>
      <c r="M168" s="115"/>
      <c r="N168" s="47"/>
      <c r="O168" s="117"/>
    </row>
    <row r="169" spans="1:15">
      <c r="A169" s="113" t="s">
        <v>204</v>
      </c>
      <c r="B169" s="77" t="s">
        <v>269</v>
      </c>
      <c r="C169" s="75" t="s">
        <v>260</v>
      </c>
      <c r="D169" s="75" t="s">
        <v>260</v>
      </c>
      <c r="E169" s="75" t="s">
        <v>260</v>
      </c>
      <c r="F169" s="75">
        <v>19</v>
      </c>
      <c r="G169" s="75">
        <v>3690</v>
      </c>
      <c r="H169" s="78">
        <f t="shared" si="4"/>
        <v>5.1490514905149056E-3</v>
      </c>
      <c r="I169" s="114"/>
      <c r="J169" s="115"/>
      <c r="K169" s="47"/>
      <c r="L169" s="114"/>
      <c r="M169" s="115"/>
      <c r="N169" s="47"/>
      <c r="O169" s="117"/>
    </row>
    <row r="170" spans="1:15">
      <c r="A170" s="113" t="s">
        <v>204</v>
      </c>
      <c r="B170" s="77" t="s">
        <v>265</v>
      </c>
      <c r="C170" s="75" t="s">
        <v>260</v>
      </c>
      <c r="D170" s="75" t="s">
        <v>260</v>
      </c>
      <c r="E170" s="75" t="s">
        <v>260</v>
      </c>
      <c r="F170" s="75">
        <v>11</v>
      </c>
      <c r="G170" s="75">
        <v>3690</v>
      </c>
      <c r="H170" s="78">
        <f t="shared" si="4"/>
        <v>2.981029810298103E-3</v>
      </c>
      <c r="I170" s="114"/>
      <c r="J170" s="115"/>
      <c r="K170" s="47"/>
      <c r="L170" s="114"/>
      <c r="M170" s="115"/>
      <c r="N170" s="47"/>
      <c r="O170" s="117"/>
    </row>
    <row r="171" spans="1:15">
      <c r="A171" s="113" t="s">
        <v>205</v>
      </c>
      <c r="B171" s="77" t="s">
        <v>265</v>
      </c>
      <c r="C171" s="75" t="s">
        <v>260</v>
      </c>
      <c r="D171" s="75" t="s">
        <v>260</v>
      </c>
      <c r="E171" s="75" t="s">
        <v>260</v>
      </c>
      <c r="F171" s="75">
        <v>41</v>
      </c>
      <c r="G171" s="75">
        <v>3603</v>
      </c>
      <c r="H171" s="78">
        <f t="shared" si="4"/>
        <v>1.1379406050513461E-2</v>
      </c>
      <c r="I171" s="114"/>
      <c r="J171" s="115"/>
      <c r="K171" s="47"/>
      <c r="L171" s="114"/>
      <c r="M171" s="115"/>
      <c r="N171" s="47"/>
      <c r="O171" s="117"/>
    </row>
    <row r="172" spans="1:15">
      <c r="A172" s="113" t="s">
        <v>205</v>
      </c>
      <c r="B172" s="77" t="s">
        <v>179</v>
      </c>
      <c r="C172" s="75" t="s">
        <v>260</v>
      </c>
      <c r="D172" s="75" t="s">
        <v>260</v>
      </c>
      <c r="E172" s="75" t="s">
        <v>260</v>
      </c>
      <c r="F172" s="75">
        <v>19</v>
      </c>
      <c r="G172" s="75">
        <v>3603</v>
      </c>
      <c r="H172" s="78">
        <f t="shared" si="4"/>
        <v>5.2733832917013597E-3</v>
      </c>
      <c r="I172" s="114"/>
      <c r="J172" s="115"/>
      <c r="K172" s="47"/>
      <c r="L172" s="114"/>
      <c r="M172" s="115"/>
      <c r="N172" s="47"/>
      <c r="O172" s="117"/>
    </row>
    <row r="173" spans="1:15">
      <c r="A173" s="113" t="s">
        <v>205</v>
      </c>
      <c r="B173" s="77" t="s">
        <v>268</v>
      </c>
      <c r="C173" s="75" t="s">
        <v>260</v>
      </c>
      <c r="D173" s="75" t="s">
        <v>260</v>
      </c>
      <c r="E173" s="75" t="s">
        <v>260</v>
      </c>
      <c r="F173" s="75">
        <v>7</v>
      </c>
      <c r="G173" s="75">
        <v>3603</v>
      </c>
      <c r="H173" s="78">
        <f t="shared" si="4"/>
        <v>1.9428254232583958E-3</v>
      </c>
      <c r="I173" s="114"/>
      <c r="J173" s="115"/>
      <c r="K173" s="47"/>
      <c r="L173" s="114"/>
      <c r="M173" s="115"/>
      <c r="N173" s="47"/>
      <c r="O173" s="117"/>
    </row>
    <row r="174" spans="1:15">
      <c r="A174" s="113" t="s">
        <v>206</v>
      </c>
      <c r="B174" s="77" t="s">
        <v>268</v>
      </c>
      <c r="C174" s="75" t="s">
        <v>260</v>
      </c>
      <c r="D174" s="75" t="s">
        <v>260</v>
      </c>
      <c r="E174" s="75" t="s">
        <v>260</v>
      </c>
      <c r="F174" s="75">
        <v>30</v>
      </c>
      <c r="G174" s="75">
        <v>3594</v>
      </c>
      <c r="H174" s="78">
        <f t="shared" si="4"/>
        <v>8.3472454090150246E-3</v>
      </c>
      <c r="I174" s="114"/>
      <c r="J174" s="115"/>
      <c r="K174" s="47"/>
      <c r="L174" s="114"/>
      <c r="M174" s="115"/>
      <c r="N174" s="47"/>
      <c r="O174" s="117"/>
    </row>
    <row r="175" spans="1:15">
      <c r="A175" s="113" t="s">
        <v>206</v>
      </c>
      <c r="B175" s="77" t="s">
        <v>265</v>
      </c>
      <c r="C175" s="75" t="s">
        <v>260</v>
      </c>
      <c r="D175" s="75" t="s">
        <v>260</v>
      </c>
      <c r="E175" s="75" t="s">
        <v>260</v>
      </c>
      <c r="F175" s="75">
        <v>17</v>
      </c>
      <c r="G175" s="75">
        <v>3594</v>
      </c>
      <c r="H175" s="78">
        <f t="shared" si="4"/>
        <v>4.7301057317751805E-3</v>
      </c>
      <c r="I175" s="114"/>
      <c r="J175" s="115"/>
      <c r="K175" s="47"/>
      <c r="L175" s="114"/>
      <c r="M175" s="115"/>
      <c r="N175" s="47"/>
      <c r="O175" s="117"/>
    </row>
    <row r="176" spans="1:15">
      <c r="A176" s="113" t="s">
        <v>206</v>
      </c>
      <c r="B176" s="77" t="s">
        <v>179</v>
      </c>
      <c r="C176" s="75" t="s">
        <v>260</v>
      </c>
      <c r="D176" s="75" t="s">
        <v>260</v>
      </c>
      <c r="E176" s="75" t="s">
        <v>260</v>
      </c>
      <c r="F176" s="75">
        <v>10</v>
      </c>
      <c r="G176" s="75">
        <v>3594</v>
      </c>
      <c r="H176" s="78">
        <f t="shared" si="4"/>
        <v>2.7824151363383415E-3</v>
      </c>
      <c r="I176" s="114"/>
      <c r="J176" s="115"/>
      <c r="K176" s="47"/>
      <c r="L176" s="114"/>
      <c r="M176" s="115"/>
      <c r="N176" s="47"/>
      <c r="O176" s="117"/>
    </row>
    <row r="177" spans="1:15">
      <c r="A177" s="113" t="s">
        <v>207</v>
      </c>
      <c r="B177" s="77" t="s">
        <v>178</v>
      </c>
      <c r="C177" s="75" t="s">
        <v>260</v>
      </c>
      <c r="D177" s="75" t="s">
        <v>260</v>
      </c>
      <c r="E177" s="75" t="s">
        <v>260</v>
      </c>
      <c r="F177" s="75">
        <v>17</v>
      </c>
      <c r="G177" s="75">
        <v>3732</v>
      </c>
      <c r="H177" s="78">
        <f t="shared" si="4"/>
        <v>4.5551982851018222E-3</v>
      </c>
      <c r="I177" s="114"/>
      <c r="J177" s="115"/>
      <c r="K177" s="47"/>
      <c r="L177" s="114"/>
      <c r="M177" s="115"/>
      <c r="N177" s="47"/>
      <c r="O177" s="117"/>
    </row>
    <row r="178" spans="1:15">
      <c r="A178" s="113" t="s">
        <v>207</v>
      </c>
      <c r="B178" s="77" t="s">
        <v>179</v>
      </c>
      <c r="C178" s="75" t="s">
        <v>260</v>
      </c>
      <c r="D178" s="75" t="s">
        <v>260</v>
      </c>
      <c r="E178" s="75" t="s">
        <v>260</v>
      </c>
      <c r="F178" s="75">
        <v>9</v>
      </c>
      <c r="G178" s="75">
        <v>3732</v>
      </c>
      <c r="H178" s="78">
        <f t="shared" si="4"/>
        <v>2.4115755627009648E-3</v>
      </c>
      <c r="I178" s="114"/>
      <c r="J178" s="115"/>
      <c r="K178" s="47"/>
      <c r="L178" s="114"/>
      <c r="M178" s="115"/>
      <c r="N178" s="47"/>
      <c r="O178" s="117"/>
    </row>
    <row r="179" spans="1:15">
      <c r="A179" s="113" t="s">
        <v>207</v>
      </c>
      <c r="B179" s="77" t="s">
        <v>265</v>
      </c>
      <c r="C179" s="75" t="s">
        <v>260</v>
      </c>
      <c r="D179" s="75" t="s">
        <v>260</v>
      </c>
      <c r="E179" s="75" t="s">
        <v>260</v>
      </c>
      <c r="F179" s="75">
        <v>4</v>
      </c>
      <c r="G179" s="75">
        <v>3732</v>
      </c>
      <c r="H179" s="78">
        <f t="shared" si="4"/>
        <v>1.0718113612004287E-3</v>
      </c>
      <c r="I179" s="114"/>
      <c r="J179" s="115"/>
      <c r="K179" s="47"/>
      <c r="L179" s="114"/>
      <c r="M179" s="115"/>
      <c r="N179" s="47"/>
      <c r="O179" s="117"/>
    </row>
    <row r="180" spans="1:15">
      <c r="A180" s="113" t="s">
        <v>208</v>
      </c>
      <c r="B180" s="77" t="s">
        <v>178</v>
      </c>
      <c r="C180" s="75" t="s">
        <v>260</v>
      </c>
      <c r="D180" s="75" t="s">
        <v>260</v>
      </c>
      <c r="E180" s="75" t="s">
        <v>260</v>
      </c>
      <c r="F180" s="75">
        <v>28</v>
      </c>
      <c r="G180" s="75">
        <v>3546</v>
      </c>
      <c r="H180" s="78">
        <f t="shared" si="4"/>
        <v>7.8962210941906381E-3</v>
      </c>
      <c r="I180" s="114"/>
      <c r="J180" s="115"/>
      <c r="K180" s="47"/>
      <c r="L180" s="114"/>
      <c r="M180" s="115"/>
      <c r="N180" s="47"/>
      <c r="O180" s="117"/>
    </row>
    <row r="181" spans="1:15">
      <c r="A181" s="113" t="s">
        <v>208</v>
      </c>
      <c r="B181" s="77" t="s">
        <v>179</v>
      </c>
      <c r="C181" s="75" t="s">
        <v>260</v>
      </c>
      <c r="D181" s="75" t="s">
        <v>260</v>
      </c>
      <c r="E181" s="75" t="s">
        <v>260</v>
      </c>
      <c r="F181" s="75">
        <v>12</v>
      </c>
      <c r="G181" s="75">
        <v>3546</v>
      </c>
      <c r="H181" s="78">
        <f t="shared" si="4"/>
        <v>3.3840947546531302E-3</v>
      </c>
      <c r="I181" s="114"/>
      <c r="J181" s="115"/>
      <c r="K181" s="47"/>
      <c r="L181" s="114"/>
      <c r="M181" s="115"/>
      <c r="N181" s="47"/>
      <c r="O181" s="117"/>
    </row>
    <row r="182" spans="1:15">
      <c r="A182" s="113" t="s">
        <v>208</v>
      </c>
      <c r="B182" s="77" t="s">
        <v>265</v>
      </c>
      <c r="C182" s="75" t="s">
        <v>260</v>
      </c>
      <c r="D182" s="75" t="s">
        <v>260</v>
      </c>
      <c r="E182" s="75" t="s">
        <v>260</v>
      </c>
      <c r="F182" s="75">
        <v>8</v>
      </c>
      <c r="G182" s="75">
        <v>3546</v>
      </c>
      <c r="H182" s="78">
        <f t="shared" si="4"/>
        <v>2.2560631697687537E-3</v>
      </c>
      <c r="I182" s="114"/>
      <c r="J182" s="115"/>
      <c r="K182" s="47"/>
      <c r="L182" s="114"/>
      <c r="M182" s="115"/>
      <c r="N182" s="47"/>
      <c r="O182" s="117"/>
    </row>
    <row r="183" spans="1:15">
      <c r="A183" s="113" t="s">
        <v>209</v>
      </c>
      <c r="B183" s="77" t="s">
        <v>178</v>
      </c>
      <c r="C183" s="75" t="s">
        <v>260</v>
      </c>
      <c r="D183" s="75" t="s">
        <v>260</v>
      </c>
      <c r="E183" s="75" t="s">
        <v>260</v>
      </c>
      <c r="F183" s="75">
        <v>16</v>
      </c>
      <c r="G183" s="75">
        <v>3474</v>
      </c>
      <c r="H183" s="78">
        <f t="shared" si="4"/>
        <v>4.6056419113413936E-3</v>
      </c>
      <c r="I183" s="114"/>
      <c r="J183" s="115"/>
      <c r="K183" s="47"/>
      <c r="L183" s="114"/>
      <c r="M183" s="115"/>
      <c r="N183" s="47"/>
      <c r="O183" s="117"/>
    </row>
    <row r="184" spans="1:15">
      <c r="A184" s="113" t="s">
        <v>209</v>
      </c>
      <c r="B184" s="77" t="s">
        <v>265</v>
      </c>
      <c r="C184" s="75" t="s">
        <v>260</v>
      </c>
      <c r="D184" s="75" t="s">
        <v>260</v>
      </c>
      <c r="E184" s="75" t="s">
        <v>260</v>
      </c>
      <c r="F184" s="75">
        <v>9</v>
      </c>
      <c r="G184" s="75">
        <v>3474</v>
      </c>
      <c r="H184" s="78">
        <f t="shared" si="4"/>
        <v>2.5906735751295338E-3</v>
      </c>
      <c r="I184" s="114"/>
      <c r="J184" s="115"/>
      <c r="K184" s="47"/>
      <c r="L184" s="114"/>
      <c r="M184" s="115"/>
      <c r="N184" s="47"/>
      <c r="O184" s="117"/>
    </row>
    <row r="185" spans="1:15">
      <c r="A185" s="113" t="s">
        <v>209</v>
      </c>
      <c r="B185" s="77" t="s">
        <v>268</v>
      </c>
      <c r="C185" s="75" t="s">
        <v>260</v>
      </c>
      <c r="D185" s="75" t="s">
        <v>260</v>
      </c>
      <c r="E185" s="75" t="s">
        <v>260</v>
      </c>
      <c r="F185" s="75">
        <v>4</v>
      </c>
      <c r="G185" s="75">
        <v>3474</v>
      </c>
      <c r="H185" s="78">
        <f t="shared" si="4"/>
        <v>1.1514104778353484E-3</v>
      </c>
      <c r="I185" s="114"/>
      <c r="J185" s="115"/>
      <c r="K185" s="47"/>
      <c r="L185" s="114"/>
      <c r="M185" s="115"/>
      <c r="N185" s="47"/>
      <c r="O185" s="117"/>
    </row>
    <row r="186" spans="1:15">
      <c r="A186" s="113" t="s">
        <v>135</v>
      </c>
      <c r="B186" s="77" t="s">
        <v>267</v>
      </c>
      <c r="C186" s="75" t="s">
        <v>260</v>
      </c>
      <c r="D186" s="75" t="s">
        <v>260</v>
      </c>
      <c r="E186" s="75" t="s">
        <v>260</v>
      </c>
      <c r="F186" s="75">
        <v>46</v>
      </c>
      <c r="G186" s="75">
        <v>8672</v>
      </c>
      <c r="H186" s="78">
        <f t="shared" si="4"/>
        <v>5.3044280442804429E-3</v>
      </c>
      <c r="I186" s="114"/>
      <c r="J186" s="115"/>
      <c r="K186" s="47"/>
      <c r="L186" s="114"/>
      <c r="M186" s="115"/>
      <c r="N186" s="47"/>
      <c r="O186" s="117"/>
    </row>
    <row r="187" spans="1:15">
      <c r="A187" s="113" t="s">
        <v>135</v>
      </c>
      <c r="B187" s="77" t="s">
        <v>265</v>
      </c>
      <c r="C187" s="75" t="s">
        <v>260</v>
      </c>
      <c r="D187" s="75" t="s">
        <v>260</v>
      </c>
      <c r="E187" s="75" t="s">
        <v>260</v>
      </c>
      <c r="F187" s="75">
        <v>36</v>
      </c>
      <c r="G187" s="75">
        <v>8672</v>
      </c>
      <c r="H187" s="78">
        <f t="shared" si="4"/>
        <v>4.1512915129151293E-3</v>
      </c>
      <c r="I187" s="114"/>
      <c r="J187" s="115"/>
      <c r="K187" s="47"/>
      <c r="L187" s="114"/>
      <c r="M187" s="115"/>
      <c r="N187" s="47"/>
      <c r="O187" s="117"/>
    </row>
    <row r="188" spans="1:15">
      <c r="A188" s="113" t="s">
        <v>135</v>
      </c>
      <c r="B188" s="77" t="s">
        <v>184</v>
      </c>
      <c r="C188" s="75" t="s">
        <v>260</v>
      </c>
      <c r="D188" s="75" t="s">
        <v>260</v>
      </c>
      <c r="E188" s="75" t="s">
        <v>260</v>
      </c>
      <c r="F188" s="75">
        <v>13</v>
      </c>
      <c r="G188" s="75">
        <v>8672</v>
      </c>
      <c r="H188" s="78">
        <f t="shared" si="4"/>
        <v>1.4990774907749078E-3</v>
      </c>
      <c r="I188" s="114"/>
      <c r="J188" s="115"/>
      <c r="K188" s="47"/>
      <c r="L188" s="114"/>
      <c r="M188" s="115"/>
      <c r="N188" s="47"/>
      <c r="O188" s="117"/>
    </row>
    <row r="189" spans="1:15">
      <c r="A189" s="113" t="s">
        <v>136</v>
      </c>
      <c r="B189" s="77" t="s">
        <v>267</v>
      </c>
      <c r="C189" s="75" t="s">
        <v>260</v>
      </c>
      <c r="D189" s="75" t="s">
        <v>260</v>
      </c>
      <c r="E189" s="75" t="s">
        <v>260</v>
      </c>
      <c r="F189" s="75">
        <v>58</v>
      </c>
      <c r="G189" s="75">
        <v>8656</v>
      </c>
      <c r="H189" s="78">
        <f t="shared" si="4"/>
        <v>6.7005545286506468E-3</v>
      </c>
      <c r="I189" s="114"/>
      <c r="J189" s="115"/>
      <c r="K189" s="47"/>
      <c r="L189" s="114"/>
      <c r="M189" s="115"/>
      <c r="N189" s="47"/>
      <c r="O189" s="117"/>
    </row>
    <row r="190" spans="1:15">
      <c r="A190" s="113" t="s">
        <v>136</v>
      </c>
      <c r="B190" s="77" t="s">
        <v>178</v>
      </c>
      <c r="C190" s="75" t="s">
        <v>260</v>
      </c>
      <c r="D190" s="75" t="s">
        <v>260</v>
      </c>
      <c r="E190" s="75" t="s">
        <v>260</v>
      </c>
      <c r="F190" s="75">
        <v>36</v>
      </c>
      <c r="G190" s="75">
        <v>8656</v>
      </c>
      <c r="H190" s="78">
        <f t="shared" si="4"/>
        <v>4.1589648798521254E-3</v>
      </c>
      <c r="I190" s="114"/>
      <c r="J190" s="115"/>
      <c r="K190" s="47"/>
      <c r="L190" s="114"/>
      <c r="M190" s="115"/>
      <c r="N190" s="47"/>
      <c r="O190" s="117"/>
    </row>
    <row r="191" spans="1:15">
      <c r="A191" s="113" t="s">
        <v>136</v>
      </c>
      <c r="B191" s="77" t="s">
        <v>265</v>
      </c>
      <c r="C191" s="75" t="s">
        <v>260</v>
      </c>
      <c r="D191" s="75" t="s">
        <v>260</v>
      </c>
      <c r="E191" s="75" t="s">
        <v>260</v>
      </c>
      <c r="F191" s="75">
        <v>14</v>
      </c>
      <c r="G191" s="75">
        <v>8656</v>
      </c>
      <c r="H191" s="78">
        <f t="shared" si="4"/>
        <v>1.6173752310536045E-3</v>
      </c>
      <c r="I191" s="114"/>
      <c r="J191" s="115"/>
      <c r="K191" s="47"/>
      <c r="L191" s="114"/>
      <c r="M191" s="115"/>
      <c r="N191" s="47"/>
      <c r="O191" s="117"/>
    </row>
    <row r="192" spans="1:15">
      <c r="A192" s="113" t="s">
        <v>137</v>
      </c>
      <c r="B192" s="77" t="s">
        <v>267</v>
      </c>
      <c r="C192" s="75" t="s">
        <v>260</v>
      </c>
      <c r="D192" s="75" t="s">
        <v>260</v>
      </c>
      <c r="E192" s="75" t="s">
        <v>260</v>
      </c>
      <c r="F192" s="75">
        <v>36</v>
      </c>
      <c r="G192" s="75">
        <v>4559</v>
      </c>
      <c r="H192" s="78">
        <f t="shared" si="4"/>
        <v>7.896468523799079E-3</v>
      </c>
      <c r="I192" s="114"/>
      <c r="J192" s="115"/>
      <c r="K192" s="47"/>
      <c r="L192" s="114"/>
      <c r="M192" s="115"/>
      <c r="N192" s="47"/>
      <c r="O192" s="117"/>
    </row>
    <row r="193" spans="1:15">
      <c r="A193" s="113" t="s">
        <v>137</v>
      </c>
      <c r="B193" s="77" t="s">
        <v>178</v>
      </c>
      <c r="C193" s="75" t="s">
        <v>260</v>
      </c>
      <c r="D193" s="75" t="s">
        <v>260</v>
      </c>
      <c r="E193" s="75" t="s">
        <v>260</v>
      </c>
      <c r="F193" s="75">
        <v>15</v>
      </c>
      <c r="G193" s="75">
        <v>4559</v>
      </c>
      <c r="H193" s="78">
        <f t="shared" si="4"/>
        <v>3.290195218249616E-3</v>
      </c>
      <c r="I193" s="114"/>
      <c r="J193" s="115"/>
      <c r="K193" s="47"/>
      <c r="L193" s="114"/>
      <c r="M193" s="115"/>
      <c r="N193" s="47"/>
      <c r="O193" s="117"/>
    </row>
    <row r="194" spans="1:15">
      <c r="A194" s="113" t="s">
        <v>137</v>
      </c>
      <c r="B194" s="77" t="s">
        <v>265</v>
      </c>
      <c r="C194" s="75" t="s">
        <v>260</v>
      </c>
      <c r="D194" s="75" t="s">
        <v>260</v>
      </c>
      <c r="E194" s="75" t="s">
        <v>260</v>
      </c>
      <c r="F194" s="75">
        <v>14</v>
      </c>
      <c r="G194" s="75">
        <v>4559</v>
      </c>
      <c r="H194" s="78">
        <f t="shared" si="4"/>
        <v>3.0708488703663083E-3</v>
      </c>
      <c r="I194" s="114"/>
      <c r="J194" s="115"/>
      <c r="K194" s="47"/>
      <c r="L194" s="114"/>
      <c r="M194" s="115"/>
      <c r="N194" s="47"/>
      <c r="O194" s="117"/>
    </row>
    <row r="195" spans="1:15">
      <c r="A195" s="113" t="s">
        <v>138</v>
      </c>
      <c r="B195" s="77" t="s">
        <v>265</v>
      </c>
      <c r="C195" s="75" t="s">
        <v>260</v>
      </c>
      <c r="D195" s="75" t="s">
        <v>260</v>
      </c>
      <c r="E195" s="75" t="s">
        <v>260</v>
      </c>
      <c r="F195" s="75">
        <v>60</v>
      </c>
      <c r="G195" s="75">
        <v>8748</v>
      </c>
      <c r="H195" s="78">
        <f t="shared" si="4"/>
        <v>6.8587105624142658E-3</v>
      </c>
      <c r="I195" s="114"/>
      <c r="J195" s="115"/>
      <c r="K195" s="47"/>
      <c r="L195" s="114"/>
      <c r="M195" s="115"/>
      <c r="N195" s="47"/>
      <c r="O195" s="117"/>
    </row>
    <row r="196" spans="1:15">
      <c r="A196" s="113" t="s">
        <v>138</v>
      </c>
      <c r="B196" s="77" t="s">
        <v>267</v>
      </c>
      <c r="C196" s="75" t="s">
        <v>260</v>
      </c>
      <c r="D196" s="75" t="s">
        <v>260</v>
      </c>
      <c r="E196" s="75" t="s">
        <v>260</v>
      </c>
      <c r="F196" s="75">
        <v>31</v>
      </c>
      <c r="G196" s="75">
        <v>8748</v>
      </c>
      <c r="H196" s="78">
        <f t="shared" si="4"/>
        <v>3.5436671239140374E-3</v>
      </c>
      <c r="I196" s="114"/>
      <c r="J196" s="115"/>
      <c r="K196" s="47"/>
      <c r="L196" s="114"/>
      <c r="M196" s="115"/>
      <c r="N196" s="47"/>
      <c r="O196" s="117"/>
    </row>
    <row r="197" spans="1:15">
      <c r="A197" s="113" t="s">
        <v>138</v>
      </c>
      <c r="B197" s="77" t="s">
        <v>178</v>
      </c>
      <c r="C197" s="75" t="s">
        <v>260</v>
      </c>
      <c r="D197" s="75" t="s">
        <v>260</v>
      </c>
      <c r="E197" s="75" t="s">
        <v>260</v>
      </c>
      <c r="F197" s="75">
        <v>15</v>
      </c>
      <c r="G197" s="75">
        <v>8748</v>
      </c>
      <c r="H197" s="78">
        <f t="shared" si="4"/>
        <v>1.7146776406035665E-3</v>
      </c>
      <c r="I197" s="114"/>
      <c r="J197" s="115"/>
      <c r="K197" s="47"/>
      <c r="L197" s="114"/>
      <c r="M197" s="115"/>
      <c r="N197" s="47"/>
      <c r="O197" s="117"/>
    </row>
    <row r="198" spans="1:15">
      <c r="A198" s="113" t="s">
        <v>139</v>
      </c>
      <c r="B198" s="77" t="s">
        <v>265</v>
      </c>
      <c r="C198" s="75" t="s">
        <v>260</v>
      </c>
      <c r="D198" s="75" t="s">
        <v>260</v>
      </c>
      <c r="E198" s="75" t="s">
        <v>260</v>
      </c>
      <c r="F198" s="75">
        <v>52</v>
      </c>
      <c r="G198" s="75">
        <v>8502</v>
      </c>
      <c r="H198" s="78">
        <f t="shared" si="4"/>
        <v>6.1162079510703364E-3</v>
      </c>
      <c r="I198" s="114"/>
      <c r="J198" s="115"/>
      <c r="K198" s="47"/>
      <c r="L198" s="114"/>
      <c r="M198" s="115"/>
      <c r="N198" s="47"/>
      <c r="O198" s="117"/>
    </row>
    <row r="199" spans="1:15">
      <c r="A199" s="113" t="s">
        <v>139</v>
      </c>
      <c r="B199" s="77" t="s">
        <v>267</v>
      </c>
      <c r="C199" s="75" t="s">
        <v>260</v>
      </c>
      <c r="D199" s="75" t="s">
        <v>260</v>
      </c>
      <c r="E199" s="75" t="s">
        <v>260</v>
      </c>
      <c r="F199" s="75">
        <v>28</v>
      </c>
      <c r="G199" s="75">
        <v>8502</v>
      </c>
      <c r="H199" s="78">
        <f t="shared" si="4"/>
        <v>3.2933427428840272E-3</v>
      </c>
      <c r="I199" s="114"/>
      <c r="J199" s="115"/>
      <c r="K199" s="47"/>
      <c r="L199" s="114"/>
      <c r="M199" s="115"/>
      <c r="N199" s="47"/>
      <c r="O199" s="117"/>
    </row>
    <row r="200" spans="1:15">
      <c r="A200" s="113" t="s">
        <v>139</v>
      </c>
      <c r="B200" s="77" t="s">
        <v>178</v>
      </c>
      <c r="C200" s="75" t="s">
        <v>260</v>
      </c>
      <c r="D200" s="75" t="s">
        <v>260</v>
      </c>
      <c r="E200" s="75" t="s">
        <v>260</v>
      </c>
      <c r="F200" s="75">
        <v>17</v>
      </c>
      <c r="G200" s="75">
        <v>8502</v>
      </c>
      <c r="H200" s="78">
        <f t="shared" si="4"/>
        <v>1.9995295224653022E-3</v>
      </c>
      <c r="I200" s="114"/>
      <c r="J200" s="115"/>
      <c r="K200" s="47"/>
      <c r="L200" s="114"/>
      <c r="M200" s="115"/>
      <c r="N200" s="47"/>
      <c r="O200" s="117"/>
    </row>
    <row r="201" spans="1:15">
      <c r="A201" s="113" t="s">
        <v>140</v>
      </c>
      <c r="B201" s="77" t="s">
        <v>178</v>
      </c>
      <c r="C201" s="75" t="s">
        <v>260</v>
      </c>
      <c r="D201" s="75" t="s">
        <v>260</v>
      </c>
      <c r="E201" s="75" t="s">
        <v>260</v>
      </c>
      <c r="F201" s="75">
        <v>23</v>
      </c>
      <c r="G201" s="75">
        <v>4324</v>
      </c>
      <c r="H201" s="78">
        <f t="shared" si="4"/>
        <v>5.3191489361702126E-3</v>
      </c>
      <c r="I201" s="114"/>
      <c r="J201" s="115"/>
      <c r="K201" s="47"/>
      <c r="L201" s="114"/>
      <c r="M201" s="115"/>
      <c r="N201" s="47"/>
      <c r="O201" s="117"/>
    </row>
    <row r="202" spans="1:15">
      <c r="A202" s="113" t="s">
        <v>140</v>
      </c>
      <c r="B202" s="77" t="s">
        <v>265</v>
      </c>
      <c r="C202" s="75" t="s">
        <v>260</v>
      </c>
      <c r="D202" s="75" t="s">
        <v>260</v>
      </c>
      <c r="E202" s="75" t="s">
        <v>260</v>
      </c>
      <c r="F202" s="75">
        <v>14</v>
      </c>
      <c r="G202" s="75">
        <v>4324</v>
      </c>
      <c r="H202" s="78">
        <f t="shared" si="4"/>
        <v>3.2377428307123032E-3</v>
      </c>
      <c r="I202" s="114"/>
      <c r="J202" s="115"/>
      <c r="K202" s="47"/>
      <c r="L202" s="114"/>
      <c r="M202" s="115"/>
      <c r="N202" s="47"/>
      <c r="O202" s="117"/>
    </row>
    <row r="203" spans="1:15">
      <c r="A203" s="113" t="s">
        <v>140</v>
      </c>
      <c r="B203" s="77" t="s">
        <v>179</v>
      </c>
      <c r="C203" s="75" t="s">
        <v>260</v>
      </c>
      <c r="D203" s="75" t="s">
        <v>260</v>
      </c>
      <c r="E203" s="75" t="s">
        <v>260</v>
      </c>
      <c r="F203" s="75">
        <v>6</v>
      </c>
      <c r="G203" s="75">
        <v>4324</v>
      </c>
      <c r="H203" s="78">
        <f t="shared" si="4"/>
        <v>1.3876040703052729E-3</v>
      </c>
      <c r="I203" s="114"/>
      <c r="J203" s="115"/>
      <c r="K203" s="47"/>
      <c r="L203" s="114"/>
      <c r="M203" s="115"/>
      <c r="N203" s="47"/>
      <c r="O203" s="117"/>
    </row>
    <row r="204" spans="1:15">
      <c r="A204" s="113" t="s">
        <v>141</v>
      </c>
      <c r="B204" s="77" t="s">
        <v>179</v>
      </c>
      <c r="C204" s="75" t="s">
        <v>260</v>
      </c>
      <c r="D204" s="75" t="s">
        <v>260</v>
      </c>
      <c r="E204" s="75" t="s">
        <v>260</v>
      </c>
      <c r="F204" s="75">
        <v>31</v>
      </c>
      <c r="G204" s="75">
        <v>4566</v>
      </c>
      <c r="H204" s="78">
        <f t="shared" si="4"/>
        <v>6.7893123083661846E-3</v>
      </c>
      <c r="I204" s="114"/>
      <c r="J204" s="115"/>
      <c r="K204" s="47"/>
      <c r="L204" s="114"/>
      <c r="M204" s="115"/>
      <c r="N204" s="47"/>
      <c r="O204" s="117"/>
    </row>
    <row r="205" spans="1:15">
      <c r="A205" s="113" t="s">
        <v>141</v>
      </c>
      <c r="B205" s="77" t="s">
        <v>178</v>
      </c>
      <c r="C205" s="75" t="s">
        <v>260</v>
      </c>
      <c r="D205" s="75" t="s">
        <v>260</v>
      </c>
      <c r="E205" s="75" t="s">
        <v>260</v>
      </c>
      <c r="F205" s="75">
        <v>21</v>
      </c>
      <c r="G205" s="75">
        <v>4566</v>
      </c>
      <c r="H205" s="78">
        <f t="shared" si="4"/>
        <v>4.5992115637319315E-3</v>
      </c>
      <c r="I205" s="114"/>
      <c r="J205" s="115"/>
      <c r="K205" s="47"/>
      <c r="L205" s="114"/>
      <c r="M205" s="115"/>
      <c r="N205" s="47"/>
      <c r="O205" s="117"/>
    </row>
    <row r="206" spans="1:15">
      <c r="A206" s="113" t="s">
        <v>141</v>
      </c>
      <c r="B206" s="77" t="s">
        <v>265</v>
      </c>
      <c r="C206" s="75" t="s">
        <v>260</v>
      </c>
      <c r="D206" s="75" t="s">
        <v>260</v>
      </c>
      <c r="E206" s="75" t="s">
        <v>260</v>
      </c>
      <c r="F206" s="75">
        <v>6</v>
      </c>
      <c r="G206" s="75">
        <v>4566</v>
      </c>
      <c r="H206" s="78">
        <f t="shared" si="4"/>
        <v>1.3140604467805519E-3</v>
      </c>
      <c r="I206" s="114"/>
      <c r="J206" s="115"/>
      <c r="K206" s="47"/>
      <c r="L206" s="114"/>
      <c r="M206" s="115"/>
      <c r="N206" s="47"/>
      <c r="O206" s="117"/>
    </row>
    <row r="207" spans="1:15">
      <c r="A207" s="113" t="s">
        <v>142</v>
      </c>
      <c r="B207" s="77" t="s">
        <v>267</v>
      </c>
      <c r="C207" s="75" t="s">
        <v>260</v>
      </c>
      <c r="D207" s="75" t="s">
        <v>260</v>
      </c>
      <c r="E207" s="75" t="s">
        <v>260</v>
      </c>
      <c r="F207" s="75">
        <v>64</v>
      </c>
      <c r="G207" s="75">
        <v>8616</v>
      </c>
      <c r="H207" s="78">
        <f t="shared" si="4"/>
        <v>7.4280408542246983E-3</v>
      </c>
      <c r="I207" s="114"/>
      <c r="J207" s="115"/>
      <c r="K207" s="47"/>
      <c r="L207" s="114"/>
      <c r="M207" s="115"/>
      <c r="N207" s="47"/>
      <c r="O207" s="117"/>
    </row>
    <row r="208" spans="1:15">
      <c r="A208" s="113" t="s">
        <v>142</v>
      </c>
      <c r="B208" s="77" t="s">
        <v>178</v>
      </c>
      <c r="C208" s="75" t="s">
        <v>260</v>
      </c>
      <c r="D208" s="75" t="s">
        <v>260</v>
      </c>
      <c r="E208" s="75" t="s">
        <v>260</v>
      </c>
      <c r="F208" s="75">
        <v>31</v>
      </c>
      <c r="G208" s="75">
        <v>8616</v>
      </c>
      <c r="H208" s="78">
        <f t="shared" si="4"/>
        <v>3.5979572887650884E-3</v>
      </c>
      <c r="I208" s="114"/>
      <c r="J208" s="115"/>
      <c r="K208" s="47"/>
      <c r="L208" s="114"/>
      <c r="M208" s="115"/>
      <c r="N208" s="47"/>
      <c r="O208" s="117"/>
    </row>
    <row r="209" spans="1:15">
      <c r="A209" s="113" t="s">
        <v>142</v>
      </c>
      <c r="B209" s="77" t="s">
        <v>265</v>
      </c>
      <c r="C209" s="75" t="s">
        <v>260</v>
      </c>
      <c r="D209" s="75" t="s">
        <v>260</v>
      </c>
      <c r="E209" s="75" t="s">
        <v>260</v>
      </c>
      <c r="F209" s="75">
        <v>22</v>
      </c>
      <c r="G209" s="75">
        <v>8616</v>
      </c>
      <c r="H209" s="78">
        <f t="shared" si="4"/>
        <v>2.5533890436397399E-3</v>
      </c>
      <c r="I209" s="114"/>
      <c r="J209" s="115"/>
      <c r="K209" s="47"/>
      <c r="L209" s="114"/>
      <c r="M209" s="115"/>
      <c r="N209" s="47"/>
      <c r="O209" s="117"/>
    </row>
    <row r="210" spans="1:15">
      <c r="A210" s="113" t="s">
        <v>210</v>
      </c>
      <c r="B210" s="77" t="s">
        <v>267</v>
      </c>
      <c r="C210" s="75" t="s">
        <v>260</v>
      </c>
      <c r="D210" s="75" t="s">
        <v>260</v>
      </c>
      <c r="E210" s="75" t="s">
        <v>260</v>
      </c>
      <c r="F210" s="75">
        <v>25</v>
      </c>
      <c r="G210" s="75">
        <v>3742</v>
      </c>
      <c r="H210" s="78">
        <f t="shared" si="4"/>
        <v>6.6809192944949228E-3</v>
      </c>
      <c r="I210" s="114"/>
      <c r="J210" s="115"/>
      <c r="K210" s="47"/>
      <c r="L210" s="114"/>
      <c r="M210" s="115"/>
      <c r="N210" s="47"/>
      <c r="O210" s="117"/>
    </row>
    <row r="211" spans="1:15">
      <c r="A211" s="113" t="s">
        <v>210</v>
      </c>
      <c r="B211" s="77" t="s">
        <v>265</v>
      </c>
      <c r="C211" s="75" t="s">
        <v>260</v>
      </c>
      <c r="D211" s="75" t="s">
        <v>260</v>
      </c>
      <c r="E211" s="75" t="s">
        <v>260</v>
      </c>
      <c r="F211" s="75">
        <v>15</v>
      </c>
      <c r="G211" s="75">
        <v>3742</v>
      </c>
      <c r="H211" s="78">
        <f t="shared" si="4"/>
        <v>4.0085515766969532E-3</v>
      </c>
      <c r="I211" s="114"/>
      <c r="J211" s="115"/>
      <c r="K211" s="47"/>
      <c r="L211" s="114"/>
      <c r="M211" s="115"/>
      <c r="N211" s="47"/>
      <c r="O211" s="117"/>
    </row>
    <row r="212" spans="1:15">
      <c r="A212" s="113" t="s">
        <v>210</v>
      </c>
      <c r="B212" s="77" t="s">
        <v>178</v>
      </c>
      <c r="C212" s="75" t="s">
        <v>260</v>
      </c>
      <c r="D212" s="75" t="s">
        <v>260</v>
      </c>
      <c r="E212" s="75" t="s">
        <v>260</v>
      </c>
      <c r="F212" s="75">
        <v>9</v>
      </c>
      <c r="G212" s="75">
        <v>3742</v>
      </c>
      <c r="H212" s="78">
        <f t="shared" si="4"/>
        <v>2.4051309460181719E-3</v>
      </c>
      <c r="I212" s="114"/>
      <c r="J212" s="115"/>
      <c r="K212" s="47"/>
      <c r="L212" s="114"/>
      <c r="M212" s="115"/>
      <c r="N212" s="47"/>
      <c r="O212" s="117"/>
    </row>
    <row r="213" spans="1:15">
      <c r="A213" s="113" t="s">
        <v>211</v>
      </c>
      <c r="B213" s="77" t="s">
        <v>178</v>
      </c>
      <c r="C213" s="75" t="s">
        <v>260</v>
      </c>
      <c r="D213" s="75" t="s">
        <v>260</v>
      </c>
      <c r="E213" s="75" t="s">
        <v>260</v>
      </c>
      <c r="F213" s="75">
        <v>36</v>
      </c>
      <c r="G213" s="75">
        <v>3629</v>
      </c>
      <c r="H213" s="78">
        <f t="shared" si="4"/>
        <v>9.9200881785615879E-3</v>
      </c>
      <c r="I213" s="114"/>
      <c r="J213" s="115"/>
      <c r="K213" s="47"/>
      <c r="L213" s="114"/>
      <c r="M213" s="115"/>
      <c r="N213" s="47"/>
      <c r="O213" s="117"/>
    </row>
    <row r="214" spans="1:15">
      <c r="A214" s="113" t="s">
        <v>211</v>
      </c>
      <c r="B214" s="77" t="s">
        <v>179</v>
      </c>
      <c r="C214" s="75" t="s">
        <v>260</v>
      </c>
      <c r="D214" s="75" t="s">
        <v>260</v>
      </c>
      <c r="E214" s="75" t="s">
        <v>260</v>
      </c>
      <c r="F214" s="75">
        <v>24</v>
      </c>
      <c r="G214" s="75">
        <v>3629</v>
      </c>
      <c r="H214" s="78">
        <f t="shared" si="4"/>
        <v>6.6133921190410583E-3</v>
      </c>
      <c r="I214" s="114"/>
      <c r="J214" s="115"/>
      <c r="K214" s="47"/>
      <c r="L214" s="114"/>
      <c r="M214" s="115"/>
      <c r="N214" s="47"/>
      <c r="O214" s="117"/>
    </row>
    <row r="215" spans="1:15">
      <c r="A215" s="113" t="s">
        <v>211</v>
      </c>
      <c r="B215" s="77" t="s">
        <v>267</v>
      </c>
      <c r="C215" s="75" t="s">
        <v>260</v>
      </c>
      <c r="D215" s="75" t="s">
        <v>260</v>
      </c>
      <c r="E215" s="75" t="s">
        <v>260</v>
      </c>
      <c r="F215" s="75">
        <v>17</v>
      </c>
      <c r="G215" s="75">
        <v>3629</v>
      </c>
      <c r="H215" s="78">
        <f t="shared" si="4"/>
        <v>4.6844860843207499E-3</v>
      </c>
      <c r="I215" s="114"/>
      <c r="J215" s="115"/>
      <c r="K215" s="47"/>
      <c r="L215" s="114"/>
      <c r="M215" s="115"/>
      <c r="N215" s="47"/>
      <c r="O215" s="117"/>
    </row>
    <row r="216" spans="1:15">
      <c r="A216" s="113" t="s">
        <v>212</v>
      </c>
      <c r="B216" s="77" t="s">
        <v>178</v>
      </c>
      <c r="C216" s="75" t="s">
        <v>260</v>
      </c>
      <c r="D216" s="75" t="s">
        <v>260</v>
      </c>
      <c r="E216" s="75" t="s">
        <v>260</v>
      </c>
      <c r="F216" s="75">
        <v>15</v>
      </c>
      <c r="G216" s="75">
        <v>3514</v>
      </c>
      <c r="H216" s="78">
        <f t="shared" si="4"/>
        <v>4.2686397268070575E-3</v>
      </c>
      <c r="I216" s="114"/>
      <c r="J216" s="115"/>
      <c r="K216" s="47"/>
      <c r="L216" s="114"/>
      <c r="M216" s="115"/>
      <c r="N216" s="47"/>
      <c r="O216" s="117"/>
    </row>
    <row r="217" spans="1:15">
      <c r="A217" s="113" t="s">
        <v>212</v>
      </c>
      <c r="B217" s="77" t="s">
        <v>268</v>
      </c>
      <c r="C217" s="75" t="s">
        <v>260</v>
      </c>
      <c r="D217" s="75" t="s">
        <v>260</v>
      </c>
      <c r="E217" s="75" t="s">
        <v>260</v>
      </c>
      <c r="F217" s="75">
        <v>9</v>
      </c>
      <c r="G217" s="75">
        <v>3514</v>
      </c>
      <c r="H217" s="78">
        <f t="shared" si="4"/>
        <v>2.5611838360842347E-3</v>
      </c>
      <c r="I217" s="114"/>
      <c r="J217" s="115"/>
      <c r="K217" s="47"/>
      <c r="L217" s="114"/>
      <c r="M217" s="115"/>
      <c r="N217" s="47"/>
      <c r="O217" s="117"/>
    </row>
    <row r="218" spans="1:15">
      <c r="A218" s="113" t="s">
        <v>212</v>
      </c>
      <c r="B218" s="77" t="s">
        <v>179</v>
      </c>
      <c r="C218" s="75" t="s">
        <v>260</v>
      </c>
      <c r="D218" s="75" t="s">
        <v>260</v>
      </c>
      <c r="E218" s="75" t="s">
        <v>260</v>
      </c>
      <c r="F218" s="75">
        <v>4</v>
      </c>
      <c r="G218" s="75">
        <v>3514</v>
      </c>
      <c r="H218" s="78">
        <f t="shared" si="4"/>
        <v>1.1383039271485487E-3</v>
      </c>
      <c r="I218" s="114"/>
      <c r="J218" s="115"/>
      <c r="K218" s="47"/>
      <c r="L218" s="114"/>
      <c r="M218" s="115"/>
      <c r="N218" s="47"/>
      <c r="O218" s="117"/>
    </row>
    <row r="219" spans="1:15">
      <c r="A219" s="113" t="s">
        <v>213</v>
      </c>
      <c r="B219" s="77" t="s">
        <v>178</v>
      </c>
      <c r="C219" s="75" t="s">
        <v>260</v>
      </c>
      <c r="D219" s="75" t="s">
        <v>260</v>
      </c>
      <c r="E219" s="75" t="s">
        <v>260</v>
      </c>
      <c r="F219" s="75">
        <v>19</v>
      </c>
      <c r="G219" s="75">
        <v>3582</v>
      </c>
      <c r="H219" s="78">
        <f t="shared" si="4"/>
        <v>5.30429927414852E-3</v>
      </c>
      <c r="I219" s="114"/>
      <c r="J219" s="115"/>
      <c r="K219" s="47"/>
      <c r="L219" s="114"/>
      <c r="M219" s="115"/>
      <c r="N219" s="47"/>
      <c r="O219" s="117"/>
    </row>
    <row r="220" spans="1:15">
      <c r="A220" s="113" t="s">
        <v>213</v>
      </c>
      <c r="B220" s="77" t="s">
        <v>269</v>
      </c>
      <c r="C220" s="75" t="s">
        <v>260</v>
      </c>
      <c r="D220" s="75" t="s">
        <v>260</v>
      </c>
      <c r="E220" s="75" t="s">
        <v>260</v>
      </c>
      <c r="F220" s="75">
        <v>10</v>
      </c>
      <c r="G220" s="75">
        <v>3582</v>
      </c>
      <c r="H220" s="78">
        <f t="shared" si="4"/>
        <v>2.7917364600781687E-3</v>
      </c>
      <c r="I220" s="114"/>
      <c r="J220" s="115"/>
      <c r="K220" s="47"/>
      <c r="L220" s="114"/>
      <c r="M220" s="115"/>
      <c r="N220" s="47"/>
      <c r="O220" s="117"/>
    </row>
    <row r="221" spans="1:15">
      <c r="A221" s="113" t="s">
        <v>213</v>
      </c>
      <c r="B221" s="77" t="s">
        <v>179</v>
      </c>
      <c r="C221" s="75" t="s">
        <v>260</v>
      </c>
      <c r="D221" s="75" t="s">
        <v>260</v>
      </c>
      <c r="E221" s="75" t="s">
        <v>260</v>
      </c>
      <c r="F221" s="75">
        <v>7</v>
      </c>
      <c r="G221" s="75">
        <v>3582</v>
      </c>
      <c r="H221" s="78">
        <f t="shared" si="4"/>
        <v>1.9542155220547181E-3</v>
      </c>
      <c r="I221" s="114"/>
      <c r="J221" s="115"/>
      <c r="K221" s="47"/>
      <c r="L221" s="114"/>
      <c r="M221" s="115"/>
      <c r="N221" s="47"/>
      <c r="O221" s="117"/>
    </row>
    <row r="222" spans="1:15">
      <c r="A222" s="113" t="s">
        <v>214</v>
      </c>
      <c r="B222" s="77" t="s">
        <v>179</v>
      </c>
      <c r="C222" s="75" t="s">
        <v>260</v>
      </c>
      <c r="D222" s="75" t="s">
        <v>260</v>
      </c>
      <c r="E222" s="75" t="s">
        <v>260</v>
      </c>
      <c r="F222" s="75">
        <v>31</v>
      </c>
      <c r="G222" s="75">
        <v>3644</v>
      </c>
      <c r="H222" s="78">
        <f t="shared" si="4"/>
        <v>8.5071350164654218E-3</v>
      </c>
      <c r="I222" s="114"/>
      <c r="J222" s="115"/>
      <c r="K222" s="47"/>
      <c r="L222" s="114"/>
      <c r="M222" s="115"/>
      <c r="N222" s="47"/>
      <c r="O222" s="117"/>
    </row>
    <row r="223" spans="1:15">
      <c r="A223" s="113" t="s">
        <v>214</v>
      </c>
      <c r="B223" s="77" t="s">
        <v>178</v>
      </c>
      <c r="C223" s="75" t="s">
        <v>260</v>
      </c>
      <c r="D223" s="75" t="s">
        <v>260</v>
      </c>
      <c r="E223" s="75" t="s">
        <v>260</v>
      </c>
      <c r="F223" s="75">
        <v>16</v>
      </c>
      <c r="G223" s="75">
        <v>3644</v>
      </c>
      <c r="H223" s="78">
        <f t="shared" si="4"/>
        <v>4.3907793633369925E-3</v>
      </c>
      <c r="I223" s="114"/>
      <c r="J223" s="115"/>
      <c r="K223" s="47"/>
      <c r="L223" s="114"/>
      <c r="M223" s="115"/>
      <c r="N223" s="47"/>
      <c r="O223" s="117"/>
    </row>
    <row r="224" spans="1:15">
      <c r="A224" s="113" t="s">
        <v>214</v>
      </c>
      <c r="B224" s="77" t="s">
        <v>265</v>
      </c>
      <c r="C224" s="75" t="s">
        <v>260</v>
      </c>
      <c r="D224" s="75" t="s">
        <v>260</v>
      </c>
      <c r="E224" s="75" t="s">
        <v>260</v>
      </c>
      <c r="F224" s="75">
        <v>8</v>
      </c>
      <c r="G224" s="75">
        <v>3644</v>
      </c>
      <c r="H224" s="78">
        <f t="shared" ref="H224:H287" si="5">F224/G224</f>
        <v>2.1953896816684962E-3</v>
      </c>
      <c r="I224" s="114"/>
      <c r="J224" s="115"/>
      <c r="K224" s="47"/>
      <c r="L224" s="114"/>
      <c r="M224" s="115"/>
      <c r="N224" s="47"/>
      <c r="O224" s="117"/>
    </row>
    <row r="225" spans="1:15">
      <c r="A225" s="113" t="s">
        <v>215</v>
      </c>
      <c r="B225" s="77" t="s">
        <v>178</v>
      </c>
      <c r="C225" s="75" t="s">
        <v>260</v>
      </c>
      <c r="D225" s="75" t="s">
        <v>260</v>
      </c>
      <c r="E225" s="75" t="s">
        <v>260</v>
      </c>
      <c r="F225" s="75">
        <v>26</v>
      </c>
      <c r="G225" s="75">
        <v>3609</v>
      </c>
      <c r="H225" s="78">
        <f t="shared" si="5"/>
        <v>7.2042116929897475E-3</v>
      </c>
      <c r="I225" s="114"/>
      <c r="J225" s="115"/>
      <c r="K225" s="47"/>
      <c r="L225" s="114"/>
      <c r="M225" s="115"/>
      <c r="N225" s="47"/>
      <c r="O225" s="117"/>
    </row>
    <row r="226" spans="1:15">
      <c r="A226" s="113" t="s">
        <v>215</v>
      </c>
      <c r="B226" s="77" t="s">
        <v>265</v>
      </c>
      <c r="C226" s="75" t="s">
        <v>260</v>
      </c>
      <c r="D226" s="75" t="s">
        <v>260</v>
      </c>
      <c r="E226" s="75" t="s">
        <v>260</v>
      </c>
      <c r="F226" s="75">
        <v>19</v>
      </c>
      <c r="G226" s="75">
        <v>3609</v>
      </c>
      <c r="H226" s="78">
        <f t="shared" si="5"/>
        <v>5.2646162371848158E-3</v>
      </c>
      <c r="I226" s="114"/>
      <c r="J226" s="115"/>
      <c r="K226" s="47"/>
      <c r="L226" s="114"/>
      <c r="M226" s="115"/>
      <c r="N226" s="47"/>
      <c r="O226" s="117"/>
    </row>
    <row r="227" spans="1:15">
      <c r="A227" s="113" t="s">
        <v>215</v>
      </c>
      <c r="B227" s="77" t="s">
        <v>179</v>
      </c>
      <c r="C227" s="75" t="s">
        <v>260</v>
      </c>
      <c r="D227" s="75" t="s">
        <v>260</v>
      </c>
      <c r="E227" s="75" t="s">
        <v>260</v>
      </c>
      <c r="F227" s="75">
        <v>10</v>
      </c>
      <c r="G227" s="75">
        <v>3609</v>
      </c>
      <c r="H227" s="78">
        <f t="shared" si="5"/>
        <v>2.7708506511499031E-3</v>
      </c>
      <c r="I227" s="114"/>
      <c r="J227" s="115"/>
      <c r="K227" s="47"/>
      <c r="L227" s="114"/>
      <c r="M227" s="115"/>
      <c r="N227" s="47"/>
      <c r="O227" s="117"/>
    </row>
    <row r="228" spans="1:15">
      <c r="A228" s="113" t="s">
        <v>216</v>
      </c>
      <c r="B228" s="77" t="s">
        <v>265</v>
      </c>
      <c r="C228" s="75" t="s">
        <v>260</v>
      </c>
      <c r="D228" s="75" t="s">
        <v>260</v>
      </c>
      <c r="E228" s="75" t="s">
        <v>260</v>
      </c>
      <c r="F228" s="75">
        <v>29</v>
      </c>
      <c r="G228" s="75">
        <v>3723</v>
      </c>
      <c r="H228" s="78">
        <f t="shared" si="5"/>
        <v>7.7894171367177004E-3</v>
      </c>
      <c r="I228" s="114"/>
      <c r="J228" s="115"/>
      <c r="K228" s="47"/>
      <c r="L228" s="114"/>
      <c r="M228" s="115"/>
      <c r="N228" s="47"/>
      <c r="O228" s="117"/>
    </row>
    <row r="229" spans="1:15">
      <c r="A229" s="113" t="s">
        <v>216</v>
      </c>
      <c r="B229" s="77" t="s">
        <v>269</v>
      </c>
      <c r="C229" s="75" t="s">
        <v>260</v>
      </c>
      <c r="D229" s="75" t="s">
        <v>260</v>
      </c>
      <c r="E229" s="75" t="s">
        <v>260</v>
      </c>
      <c r="F229" s="75">
        <v>13</v>
      </c>
      <c r="G229" s="75">
        <v>3723</v>
      </c>
      <c r="H229" s="78">
        <f t="shared" si="5"/>
        <v>3.4918076819769003E-3</v>
      </c>
      <c r="I229" s="114"/>
      <c r="J229" s="115"/>
      <c r="K229" s="47"/>
      <c r="L229" s="114"/>
      <c r="M229" s="115"/>
      <c r="N229" s="47"/>
      <c r="O229" s="117"/>
    </row>
    <row r="230" spans="1:15">
      <c r="A230" s="113" t="s">
        <v>216</v>
      </c>
      <c r="B230" s="77" t="s">
        <v>178</v>
      </c>
      <c r="C230" s="75" t="s">
        <v>260</v>
      </c>
      <c r="D230" s="75" t="s">
        <v>260</v>
      </c>
      <c r="E230" s="75" t="s">
        <v>260</v>
      </c>
      <c r="F230" s="75">
        <v>9</v>
      </c>
      <c r="G230" s="75">
        <v>3723</v>
      </c>
      <c r="H230" s="78">
        <f t="shared" si="5"/>
        <v>2.4174053182917004E-3</v>
      </c>
      <c r="I230" s="114"/>
      <c r="J230" s="115"/>
      <c r="K230" s="47"/>
      <c r="L230" s="114"/>
      <c r="M230" s="115"/>
      <c r="N230" s="47"/>
      <c r="O230" s="117"/>
    </row>
    <row r="231" spans="1:15">
      <c r="A231" s="113" t="s">
        <v>217</v>
      </c>
      <c r="B231" s="77" t="s">
        <v>268</v>
      </c>
      <c r="C231" s="75" t="s">
        <v>260</v>
      </c>
      <c r="D231" s="75" t="s">
        <v>260</v>
      </c>
      <c r="E231" s="75" t="s">
        <v>260</v>
      </c>
      <c r="F231" s="75">
        <v>24</v>
      </c>
      <c r="G231" s="75">
        <v>3692</v>
      </c>
      <c r="H231" s="78">
        <f t="shared" si="5"/>
        <v>6.5005417118093175E-3</v>
      </c>
      <c r="I231" s="114"/>
      <c r="J231" s="115"/>
      <c r="K231" s="47"/>
      <c r="L231" s="114"/>
      <c r="M231" s="115"/>
      <c r="N231" s="47"/>
      <c r="O231" s="117"/>
    </row>
    <row r="232" spans="1:15">
      <c r="A232" s="113" t="s">
        <v>217</v>
      </c>
      <c r="B232" s="77" t="s">
        <v>179</v>
      </c>
      <c r="C232" s="75" t="s">
        <v>260</v>
      </c>
      <c r="D232" s="75" t="s">
        <v>260</v>
      </c>
      <c r="E232" s="75" t="s">
        <v>260</v>
      </c>
      <c r="F232" s="75">
        <v>8</v>
      </c>
      <c r="G232" s="75">
        <v>3692</v>
      </c>
      <c r="H232" s="78">
        <f t="shared" si="5"/>
        <v>2.1668472372697724E-3</v>
      </c>
      <c r="I232" s="114"/>
      <c r="J232" s="115"/>
      <c r="K232" s="47"/>
      <c r="L232" s="114"/>
      <c r="M232" s="115"/>
      <c r="N232" s="47"/>
      <c r="O232" s="117"/>
    </row>
    <row r="233" spans="1:15">
      <c r="A233" s="113" t="s">
        <v>217</v>
      </c>
      <c r="B233" s="77" t="s">
        <v>265</v>
      </c>
      <c r="C233" s="75" t="s">
        <v>260</v>
      </c>
      <c r="D233" s="75" t="s">
        <v>260</v>
      </c>
      <c r="E233" s="75" t="s">
        <v>260</v>
      </c>
      <c r="F233" s="75">
        <v>7</v>
      </c>
      <c r="G233" s="75">
        <v>3692</v>
      </c>
      <c r="H233" s="78">
        <f t="shared" si="5"/>
        <v>1.895991332611051E-3</v>
      </c>
      <c r="I233" s="114"/>
      <c r="J233" s="115"/>
      <c r="K233" s="47"/>
      <c r="L233" s="114"/>
      <c r="M233" s="115"/>
      <c r="N233" s="47"/>
      <c r="O233" s="117"/>
    </row>
    <row r="234" spans="1:15">
      <c r="A234" s="113" t="s">
        <v>218</v>
      </c>
      <c r="B234" s="77" t="s">
        <v>179</v>
      </c>
      <c r="C234" s="75" t="s">
        <v>260</v>
      </c>
      <c r="D234" s="75" t="s">
        <v>260</v>
      </c>
      <c r="E234" s="75" t="s">
        <v>260</v>
      </c>
      <c r="F234" s="75">
        <v>30</v>
      </c>
      <c r="G234" s="75">
        <v>3688</v>
      </c>
      <c r="H234" s="78">
        <f t="shared" si="5"/>
        <v>8.1344902386117132E-3</v>
      </c>
      <c r="I234" s="114"/>
      <c r="J234" s="115"/>
      <c r="K234" s="47"/>
      <c r="L234" s="114"/>
      <c r="M234" s="115"/>
      <c r="N234" s="47"/>
      <c r="O234" s="117"/>
    </row>
    <row r="235" spans="1:15">
      <c r="A235" s="113" t="s">
        <v>218</v>
      </c>
      <c r="B235" s="77" t="s">
        <v>178</v>
      </c>
      <c r="C235" s="75" t="s">
        <v>260</v>
      </c>
      <c r="D235" s="75" t="s">
        <v>260</v>
      </c>
      <c r="E235" s="75" t="s">
        <v>260</v>
      </c>
      <c r="F235" s="75">
        <v>16</v>
      </c>
      <c r="G235" s="75">
        <v>3688</v>
      </c>
      <c r="H235" s="78">
        <f t="shared" si="5"/>
        <v>4.3383947939262474E-3</v>
      </c>
      <c r="I235" s="114"/>
      <c r="J235" s="115"/>
      <c r="K235" s="47"/>
      <c r="L235" s="114"/>
      <c r="M235" s="115"/>
      <c r="N235" s="47"/>
      <c r="O235" s="117"/>
    </row>
    <row r="236" spans="1:15">
      <c r="A236" s="113" t="s">
        <v>218</v>
      </c>
      <c r="B236" s="77" t="s">
        <v>268</v>
      </c>
      <c r="C236" s="75" t="s">
        <v>260</v>
      </c>
      <c r="D236" s="75" t="s">
        <v>260</v>
      </c>
      <c r="E236" s="75" t="s">
        <v>260</v>
      </c>
      <c r="F236" s="75">
        <v>6</v>
      </c>
      <c r="G236" s="75">
        <v>3688</v>
      </c>
      <c r="H236" s="78">
        <f t="shared" si="5"/>
        <v>1.6268980477223427E-3</v>
      </c>
      <c r="I236" s="114"/>
      <c r="J236" s="115"/>
      <c r="K236" s="47"/>
      <c r="L236" s="114"/>
      <c r="M236" s="115"/>
      <c r="N236" s="47"/>
      <c r="O236" s="117"/>
    </row>
    <row r="237" spans="1:15">
      <c r="A237" s="113" t="s">
        <v>219</v>
      </c>
      <c r="B237" s="77" t="s">
        <v>268</v>
      </c>
      <c r="C237" s="75" t="s">
        <v>260</v>
      </c>
      <c r="D237" s="75" t="s">
        <v>260</v>
      </c>
      <c r="E237" s="75" t="s">
        <v>260</v>
      </c>
      <c r="F237" s="75">
        <v>19</v>
      </c>
      <c r="G237" s="75">
        <v>3738</v>
      </c>
      <c r="H237" s="78">
        <f t="shared" si="5"/>
        <v>5.0829320492241838E-3</v>
      </c>
      <c r="I237" s="114"/>
      <c r="J237" s="115"/>
      <c r="K237" s="47"/>
      <c r="L237" s="114"/>
      <c r="M237" s="115"/>
      <c r="N237" s="47"/>
      <c r="O237" s="117"/>
    </row>
    <row r="238" spans="1:15">
      <c r="A238" s="113" t="s">
        <v>219</v>
      </c>
      <c r="B238" s="77" t="s">
        <v>178</v>
      </c>
      <c r="C238" s="75" t="s">
        <v>260</v>
      </c>
      <c r="D238" s="75" t="s">
        <v>260</v>
      </c>
      <c r="E238" s="75" t="s">
        <v>260</v>
      </c>
      <c r="F238" s="75">
        <v>13</v>
      </c>
      <c r="G238" s="75">
        <v>3738</v>
      </c>
      <c r="H238" s="78">
        <f t="shared" si="5"/>
        <v>3.4777956126270733E-3</v>
      </c>
      <c r="I238" s="114"/>
      <c r="J238" s="115"/>
      <c r="K238" s="47"/>
      <c r="L238" s="114"/>
      <c r="M238" s="115"/>
      <c r="N238" s="47"/>
      <c r="O238" s="117"/>
    </row>
    <row r="239" spans="1:15">
      <c r="A239" s="113" t="s">
        <v>219</v>
      </c>
      <c r="B239" s="77" t="s">
        <v>179</v>
      </c>
      <c r="C239" s="75" t="s">
        <v>260</v>
      </c>
      <c r="D239" s="75" t="s">
        <v>260</v>
      </c>
      <c r="E239" s="75" t="s">
        <v>260</v>
      </c>
      <c r="F239" s="75">
        <v>4</v>
      </c>
      <c r="G239" s="75">
        <v>3738</v>
      </c>
      <c r="H239" s="78">
        <f t="shared" si="5"/>
        <v>1.0700909577314071E-3</v>
      </c>
      <c r="I239" s="114"/>
      <c r="J239" s="115"/>
      <c r="K239" s="47"/>
      <c r="L239" s="114"/>
      <c r="M239" s="115"/>
      <c r="N239" s="47"/>
      <c r="O239" s="117"/>
    </row>
    <row r="240" spans="1:15">
      <c r="A240" s="113" t="s">
        <v>220</v>
      </c>
      <c r="B240" s="77" t="s">
        <v>269</v>
      </c>
      <c r="C240" s="75" t="s">
        <v>260</v>
      </c>
      <c r="D240" s="75" t="s">
        <v>260</v>
      </c>
      <c r="E240" s="75" t="s">
        <v>260</v>
      </c>
      <c r="F240" s="75">
        <v>17</v>
      </c>
      <c r="G240" s="75">
        <v>3729</v>
      </c>
      <c r="H240" s="78">
        <f t="shared" si="5"/>
        <v>4.5588629659426118E-3</v>
      </c>
      <c r="I240" s="114"/>
      <c r="J240" s="115"/>
      <c r="K240" s="47"/>
      <c r="L240" s="114"/>
      <c r="M240" s="115"/>
      <c r="N240" s="47"/>
      <c r="O240" s="117"/>
    </row>
    <row r="241" spans="1:15">
      <c r="A241" s="113" t="s">
        <v>220</v>
      </c>
      <c r="B241" s="77" t="s">
        <v>178</v>
      </c>
      <c r="C241" s="75" t="s">
        <v>260</v>
      </c>
      <c r="D241" s="75" t="s">
        <v>260</v>
      </c>
      <c r="E241" s="75" t="s">
        <v>260</v>
      </c>
      <c r="F241" s="75">
        <v>9</v>
      </c>
      <c r="G241" s="75">
        <v>3729</v>
      </c>
      <c r="H241" s="78">
        <f t="shared" si="5"/>
        <v>2.4135156878519709E-3</v>
      </c>
      <c r="I241" s="114"/>
      <c r="J241" s="115"/>
      <c r="K241" s="47"/>
      <c r="L241" s="114"/>
      <c r="M241" s="115"/>
      <c r="N241" s="47"/>
      <c r="O241" s="117"/>
    </row>
    <row r="242" spans="1:15">
      <c r="A242" s="113" t="s">
        <v>220</v>
      </c>
      <c r="B242" s="77" t="s">
        <v>265</v>
      </c>
      <c r="C242" s="75" t="s">
        <v>260</v>
      </c>
      <c r="D242" s="75" t="s">
        <v>260</v>
      </c>
      <c r="E242" s="75" t="s">
        <v>260</v>
      </c>
      <c r="F242" s="75">
        <v>4</v>
      </c>
      <c r="G242" s="75">
        <v>3729</v>
      </c>
      <c r="H242" s="78">
        <f t="shared" si="5"/>
        <v>1.0726736390453205E-3</v>
      </c>
      <c r="I242" s="114"/>
      <c r="J242" s="115"/>
      <c r="K242" s="47"/>
      <c r="L242" s="114"/>
      <c r="M242" s="115"/>
      <c r="N242" s="47"/>
      <c r="O242" s="117"/>
    </row>
    <row r="243" spans="1:15">
      <c r="A243" s="113" t="s">
        <v>221</v>
      </c>
      <c r="B243" s="77" t="s">
        <v>178</v>
      </c>
      <c r="C243" s="75" t="s">
        <v>260</v>
      </c>
      <c r="D243" s="75" t="s">
        <v>260</v>
      </c>
      <c r="E243" s="75" t="s">
        <v>260</v>
      </c>
      <c r="F243" s="75">
        <v>282</v>
      </c>
      <c r="G243" s="75">
        <v>27158</v>
      </c>
      <c r="H243" s="78">
        <f t="shared" si="5"/>
        <v>1.0383680683408204E-2</v>
      </c>
      <c r="I243" s="114"/>
      <c r="J243" s="115"/>
      <c r="K243" s="47"/>
      <c r="L243" s="114"/>
      <c r="M243" s="115"/>
      <c r="N243" s="47"/>
      <c r="O243" s="117"/>
    </row>
    <row r="244" spans="1:15">
      <c r="A244" s="113" t="s">
        <v>221</v>
      </c>
      <c r="B244" s="77" t="s">
        <v>179</v>
      </c>
      <c r="C244" s="75" t="s">
        <v>260</v>
      </c>
      <c r="D244" s="75" t="s">
        <v>260</v>
      </c>
      <c r="E244" s="75" t="s">
        <v>260</v>
      </c>
      <c r="F244" s="75">
        <v>220</v>
      </c>
      <c r="G244" s="75">
        <v>27158</v>
      </c>
      <c r="H244" s="78">
        <f t="shared" si="5"/>
        <v>8.1007437955666842E-3</v>
      </c>
      <c r="I244" s="114"/>
      <c r="J244" s="115"/>
      <c r="K244" s="47"/>
      <c r="L244" s="114"/>
      <c r="M244" s="115"/>
      <c r="N244" s="47"/>
      <c r="O244" s="117"/>
    </row>
    <row r="245" spans="1:15">
      <c r="A245" s="113" t="s">
        <v>221</v>
      </c>
      <c r="B245" s="77" t="s">
        <v>265</v>
      </c>
      <c r="C245" s="75" t="s">
        <v>260</v>
      </c>
      <c r="D245" s="75" t="s">
        <v>260</v>
      </c>
      <c r="E245" s="75" t="s">
        <v>260</v>
      </c>
      <c r="F245" s="75">
        <v>117</v>
      </c>
      <c r="G245" s="75">
        <v>27158</v>
      </c>
      <c r="H245" s="78">
        <f t="shared" si="5"/>
        <v>4.3081228367331907E-3</v>
      </c>
      <c r="I245" s="114"/>
      <c r="J245" s="115"/>
      <c r="K245" s="47"/>
      <c r="L245" s="114"/>
      <c r="M245" s="115"/>
      <c r="N245" s="47"/>
      <c r="O245" s="117"/>
    </row>
    <row r="246" spans="1:15">
      <c r="A246" s="113" t="s">
        <v>155</v>
      </c>
      <c r="B246" s="77" t="s">
        <v>178</v>
      </c>
      <c r="C246" s="75" t="s">
        <v>260</v>
      </c>
      <c r="D246" s="75" t="s">
        <v>260</v>
      </c>
      <c r="E246" s="75" t="s">
        <v>260</v>
      </c>
      <c r="F246" s="75">
        <v>26</v>
      </c>
      <c r="G246" s="75">
        <v>4499</v>
      </c>
      <c r="H246" s="78">
        <f t="shared" si="5"/>
        <v>5.7790620137808399E-3</v>
      </c>
      <c r="I246" s="114"/>
      <c r="J246" s="115"/>
      <c r="K246" s="47"/>
      <c r="L246" s="114"/>
      <c r="M246" s="115"/>
      <c r="N246" s="47"/>
      <c r="O246" s="117"/>
    </row>
    <row r="247" spans="1:15">
      <c r="A247" s="113" t="s">
        <v>155</v>
      </c>
      <c r="B247" s="77" t="s">
        <v>265</v>
      </c>
      <c r="C247" s="75" t="s">
        <v>260</v>
      </c>
      <c r="D247" s="75" t="s">
        <v>260</v>
      </c>
      <c r="E247" s="75" t="s">
        <v>260</v>
      </c>
      <c r="F247" s="75">
        <v>16</v>
      </c>
      <c r="G247" s="75">
        <v>4499</v>
      </c>
      <c r="H247" s="78">
        <f t="shared" si="5"/>
        <v>3.5563458546343631E-3</v>
      </c>
      <c r="I247" s="114"/>
      <c r="J247" s="115"/>
      <c r="K247" s="47"/>
      <c r="L247" s="114"/>
      <c r="M247" s="115"/>
      <c r="N247" s="47"/>
      <c r="O247" s="117"/>
    </row>
    <row r="248" spans="1:15">
      <c r="A248" s="113" t="s">
        <v>155</v>
      </c>
      <c r="B248" s="77" t="s">
        <v>179</v>
      </c>
      <c r="C248" s="75" t="s">
        <v>260</v>
      </c>
      <c r="D248" s="75" t="s">
        <v>260</v>
      </c>
      <c r="E248" s="75" t="s">
        <v>260</v>
      </c>
      <c r="F248" s="75">
        <v>7</v>
      </c>
      <c r="G248" s="75">
        <v>4499</v>
      </c>
      <c r="H248" s="78">
        <f t="shared" si="5"/>
        <v>1.5559013114025339E-3</v>
      </c>
      <c r="I248" s="114"/>
      <c r="J248" s="115"/>
      <c r="K248" s="47"/>
      <c r="L248" s="114"/>
      <c r="M248" s="115"/>
      <c r="N248" s="47"/>
      <c r="O248" s="117"/>
    </row>
    <row r="249" spans="1:15">
      <c r="A249" s="113" t="s">
        <v>156</v>
      </c>
      <c r="B249" s="77" t="s">
        <v>265</v>
      </c>
      <c r="C249" s="75" t="s">
        <v>260</v>
      </c>
      <c r="D249" s="75" t="s">
        <v>260</v>
      </c>
      <c r="E249" s="75" t="s">
        <v>260</v>
      </c>
      <c r="F249" s="75">
        <v>24</v>
      </c>
      <c r="G249" s="75">
        <v>4554</v>
      </c>
      <c r="H249" s="78">
        <f t="shared" si="5"/>
        <v>5.270092226613966E-3</v>
      </c>
      <c r="I249" s="114"/>
      <c r="J249" s="115"/>
      <c r="K249" s="47"/>
      <c r="L249" s="114"/>
      <c r="M249" s="115"/>
      <c r="N249" s="47"/>
      <c r="O249" s="117"/>
    </row>
    <row r="250" spans="1:15">
      <c r="A250" s="113" t="s">
        <v>156</v>
      </c>
      <c r="B250" s="77" t="s">
        <v>267</v>
      </c>
      <c r="C250" s="75" t="s">
        <v>260</v>
      </c>
      <c r="D250" s="75" t="s">
        <v>260</v>
      </c>
      <c r="E250" s="75" t="s">
        <v>260</v>
      </c>
      <c r="F250" s="75">
        <v>16</v>
      </c>
      <c r="G250" s="75">
        <v>4554</v>
      </c>
      <c r="H250" s="78">
        <f t="shared" si="5"/>
        <v>3.513394817742644E-3</v>
      </c>
      <c r="I250" s="114"/>
      <c r="J250" s="115"/>
      <c r="K250" s="47"/>
      <c r="L250" s="114"/>
      <c r="M250" s="115"/>
      <c r="N250" s="47"/>
      <c r="O250" s="117"/>
    </row>
    <row r="251" spans="1:15">
      <c r="A251" s="113" t="s">
        <v>156</v>
      </c>
      <c r="B251" s="77" t="s">
        <v>178</v>
      </c>
      <c r="C251" s="75" t="s">
        <v>260</v>
      </c>
      <c r="D251" s="75" t="s">
        <v>260</v>
      </c>
      <c r="E251" s="75" t="s">
        <v>260</v>
      </c>
      <c r="F251" s="75">
        <v>6</v>
      </c>
      <c r="G251" s="75">
        <v>4554</v>
      </c>
      <c r="H251" s="78">
        <f t="shared" si="5"/>
        <v>1.3175230566534915E-3</v>
      </c>
      <c r="I251" s="114"/>
      <c r="J251" s="115"/>
      <c r="K251" s="47"/>
      <c r="L251" s="114"/>
      <c r="M251" s="115"/>
      <c r="N251" s="47"/>
      <c r="O251" s="117"/>
    </row>
    <row r="252" spans="1:15">
      <c r="A252" s="113" t="s">
        <v>157</v>
      </c>
      <c r="B252" s="77" t="s">
        <v>265</v>
      </c>
      <c r="C252" s="75" t="s">
        <v>260</v>
      </c>
      <c r="D252" s="75" t="s">
        <v>260</v>
      </c>
      <c r="E252" s="75" t="s">
        <v>260</v>
      </c>
      <c r="F252" s="75">
        <v>35</v>
      </c>
      <c r="G252" s="75">
        <v>4512</v>
      </c>
      <c r="H252" s="78">
        <f t="shared" si="5"/>
        <v>7.7570921985815602E-3</v>
      </c>
      <c r="I252" s="114"/>
      <c r="J252" s="115"/>
      <c r="K252" s="47"/>
      <c r="L252" s="114"/>
      <c r="M252" s="115"/>
      <c r="N252" s="47"/>
      <c r="O252" s="117"/>
    </row>
    <row r="253" spans="1:15">
      <c r="A253" s="113" t="s">
        <v>157</v>
      </c>
      <c r="B253" s="77" t="s">
        <v>267</v>
      </c>
      <c r="C253" s="75" t="s">
        <v>260</v>
      </c>
      <c r="D253" s="75" t="s">
        <v>260</v>
      </c>
      <c r="E253" s="75" t="s">
        <v>260</v>
      </c>
      <c r="F253" s="75">
        <v>23</v>
      </c>
      <c r="G253" s="75">
        <v>4512</v>
      </c>
      <c r="H253" s="78">
        <f t="shared" si="5"/>
        <v>5.0975177304964543E-3</v>
      </c>
      <c r="I253" s="114"/>
      <c r="J253" s="115"/>
      <c r="K253" s="47"/>
      <c r="L253" s="114"/>
      <c r="M253" s="115"/>
      <c r="N253" s="47"/>
      <c r="O253" s="117"/>
    </row>
    <row r="254" spans="1:15">
      <c r="A254" s="113" t="s">
        <v>157</v>
      </c>
      <c r="B254" s="77" t="s">
        <v>178</v>
      </c>
      <c r="C254" s="75" t="s">
        <v>260</v>
      </c>
      <c r="D254" s="75" t="s">
        <v>260</v>
      </c>
      <c r="E254" s="75" t="s">
        <v>260</v>
      </c>
      <c r="F254" s="75">
        <v>9</v>
      </c>
      <c r="G254" s="75">
        <v>4512</v>
      </c>
      <c r="H254" s="78">
        <f t="shared" si="5"/>
        <v>1.9946808510638296E-3</v>
      </c>
      <c r="I254" s="114"/>
      <c r="J254" s="115"/>
      <c r="K254" s="47"/>
      <c r="L254" s="114"/>
      <c r="M254" s="115"/>
      <c r="N254" s="47"/>
      <c r="O254" s="117"/>
    </row>
    <row r="255" spans="1:15">
      <c r="A255" s="113" t="s">
        <v>158</v>
      </c>
      <c r="B255" s="77" t="s">
        <v>267</v>
      </c>
      <c r="C255" s="75" t="s">
        <v>260</v>
      </c>
      <c r="D255" s="75" t="s">
        <v>260</v>
      </c>
      <c r="E255" s="75" t="s">
        <v>260</v>
      </c>
      <c r="F255" s="75">
        <v>41</v>
      </c>
      <c r="G255" s="75">
        <v>4482</v>
      </c>
      <c r="H255" s="78">
        <f t="shared" si="5"/>
        <v>9.1477019187862565E-3</v>
      </c>
      <c r="I255" s="114"/>
      <c r="J255" s="115"/>
      <c r="K255" s="47"/>
      <c r="L255" s="114"/>
      <c r="M255" s="115"/>
      <c r="N255" s="47"/>
      <c r="O255" s="117"/>
    </row>
    <row r="256" spans="1:15">
      <c r="A256" s="113" t="s">
        <v>158</v>
      </c>
      <c r="B256" s="77" t="s">
        <v>178</v>
      </c>
      <c r="C256" s="75" t="s">
        <v>260</v>
      </c>
      <c r="D256" s="75" t="s">
        <v>260</v>
      </c>
      <c r="E256" s="75" t="s">
        <v>260</v>
      </c>
      <c r="F256" s="75">
        <v>30</v>
      </c>
      <c r="G256" s="75">
        <v>4482</v>
      </c>
      <c r="H256" s="78">
        <f t="shared" si="5"/>
        <v>6.6934404283801874E-3</v>
      </c>
      <c r="I256" s="114"/>
      <c r="J256" s="115"/>
      <c r="K256" s="47"/>
      <c r="L256" s="114"/>
      <c r="M256" s="115"/>
      <c r="N256" s="47"/>
      <c r="O256" s="117"/>
    </row>
    <row r="257" spans="1:15">
      <c r="A257" s="113" t="s">
        <v>158</v>
      </c>
      <c r="B257" s="77" t="s">
        <v>265</v>
      </c>
      <c r="C257" s="75" t="s">
        <v>260</v>
      </c>
      <c r="D257" s="75" t="s">
        <v>260</v>
      </c>
      <c r="E257" s="75" t="s">
        <v>260</v>
      </c>
      <c r="F257" s="75">
        <v>15</v>
      </c>
      <c r="G257" s="75">
        <v>4482</v>
      </c>
      <c r="H257" s="78">
        <f t="shared" si="5"/>
        <v>3.3467202141900937E-3</v>
      </c>
      <c r="I257" s="114"/>
      <c r="J257" s="115"/>
      <c r="K257" s="47"/>
      <c r="L257" s="114"/>
      <c r="M257" s="115"/>
      <c r="N257" s="47"/>
      <c r="O257" s="117"/>
    </row>
    <row r="258" spans="1:15">
      <c r="A258" s="113" t="s">
        <v>222</v>
      </c>
      <c r="B258" s="77" t="s">
        <v>265</v>
      </c>
      <c r="C258" s="75" t="s">
        <v>260</v>
      </c>
      <c r="D258" s="75" t="s">
        <v>260</v>
      </c>
      <c r="E258" s="75" t="s">
        <v>260</v>
      </c>
      <c r="F258" s="75">
        <v>95</v>
      </c>
      <c r="G258" s="75">
        <v>7089</v>
      </c>
      <c r="H258" s="78">
        <f t="shared" si="5"/>
        <v>1.3401043870785724E-2</v>
      </c>
      <c r="I258" s="114"/>
      <c r="J258" s="115"/>
      <c r="K258" s="47"/>
      <c r="L258" s="114"/>
      <c r="M258" s="115"/>
      <c r="N258" s="47"/>
      <c r="O258" s="117"/>
    </row>
    <row r="259" spans="1:15">
      <c r="A259" s="113" t="s">
        <v>222</v>
      </c>
      <c r="B259" s="77" t="s">
        <v>178</v>
      </c>
      <c r="C259" s="75" t="s">
        <v>260</v>
      </c>
      <c r="D259" s="75" t="s">
        <v>260</v>
      </c>
      <c r="E259" s="75" t="s">
        <v>260</v>
      </c>
      <c r="F259" s="75">
        <v>45</v>
      </c>
      <c r="G259" s="75">
        <v>7089</v>
      </c>
      <c r="H259" s="78">
        <f t="shared" si="5"/>
        <v>6.3478628861616589E-3</v>
      </c>
      <c r="I259" s="114"/>
      <c r="J259" s="115"/>
      <c r="K259" s="47"/>
      <c r="L259" s="114"/>
      <c r="M259" s="115"/>
      <c r="N259" s="47"/>
      <c r="O259" s="117"/>
    </row>
    <row r="260" spans="1:15">
      <c r="A260" s="113" t="s">
        <v>222</v>
      </c>
      <c r="B260" s="77" t="s">
        <v>267</v>
      </c>
      <c r="C260" s="75" t="s">
        <v>260</v>
      </c>
      <c r="D260" s="75" t="s">
        <v>260</v>
      </c>
      <c r="E260" s="75" t="s">
        <v>260</v>
      </c>
      <c r="F260" s="75">
        <v>10</v>
      </c>
      <c r="G260" s="75">
        <v>7089</v>
      </c>
      <c r="H260" s="78">
        <f t="shared" si="5"/>
        <v>1.4106361969248131E-3</v>
      </c>
      <c r="I260" s="114"/>
      <c r="J260" s="115"/>
      <c r="K260" s="47"/>
      <c r="L260" s="114"/>
      <c r="M260" s="115"/>
      <c r="N260" s="47"/>
      <c r="O260" s="117"/>
    </row>
    <row r="261" spans="1:15">
      <c r="A261" s="113" t="s">
        <v>223</v>
      </c>
      <c r="B261" s="77" t="s">
        <v>178</v>
      </c>
      <c r="C261" s="75" t="s">
        <v>260</v>
      </c>
      <c r="D261" s="75" t="s">
        <v>260</v>
      </c>
      <c r="E261" s="75" t="s">
        <v>260</v>
      </c>
      <c r="F261" s="75">
        <v>175</v>
      </c>
      <c r="G261" s="75">
        <v>25422</v>
      </c>
      <c r="H261" s="78">
        <f t="shared" si="5"/>
        <v>6.8838014318306981E-3</v>
      </c>
      <c r="I261" s="114"/>
      <c r="J261" s="115"/>
      <c r="K261" s="47"/>
      <c r="L261" s="114"/>
      <c r="M261" s="115"/>
      <c r="N261" s="47"/>
      <c r="O261" s="117"/>
    </row>
    <row r="262" spans="1:15">
      <c r="A262" s="113" t="s">
        <v>223</v>
      </c>
      <c r="B262" s="77" t="s">
        <v>265</v>
      </c>
      <c r="C262" s="75" t="s">
        <v>260</v>
      </c>
      <c r="D262" s="75" t="s">
        <v>260</v>
      </c>
      <c r="E262" s="75" t="s">
        <v>260</v>
      </c>
      <c r="F262" s="75">
        <v>89</v>
      </c>
      <c r="G262" s="75">
        <v>25422</v>
      </c>
      <c r="H262" s="78">
        <f t="shared" si="5"/>
        <v>3.5009047281881834E-3</v>
      </c>
      <c r="I262" s="114"/>
      <c r="J262" s="115"/>
      <c r="K262" s="47"/>
      <c r="L262" s="114"/>
      <c r="M262" s="115"/>
      <c r="N262" s="47"/>
      <c r="O262" s="117"/>
    </row>
    <row r="263" spans="1:15">
      <c r="A263" s="113" t="s">
        <v>223</v>
      </c>
      <c r="B263" s="77" t="s">
        <v>267</v>
      </c>
      <c r="C263" s="75" t="s">
        <v>260</v>
      </c>
      <c r="D263" s="75" t="s">
        <v>260</v>
      </c>
      <c r="E263" s="75" t="s">
        <v>260</v>
      </c>
      <c r="F263" s="75">
        <v>556</v>
      </c>
      <c r="G263" s="75">
        <v>25422</v>
      </c>
      <c r="H263" s="78">
        <f t="shared" si="5"/>
        <v>2.1870820549130674E-2</v>
      </c>
      <c r="I263" s="114"/>
      <c r="J263" s="115"/>
      <c r="K263" s="47"/>
      <c r="L263" s="114"/>
      <c r="M263" s="115"/>
      <c r="N263" s="47"/>
      <c r="O263" s="117"/>
    </row>
    <row r="264" spans="1:15">
      <c r="A264" s="113" t="s">
        <v>224</v>
      </c>
      <c r="B264" s="77" t="s">
        <v>267</v>
      </c>
      <c r="C264" s="75" t="s">
        <v>260</v>
      </c>
      <c r="D264" s="75" t="s">
        <v>260</v>
      </c>
      <c r="E264" s="75" t="s">
        <v>260</v>
      </c>
      <c r="F264" s="75">
        <v>73</v>
      </c>
      <c r="G264" s="75">
        <v>8742</v>
      </c>
      <c r="H264" s="78">
        <f t="shared" si="5"/>
        <v>8.3504918782887211E-3</v>
      </c>
      <c r="I264" s="114"/>
      <c r="J264" s="115"/>
      <c r="K264" s="47"/>
      <c r="L264" s="114"/>
      <c r="M264" s="115"/>
      <c r="N264" s="47"/>
      <c r="O264" s="117"/>
    </row>
    <row r="265" spans="1:15">
      <c r="A265" s="113" t="s">
        <v>224</v>
      </c>
      <c r="B265" s="77" t="s">
        <v>178</v>
      </c>
      <c r="C265" s="75" t="s">
        <v>260</v>
      </c>
      <c r="D265" s="75" t="s">
        <v>260</v>
      </c>
      <c r="E265" s="75" t="s">
        <v>260</v>
      </c>
      <c r="F265" s="75">
        <v>35</v>
      </c>
      <c r="G265" s="75">
        <v>8742</v>
      </c>
      <c r="H265" s="78">
        <f t="shared" si="5"/>
        <v>4.0036604895904828E-3</v>
      </c>
      <c r="I265" s="114"/>
      <c r="J265" s="115"/>
      <c r="K265" s="47"/>
      <c r="L265" s="114"/>
      <c r="M265" s="115"/>
      <c r="N265" s="47"/>
      <c r="O265" s="117"/>
    </row>
    <row r="266" spans="1:15">
      <c r="A266" s="113" t="s">
        <v>224</v>
      </c>
      <c r="B266" s="77" t="s">
        <v>265</v>
      </c>
      <c r="C266" s="75" t="s">
        <v>260</v>
      </c>
      <c r="D266" s="75" t="s">
        <v>260</v>
      </c>
      <c r="E266" s="75" t="s">
        <v>260</v>
      </c>
      <c r="F266" s="75">
        <v>13</v>
      </c>
      <c r="G266" s="75">
        <v>8742</v>
      </c>
      <c r="H266" s="78">
        <f t="shared" si="5"/>
        <v>1.4870738961336079E-3</v>
      </c>
      <c r="I266" s="114"/>
      <c r="J266" s="115"/>
      <c r="K266" s="47"/>
      <c r="L266" s="114"/>
      <c r="M266" s="115"/>
      <c r="N266" s="47"/>
      <c r="O266" s="117"/>
    </row>
    <row r="267" spans="1:15">
      <c r="A267" s="113" t="s">
        <v>225</v>
      </c>
      <c r="B267" s="77" t="s">
        <v>267</v>
      </c>
      <c r="C267" s="75" t="s">
        <v>260</v>
      </c>
      <c r="D267" s="75" t="s">
        <v>260</v>
      </c>
      <c r="E267" s="75" t="s">
        <v>260</v>
      </c>
      <c r="F267" s="75">
        <v>15</v>
      </c>
      <c r="G267" s="75">
        <v>4505</v>
      </c>
      <c r="H267" s="78">
        <f t="shared" si="5"/>
        <v>3.3296337402885681E-3</v>
      </c>
      <c r="I267" s="114"/>
      <c r="J267" s="115"/>
      <c r="K267" s="47"/>
      <c r="L267" s="114"/>
      <c r="M267" s="115"/>
      <c r="N267" s="47"/>
      <c r="O267" s="117"/>
    </row>
    <row r="268" spans="1:15">
      <c r="A268" s="113" t="s">
        <v>225</v>
      </c>
      <c r="B268" s="77" t="s">
        <v>178</v>
      </c>
      <c r="C268" s="75" t="s">
        <v>260</v>
      </c>
      <c r="D268" s="75" t="s">
        <v>260</v>
      </c>
      <c r="E268" s="75" t="s">
        <v>260</v>
      </c>
      <c r="F268" s="75">
        <v>6</v>
      </c>
      <c r="G268" s="75">
        <v>4505</v>
      </c>
      <c r="H268" s="78">
        <f t="shared" si="5"/>
        <v>1.3318534961154272E-3</v>
      </c>
      <c r="I268" s="114"/>
      <c r="J268" s="115"/>
      <c r="K268" s="47"/>
      <c r="L268" s="114"/>
      <c r="M268" s="115"/>
      <c r="N268" s="47"/>
      <c r="O268" s="117"/>
    </row>
    <row r="269" spans="1:15">
      <c r="A269" s="113" t="s">
        <v>225</v>
      </c>
      <c r="B269" s="77" t="s">
        <v>265</v>
      </c>
      <c r="C269" s="75" t="s">
        <v>260</v>
      </c>
      <c r="D269" s="75" t="s">
        <v>260</v>
      </c>
      <c r="E269" s="75" t="s">
        <v>260</v>
      </c>
      <c r="F269" s="75">
        <v>5</v>
      </c>
      <c r="G269" s="75">
        <v>4505</v>
      </c>
      <c r="H269" s="78">
        <f t="shared" si="5"/>
        <v>1.1098779134295228E-3</v>
      </c>
      <c r="I269" s="114"/>
      <c r="J269" s="115"/>
      <c r="K269" s="47"/>
      <c r="L269" s="114"/>
      <c r="M269" s="115"/>
      <c r="N269" s="47"/>
      <c r="O269" s="117"/>
    </row>
    <row r="270" spans="1:15">
      <c r="A270" s="113" t="s">
        <v>226</v>
      </c>
      <c r="B270" s="77" t="s">
        <v>179</v>
      </c>
      <c r="C270" s="75" t="s">
        <v>260</v>
      </c>
      <c r="D270" s="75" t="s">
        <v>260</v>
      </c>
      <c r="E270" s="75" t="s">
        <v>260</v>
      </c>
      <c r="F270" s="75">
        <v>219</v>
      </c>
      <c r="G270" s="75">
        <v>25459</v>
      </c>
      <c r="H270" s="78">
        <f t="shared" si="5"/>
        <v>8.6020660670097018E-3</v>
      </c>
      <c r="I270" s="114"/>
      <c r="J270" s="115"/>
      <c r="K270" s="47"/>
      <c r="L270" s="114"/>
      <c r="M270" s="115"/>
      <c r="N270" s="47"/>
      <c r="O270" s="117"/>
    </row>
    <row r="271" spans="1:15">
      <c r="A271" s="113" t="s">
        <v>226</v>
      </c>
      <c r="B271" s="77" t="s">
        <v>178</v>
      </c>
      <c r="C271" s="75" t="s">
        <v>260</v>
      </c>
      <c r="D271" s="75" t="s">
        <v>260</v>
      </c>
      <c r="E271" s="75" t="s">
        <v>260</v>
      </c>
      <c r="F271" s="75">
        <v>107</v>
      </c>
      <c r="G271" s="75">
        <v>25459</v>
      </c>
      <c r="H271" s="78">
        <f t="shared" si="5"/>
        <v>4.2028359322832786E-3</v>
      </c>
      <c r="I271" s="114"/>
      <c r="J271" s="115"/>
      <c r="K271" s="47"/>
      <c r="L271" s="114"/>
      <c r="M271" s="115"/>
      <c r="N271" s="47"/>
      <c r="O271" s="117"/>
    </row>
    <row r="272" spans="1:15">
      <c r="A272" s="113" t="s">
        <v>226</v>
      </c>
      <c r="B272" s="77" t="s">
        <v>265</v>
      </c>
      <c r="C272" s="75" t="s">
        <v>260</v>
      </c>
      <c r="D272" s="75" t="s">
        <v>260</v>
      </c>
      <c r="E272" s="75" t="s">
        <v>260</v>
      </c>
      <c r="F272" s="75">
        <v>33</v>
      </c>
      <c r="G272" s="75">
        <v>25459</v>
      </c>
      <c r="H272" s="78">
        <f t="shared" si="5"/>
        <v>1.2962017361247496E-3</v>
      </c>
      <c r="I272" s="114"/>
      <c r="J272" s="115"/>
      <c r="K272" s="47"/>
      <c r="L272" s="114"/>
      <c r="M272" s="115"/>
      <c r="N272" s="47"/>
      <c r="O272" s="117"/>
    </row>
    <row r="273" spans="1:15">
      <c r="A273" s="113" t="s">
        <v>227</v>
      </c>
      <c r="B273" s="77" t="s">
        <v>178</v>
      </c>
      <c r="C273" s="75" t="s">
        <v>260</v>
      </c>
      <c r="D273" s="75" t="s">
        <v>260</v>
      </c>
      <c r="E273" s="75" t="s">
        <v>260</v>
      </c>
      <c r="F273" s="75">
        <v>58</v>
      </c>
      <c r="G273" s="75">
        <v>33861</v>
      </c>
      <c r="H273" s="78">
        <f t="shared" si="5"/>
        <v>1.7128850299754879E-3</v>
      </c>
      <c r="I273" s="114"/>
      <c r="J273" s="115"/>
      <c r="K273" s="47"/>
      <c r="L273" s="114"/>
      <c r="M273" s="115"/>
      <c r="N273" s="47"/>
      <c r="O273" s="117"/>
    </row>
    <row r="274" spans="1:15">
      <c r="A274" s="113" t="s">
        <v>227</v>
      </c>
      <c r="B274" s="77" t="s">
        <v>179</v>
      </c>
      <c r="C274" s="75" t="s">
        <v>260</v>
      </c>
      <c r="D274" s="75" t="s">
        <v>260</v>
      </c>
      <c r="E274" s="75" t="s">
        <v>260</v>
      </c>
      <c r="F274" s="75">
        <v>37</v>
      </c>
      <c r="G274" s="75">
        <v>33861</v>
      </c>
      <c r="H274" s="78">
        <f t="shared" si="5"/>
        <v>1.0927025191222941E-3</v>
      </c>
      <c r="I274" s="114"/>
      <c r="J274" s="115"/>
      <c r="K274" s="47"/>
      <c r="L274" s="114"/>
      <c r="M274" s="115"/>
      <c r="N274" s="47"/>
      <c r="O274" s="117"/>
    </row>
    <row r="275" spans="1:15">
      <c r="A275" s="113" t="s">
        <v>227</v>
      </c>
      <c r="B275" s="77" t="s">
        <v>265</v>
      </c>
      <c r="C275" s="75" t="s">
        <v>260</v>
      </c>
      <c r="D275" s="75" t="s">
        <v>260</v>
      </c>
      <c r="E275" s="75" t="s">
        <v>260</v>
      </c>
      <c r="F275" s="75">
        <v>27</v>
      </c>
      <c r="G275" s="75">
        <v>33861</v>
      </c>
      <c r="H275" s="78">
        <f t="shared" si="5"/>
        <v>7.9737751395410653E-4</v>
      </c>
      <c r="I275" s="114"/>
      <c r="J275" s="115"/>
      <c r="K275" s="47"/>
      <c r="L275" s="114"/>
      <c r="M275" s="115"/>
      <c r="N275" s="47"/>
      <c r="O275" s="117"/>
    </row>
    <row r="276" spans="1:15">
      <c r="A276" s="113" t="s">
        <v>228</v>
      </c>
      <c r="B276" s="77" t="s">
        <v>178</v>
      </c>
      <c r="C276" s="75" t="s">
        <v>260</v>
      </c>
      <c r="D276" s="75" t="s">
        <v>260</v>
      </c>
      <c r="E276" s="75" t="s">
        <v>260</v>
      </c>
      <c r="F276" s="75">
        <v>158</v>
      </c>
      <c r="G276" s="75">
        <v>25418</v>
      </c>
      <c r="H276" s="78">
        <f t="shared" si="5"/>
        <v>6.2160673538437326E-3</v>
      </c>
      <c r="I276" s="114"/>
      <c r="J276" s="115"/>
      <c r="K276" s="47"/>
      <c r="L276" s="114"/>
      <c r="M276" s="115"/>
      <c r="N276" s="47"/>
      <c r="O276" s="117"/>
    </row>
    <row r="277" spans="1:15">
      <c r="A277" s="113" t="s">
        <v>228</v>
      </c>
      <c r="B277" s="77" t="s">
        <v>179</v>
      </c>
      <c r="C277" s="75" t="s">
        <v>260</v>
      </c>
      <c r="D277" s="75" t="s">
        <v>260</v>
      </c>
      <c r="E277" s="75" t="s">
        <v>260</v>
      </c>
      <c r="F277" s="75">
        <v>66</v>
      </c>
      <c r="G277" s="75">
        <v>25418</v>
      </c>
      <c r="H277" s="78">
        <f t="shared" si="5"/>
        <v>2.5965850971752303E-3</v>
      </c>
      <c r="I277" s="114"/>
      <c r="J277" s="115"/>
      <c r="K277" s="47"/>
      <c r="L277" s="114"/>
      <c r="M277" s="115"/>
      <c r="N277" s="47"/>
      <c r="O277" s="117"/>
    </row>
    <row r="278" spans="1:15">
      <c r="A278" s="113" t="s">
        <v>228</v>
      </c>
      <c r="B278" s="77" t="s">
        <v>265</v>
      </c>
      <c r="C278" s="75" t="s">
        <v>260</v>
      </c>
      <c r="D278" s="75" t="s">
        <v>260</v>
      </c>
      <c r="E278" s="75" t="s">
        <v>260</v>
      </c>
      <c r="F278" s="75">
        <v>46</v>
      </c>
      <c r="G278" s="75">
        <v>25418</v>
      </c>
      <c r="H278" s="78">
        <f t="shared" si="5"/>
        <v>1.8097411283342513E-3</v>
      </c>
      <c r="I278" s="114"/>
      <c r="J278" s="115"/>
      <c r="K278" s="47"/>
      <c r="L278" s="114"/>
      <c r="M278" s="115"/>
      <c r="N278" s="47"/>
      <c r="O278" s="117"/>
    </row>
    <row r="279" spans="1:15">
      <c r="A279" s="113" t="s">
        <v>229</v>
      </c>
      <c r="B279" s="77" t="s">
        <v>179</v>
      </c>
      <c r="C279" s="75" t="s">
        <v>260</v>
      </c>
      <c r="D279" s="75" t="s">
        <v>260</v>
      </c>
      <c r="E279" s="75" t="s">
        <v>260</v>
      </c>
      <c r="F279" s="75">
        <v>45</v>
      </c>
      <c r="G279" s="75">
        <v>4554</v>
      </c>
      <c r="H279" s="78">
        <f t="shared" si="5"/>
        <v>9.881422924901186E-3</v>
      </c>
      <c r="I279" s="114"/>
      <c r="J279" s="115"/>
      <c r="K279" s="47"/>
      <c r="L279" s="114"/>
      <c r="M279" s="115"/>
      <c r="N279" s="47"/>
      <c r="O279" s="117"/>
    </row>
    <row r="280" spans="1:15">
      <c r="A280" s="113" t="s">
        <v>229</v>
      </c>
      <c r="B280" s="77" t="s">
        <v>178</v>
      </c>
      <c r="C280" s="75" t="s">
        <v>260</v>
      </c>
      <c r="D280" s="75" t="s">
        <v>260</v>
      </c>
      <c r="E280" s="75" t="s">
        <v>260</v>
      </c>
      <c r="F280" s="75">
        <v>21</v>
      </c>
      <c r="G280" s="75">
        <v>4554</v>
      </c>
      <c r="H280" s="78">
        <f t="shared" si="5"/>
        <v>4.61133069828722E-3</v>
      </c>
      <c r="I280" s="114"/>
      <c r="J280" s="115"/>
      <c r="K280" s="47"/>
      <c r="L280" s="114"/>
      <c r="M280" s="115"/>
      <c r="N280" s="47"/>
      <c r="O280" s="117"/>
    </row>
    <row r="281" spans="1:15">
      <c r="A281" s="113" t="s">
        <v>229</v>
      </c>
      <c r="B281" s="77" t="s">
        <v>265</v>
      </c>
      <c r="C281" s="75" t="s">
        <v>260</v>
      </c>
      <c r="D281" s="75" t="s">
        <v>260</v>
      </c>
      <c r="E281" s="75" t="s">
        <v>260</v>
      </c>
      <c r="F281" s="75">
        <v>8</v>
      </c>
      <c r="G281" s="75">
        <v>4554</v>
      </c>
      <c r="H281" s="78">
        <f t="shared" si="5"/>
        <v>1.756697408871322E-3</v>
      </c>
      <c r="I281" s="114"/>
      <c r="J281" s="115"/>
      <c r="K281" s="47"/>
      <c r="L281" s="114"/>
      <c r="M281" s="115"/>
      <c r="N281" s="47"/>
      <c r="O281" s="117"/>
    </row>
    <row r="282" spans="1:15">
      <c r="A282" s="113" t="s">
        <v>230</v>
      </c>
      <c r="B282" s="77" t="s">
        <v>179</v>
      </c>
      <c r="C282" s="75" t="s">
        <v>260</v>
      </c>
      <c r="D282" s="75" t="s">
        <v>260</v>
      </c>
      <c r="E282" s="75" t="s">
        <v>260</v>
      </c>
      <c r="F282" s="75">
        <v>141</v>
      </c>
      <c r="G282" s="75">
        <v>21320</v>
      </c>
      <c r="H282" s="78">
        <f t="shared" si="5"/>
        <v>6.6135084427767351E-3</v>
      </c>
      <c r="I282" s="114"/>
      <c r="J282" s="115"/>
      <c r="K282" s="47"/>
      <c r="L282" s="114"/>
      <c r="M282" s="115"/>
      <c r="N282" s="47"/>
      <c r="O282" s="117"/>
    </row>
    <row r="283" spans="1:15">
      <c r="A283" s="113" t="s">
        <v>230</v>
      </c>
      <c r="B283" s="77" t="s">
        <v>178</v>
      </c>
      <c r="C283" s="75" t="s">
        <v>260</v>
      </c>
      <c r="D283" s="75" t="s">
        <v>260</v>
      </c>
      <c r="E283" s="75" t="s">
        <v>260</v>
      </c>
      <c r="F283" s="75">
        <v>75</v>
      </c>
      <c r="G283" s="75">
        <v>21320</v>
      </c>
      <c r="H283" s="78">
        <f t="shared" si="5"/>
        <v>3.5178236397748592E-3</v>
      </c>
      <c r="I283" s="114"/>
      <c r="J283" s="115"/>
      <c r="K283" s="47"/>
      <c r="L283" s="114"/>
      <c r="M283" s="115"/>
      <c r="N283" s="47"/>
      <c r="O283" s="117"/>
    </row>
    <row r="284" spans="1:15">
      <c r="A284" s="113" t="s">
        <v>230</v>
      </c>
      <c r="B284" s="77" t="s">
        <v>265</v>
      </c>
      <c r="C284" s="75" t="s">
        <v>260</v>
      </c>
      <c r="D284" s="75" t="s">
        <v>260</v>
      </c>
      <c r="E284" s="75" t="s">
        <v>260</v>
      </c>
      <c r="F284" s="75">
        <v>55</v>
      </c>
      <c r="G284" s="75">
        <v>21320</v>
      </c>
      <c r="H284" s="78">
        <f t="shared" si="5"/>
        <v>2.5797373358348967E-3</v>
      </c>
      <c r="I284" s="114"/>
      <c r="J284" s="115"/>
      <c r="K284" s="47"/>
      <c r="L284" s="114"/>
      <c r="M284" s="115"/>
      <c r="N284" s="47"/>
      <c r="O284" s="117"/>
    </row>
    <row r="285" spans="1:15">
      <c r="A285" s="113" t="s">
        <v>231</v>
      </c>
      <c r="B285" s="77" t="s">
        <v>178</v>
      </c>
      <c r="C285" s="75" t="s">
        <v>260</v>
      </c>
      <c r="D285" s="75" t="s">
        <v>260</v>
      </c>
      <c r="E285" s="75" t="s">
        <v>260</v>
      </c>
      <c r="F285" s="75">
        <v>25</v>
      </c>
      <c r="G285" s="75">
        <v>4478</v>
      </c>
      <c r="H285" s="78">
        <f t="shared" si="5"/>
        <v>5.5828494863778468E-3</v>
      </c>
      <c r="I285" s="114"/>
      <c r="J285" s="115"/>
      <c r="K285" s="47"/>
      <c r="L285" s="114"/>
      <c r="M285" s="115"/>
      <c r="N285" s="47"/>
      <c r="O285" s="117"/>
    </row>
    <row r="286" spans="1:15">
      <c r="A286" s="113" t="s">
        <v>231</v>
      </c>
      <c r="B286" s="77" t="s">
        <v>179</v>
      </c>
      <c r="C286" s="75" t="s">
        <v>260</v>
      </c>
      <c r="D286" s="75" t="s">
        <v>260</v>
      </c>
      <c r="E286" s="75" t="s">
        <v>260</v>
      </c>
      <c r="F286" s="75">
        <v>10</v>
      </c>
      <c r="G286" s="75">
        <v>4478</v>
      </c>
      <c r="H286" s="78">
        <f t="shared" si="5"/>
        <v>2.2331397945511387E-3</v>
      </c>
      <c r="I286" s="114"/>
      <c r="J286" s="115"/>
      <c r="K286" s="47"/>
      <c r="L286" s="114"/>
      <c r="M286" s="115"/>
      <c r="N286" s="47"/>
      <c r="O286" s="117"/>
    </row>
    <row r="287" spans="1:15">
      <c r="A287" s="113" t="s">
        <v>231</v>
      </c>
      <c r="B287" s="77" t="s">
        <v>265</v>
      </c>
      <c r="C287" s="75" t="s">
        <v>260</v>
      </c>
      <c r="D287" s="75" t="s">
        <v>260</v>
      </c>
      <c r="E287" s="75" t="s">
        <v>260</v>
      </c>
      <c r="F287" s="75">
        <v>8</v>
      </c>
      <c r="G287" s="75">
        <v>4478</v>
      </c>
      <c r="H287" s="78">
        <f t="shared" si="5"/>
        <v>1.786511835640911E-3</v>
      </c>
      <c r="I287" s="114"/>
      <c r="J287" s="115"/>
      <c r="K287" s="47"/>
      <c r="L287" s="114"/>
      <c r="M287" s="115"/>
      <c r="N287" s="47"/>
      <c r="O287" s="117"/>
    </row>
    <row r="288" spans="1:15">
      <c r="A288" s="113" t="s">
        <v>232</v>
      </c>
      <c r="B288" s="77" t="s">
        <v>178</v>
      </c>
      <c r="C288" s="75" t="s">
        <v>260</v>
      </c>
      <c r="D288" s="75" t="s">
        <v>260</v>
      </c>
      <c r="E288" s="75" t="s">
        <v>260</v>
      </c>
      <c r="F288" s="75">
        <v>83</v>
      </c>
      <c r="G288" s="75">
        <v>8694</v>
      </c>
      <c r="H288" s="78">
        <f t="shared" ref="H288:H311" si="6">F288/G288</f>
        <v>9.5468138946399814E-3</v>
      </c>
      <c r="I288" s="114"/>
      <c r="J288" s="115"/>
      <c r="K288" s="47"/>
      <c r="L288" s="114"/>
      <c r="M288" s="115"/>
      <c r="N288" s="47"/>
      <c r="O288" s="117"/>
    </row>
    <row r="289" spans="1:15">
      <c r="A289" s="113" t="s">
        <v>232</v>
      </c>
      <c r="B289" s="77" t="s">
        <v>265</v>
      </c>
      <c r="C289" s="75" t="s">
        <v>260</v>
      </c>
      <c r="D289" s="75" t="s">
        <v>260</v>
      </c>
      <c r="E289" s="75" t="s">
        <v>260</v>
      </c>
      <c r="F289" s="75">
        <v>43</v>
      </c>
      <c r="G289" s="75">
        <v>8694</v>
      </c>
      <c r="H289" s="78">
        <f t="shared" si="6"/>
        <v>4.9459397285484246E-3</v>
      </c>
      <c r="I289" s="114"/>
      <c r="J289" s="115"/>
      <c r="K289" s="47"/>
      <c r="L289" s="114"/>
      <c r="M289" s="115"/>
      <c r="N289" s="47"/>
      <c r="O289" s="117"/>
    </row>
    <row r="290" spans="1:15">
      <c r="A290" s="113" t="s">
        <v>232</v>
      </c>
      <c r="B290" s="77" t="s">
        <v>179</v>
      </c>
      <c r="C290" s="75" t="s">
        <v>260</v>
      </c>
      <c r="D290" s="75" t="s">
        <v>260</v>
      </c>
      <c r="E290" s="75" t="s">
        <v>260</v>
      </c>
      <c r="F290" s="75">
        <v>13</v>
      </c>
      <c r="G290" s="75">
        <v>8694</v>
      </c>
      <c r="H290" s="78">
        <f t="shared" si="6"/>
        <v>1.4952841039797562E-3</v>
      </c>
      <c r="I290" s="114"/>
      <c r="J290" s="115"/>
      <c r="K290" s="47"/>
      <c r="L290" s="114"/>
      <c r="M290" s="115"/>
      <c r="N290" s="47"/>
      <c r="O290" s="117"/>
    </row>
    <row r="291" spans="1:15">
      <c r="A291" s="113" t="s">
        <v>233</v>
      </c>
      <c r="B291" s="77" t="s">
        <v>265</v>
      </c>
      <c r="C291" s="75" t="s">
        <v>260</v>
      </c>
      <c r="D291" s="75" t="s">
        <v>260</v>
      </c>
      <c r="E291" s="75" t="s">
        <v>260</v>
      </c>
      <c r="F291" s="75">
        <v>35</v>
      </c>
      <c r="G291" s="75">
        <v>4432</v>
      </c>
      <c r="H291" s="78">
        <f t="shared" si="6"/>
        <v>7.8971119133574002E-3</v>
      </c>
      <c r="I291" s="114"/>
      <c r="J291" s="115"/>
      <c r="K291" s="47"/>
      <c r="L291" s="114"/>
      <c r="M291" s="115"/>
      <c r="N291" s="47"/>
      <c r="O291" s="117"/>
    </row>
    <row r="292" spans="1:15">
      <c r="A292" s="113" t="s">
        <v>233</v>
      </c>
      <c r="B292" s="77" t="s">
        <v>178</v>
      </c>
      <c r="C292" s="75" t="s">
        <v>260</v>
      </c>
      <c r="D292" s="75" t="s">
        <v>260</v>
      </c>
      <c r="E292" s="75" t="s">
        <v>260</v>
      </c>
      <c r="F292" s="75">
        <v>20</v>
      </c>
      <c r="G292" s="75">
        <v>4432</v>
      </c>
      <c r="H292" s="78">
        <f t="shared" si="6"/>
        <v>4.5126353790613718E-3</v>
      </c>
      <c r="I292" s="114"/>
      <c r="J292" s="115"/>
      <c r="K292" s="47"/>
      <c r="L292" s="114"/>
      <c r="M292" s="115"/>
      <c r="N292" s="47"/>
      <c r="O292" s="117"/>
    </row>
    <row r="293" spans="1:15">
      <c r="A293" s="113" t="s">
        <v>233</v>
      </c>
      <c r="B293" s="77" t="s">
        <v>179</v>
      </c>
      <c r="C293" s="75" t="s">
        <v>260</v>
      </c>
      <c r="D293" s="75" t="s">
        <v>260</v>
      </c>
      <c r="E293" s="75" t="s">
        <v>260</v>
      </c>
      <c r="F293" s="75">
        <v>12</v>
      </c>
      <c r="G293" s="75">
        <v>4432</v>
      </c>
      <c r="H293" s="78">
        <f t="shared" si="6"/>
        <v>2.707581227436823E-3</v>
      </c>
      <c r="I293" s="114"/>
      <c r="J293" s="115"/>
      <c r="K293" s="47"/>
      <c r="L293" s="114"/>
      <c r="M293" s="115"/>
      <c r="N293" s="47"/>
      <c r="O293" s="117"/>
    </row>
    <row r="294" spans="1:15">
      <c r="A294" s="113" t="s">
        <v>234</v>
      </c>
      <c r="B294" s="77" t="s">
        <v>265</v>
      </c>
      <c r="C294" s="75" t="s">
        <v>260</v>
      </c>
      <c r="D294" s="75" t="s">
        <v>260</v>
      </c>
      <c r="E294" s="75" t="s">
        <v>260</v>
      </c>
      <c r="F294" s="75">
        <v>28</v>
      </c>
      <c r="G294" s="75">
        <v>4510</v>
      </c>
      <c r="H294" s="78">
        <f t="shared" si="6"/>
        <v>6.2084257206208426E-3</v>
      </c>
      <c r="I294" s="114"/>
      <c r="J294" s="115"/>
      <c r="K294" s="47"/>
      <c r="L294" s="114"/>
      <c r="M294" s="115"/>
      <c r="N294" s="47"/>
      <c r="O294" s="117"/>
    </row>
    <row r="295" spans="1:15">
      <c r="A295" s="113" t="s">
        <v>234</v>
      </c>
      <c r="B295" s="77" t="s">
        <v>178</v>
      </c>
      <c r="C295" s="75" t="s">
        <v>260</v>
      </c>
      <c r="D295" s="75" t="s">
        <v>260</v>
      </c>
      <c r="E295" s="75" t="s">
        <v>260</v>
      </c>
      <c r="F295" s="75">
        <v>17</v>
      </c>
      <c r="G295" s="75">
        <v>4510</v>
      </c>
      <c r="H295" s="78">
        <f t="shared" si="6"/>
        <v>3.7694013303769401E-3</v>
      </c>
      <c r="I295" s="114"/>
      <c r="J295" s="115"/>
      <c r="K295" s="47"/>
      <c r="L295" s="114"/>
      <c r="M295" s="115"/>
      <c r="N295" s="47"/>
      <c r="O295" s="117"/>
    </row>
    <row r="296" spans="1:15">
      <c r="A296" s="113" t="s">
        <v>234</v>
      </c>
      <c r="B296" s="77" t="s">
        <v>179</v>
      </c>
      <c r="C296" s="75" t="s">
        <v>260</v>
      </c>
      <c r="D296" s="75" t="s">
        <v>260</v>
      </c>
      <c r="E296" s="75" t="s">
        <v>260</v>
      </c>
      <c r="F296" s="75">
        <v>8</v>
      </c>
      <c r="G296" s="75">
        <v>4510</v>
      </c>
      <c r="H296" s="78">
        <f t="shared" si="6"/>
        <v>1.7738359201773836E-3</v>
      </c>
      <c r="I296" s="114"/>
      <c r="J296" s="115"/>
      <c r="K296" s="47"/>
      <c r="L296" s="114"/>
      <c r="M296" s="115"/>
      <c r="N296" s="47"/>
      <c r="O296" s="117"/>
    </row>
    <row r="297" spans="1:15">
      <c r="A297" s="113" t="s">
        <v>235</v>
      </c>
      <c r="B297" s="77" t="s">
        <v>178</v>
      </c>
      <c r="C297" s="75" t="s">
        <v>260</v>
      </c>
      <c r="D297" s="75" t="s">
        <v>260</v>
      </c>
      <c r="E297" s="75" t="s">
        <v>260</v>
      </c>
      <c r="F297" s="75">
        <v>24</v>
      </c>
      <c r="G297" s="75">
        <v>4599</v>
      </c>
      <c r="H297" s="78">
        <f t="shared" si="6"/>
        <v>5.2185257664709717E-3</v>
      </c>
      <c r="I297" s="114"/>
      <c r="J297" s="115"/>
      <c r="K297" s="47"/>
      <c r="L297" s="114"/>
      <c r="M297" s="115"/>
      <c r="N297" s="47"/>
      <c r="O297" s="117"/>
    </row>
    <row r="298" spans="1:15">
      <c r="A298" s="113" t="s">
        <v>235</v>
      </c>
      <c r="B298" s="77" t="s">
        <v>179</v>
      </c>
      <c r="C298" s="75" t="s">
        <v>260</v>
      </c>
      <c r="D298" s="75" t="s">
        <v>260</v>
      </c>
      <c r="E298" s="75" t="s">
        <v>260</v>
      </c>
      <c r="F298" s="75">
        <v>16</v>
      </c>
      <c r="G298" s="75">
        <v>4599</v>
      </c>
      <c r="H298" s="78">
        <f t="shared" si="6"/>
        <v>3.4790171776473144E-3</v>
      </c>
      <c r="I298" s="114"/>
      <c r="J298" s="115"/>
      <c r="K298" s="47"/>
      <c r="L298" s="114"/>
      <c r="M298" s="115"/>
      <c r="N298" s="47"/>
      <c r="O298" s="117"/>
    </row>
    <row r="299" spans="1:15">
      <c r="A299" s="113" t="s">
        <v>235</v>
      </c>
      <c r="B299" s="77" t="s">
        <v>265</v>
      </c>
      <c r="C299" s="75" t="s">
        <v>260</v>
      </c>
      <c r="D299" s="75" t="s">
        <v>260</v>
      </c>
      <c r="E299" s="75" t="s">
        <v>260</v>
      </c>
      <c r="F299" s="75">
        <v>9</v>
      </c>
      <c r="G299" s="75">
        <v>4599</v>
      </c>
      <c r="H299" s="78">
        <f t="shared" si="6"/>
        <v>1.9569471624266144E-3</v>
      </c>
      <c r="I299" s="114"/>
      <c r="J299" s="115"/>
      <c r="K299" s="47"/>
      <c r="L299" s="114"/>
      <c r="M299" s="115"/>
      <c r="N299" s="47"/>
      <c r="O299" s="117"/>
    </row>
    <row r="300" spans="1:15">
      <c r="A300" s="113" t="s">
        <v>236</v>
      </c>
      <c r="B300" s="77" t="s">
        <v>265</v>
      </c>
      <c r="C300" s="75" t="s">
        <v>260</v>
      </c>
      <c r="D300" s="75" t="s">
        <v>260</v>
      </c>
      <c r="E300" s="75" t="s">
        <v>260</v>
      </c>
      <c r="F300" s="75">
        <v>44</v>
      </c>
      <c r="G300" s="75">
        <v>8670</v>
      </c>
      <c r="H300" s="78">
        <f t="shared" si="6"/>
        <v>5.0749711649365628E-3</v>
      </c>
      <c r="I300" s="114"/>
      <c r="J300" s="115"/>
      <c r="K300" s="47"/>
      <c r="L300" s="114"/>
      <c r="M300" s="115"/>
      <c r="N300" s="47"/>
      <c r="O300" s="117"/>
    </row>
    <row r="301" spans="1:15">
      <c r="A301" s="113" t="s">
        <v>236</v>
      </c>
      <c r="B301" s="77" t="s">
        <v>178</v>
      </c>
      <c r="C301" s="75" t="s">
        <v>260</v>
      </c>
      <c r="D301" s="75" t="s">
        <v>260</v>
      </c>
      <c r="E301" s="75" t="s">
        <v>260</v>
      </c>
      <c r="F301" s="75">
        <v>22</v>
      </c>
      <c r="G301" s="75">
        <v>8670</v>
      </c>
      <c r="H301" s="78">
        <f t="shared" si="6"/>
        <v>2.5374855824682814E-3</v>
      </c>
      <c r="I301" s="114"/>
      <c r="J301" s="115"/>
      <c r="K301" s="47"/>
      <c r="L301" s="114"/>
      <c r="M301" s="115"/>
      <c r="N301" s="47"/>
      <c r="O301" s="117"/>
    </row>
    <row r="302" spans="1:15">
      <c r="A302" s="113" t="s">
        <v>236</v>
      </c>
      <c r="B302" s="77" t="s">
        <v>179</v>
      </c>
      <c r="C302" s="75" t="s">
        <v>260</v>
      </c>
      <c r="D302" s="75" t="s">
        <v>260</v>
      </c>
      <c r="E302" s="75" t="s">
        <v>260</v>
      </c>
      <c r="F302" s="75">
        <v>16</v>
      </c>
      <c r="G302" s="75">
        <v>8670</v>
      </c>
      <c r="H302" s="78">
        <f t="shared" si="6"/>
        <v>1.845444059976932E-3</v>
      </c>
      <c r="I302" s="114"/>
      <c r="J302" s="115"/>
      <c r="K302" s="47"/>
      <c r="L302" s="114"/>
      <c r="M302" s="115"/>
      <c r="N302" s="47"/>
      <c r="O302" s="117"/>
    </row>
    <row r="303" spans="1:15">
      <c r="A303" s="113" t="s">
        <v>237</v>
      </c>
      <c r="B303" s="77" t="s">
        <v>179</v>
      </c>
      <c r="C303" s="75" t="s">
        <v>260</v>
      </c>
      <c r="D303" s="75" t="s">
        <v>260</v>
      </c>
      <c r="E303" s="75" t="s">
        <v>260</v>
      </c>
      <c r="F303" s="75">
        <v>62</v>
      </c>
      <c r="G303" s="75">
        <v>8668</v>
      </c>
      <c r="H303" s="78">
        <f t="shared" si="6"/>
        <v>7.1527457314259349E-3</v>
      </c>
      <c r="I303" s="114"/>
      <c r="J303" s="115"/>
      <c r="K303" s="47"/>
      <c r="L303" s="114"/>
      <c r="M303" s="115"/>
      <c r="N303" s="47"/>
      <c r="O303" s="117"/>
    </row>
    <row r="304" spans="1:15">
      <c r="A304" s="113" t="s">
        <v>237</v>
      </c>
      <c r="B304" s="77" t="s">
        <v>265</v>
      </c>
      <c r="C304" s="75" t="s">
        <v>260</v>
      </c>
      <c r="D304" s="75" t="s">
        <v>260</v>
      </c>
      <c r="E304" s="75" t="s">
        <v>260</v>
      </c>
      <c r="F304" s="75">
        <v>36</v>
      </c>
      <c r="G304" s="75">
        <v>8668</v>
      </c>
      <c r="H304" s="78">
        <f t="shared" si="6"/>
        <v>4.1532071988924779E-3</v>
      </c>
      <c r="I304" s="114"/>
      <c r="J304" s="115"/>
      <c r="K304" s="47"/>
      <c r="L304" s="114"/>
      <c r="M304" s="115"/>
      <c r="N304" s="47"/>
      <c r="O304" s="117"/>
    </row>
    <row r="305" spans="1:15">
      <c r="A305" s="113" t="s">
        <v>237</v>
      </c>
      <c r="B305" s="77" t="s">
        <v>178</v>
      </c>
      <c r="C305" s="75" t="s">
        <v>260</v>
      </c>
      <c r="D305" s="75" t="s">
        <v>260</v>
      </c>
      <c r="E305" s="75" t="s">
        <v>260</v>
      </c>
      <c r="F305" s="75">
        <v>10</v>
      </c>
      <c r="G305" s="75">
        <v>8668</v>
      </c>
      <c r="H305" s="78">
        <f t="shared" si="6"/>
        <v>1.1536686663590216E-3</v>
      </c>
      <c r="I305" s="114"/>
      <c r="J305" s="115"/>
      <c r="K305" s="47"/>
      <c r="L305" s="114"/>
      <c r="M305" s="115"/>
      <c r="N305" s="47"/>
      <c r="O305" s="117"/>
    </row>
    <row r="306" spans="1:15">
      <c r="A306" s="113" t="s">
        <v>238</v>
      </c>
      <c r="B306" s="77" t="s">
        <v>267</v>
      </c>
      <c r="C306" s="75" t="s">
        <v>260</v>
      </c>
      <c r="D306" s="75" t="s">
        <v>260</v>
      </c>
      <c r="E306" s="75" t="s">
        <v>260</v>
      </c>
      <c r="F306" s="75">
        <v>42</v>
      </c>
      <c r="G306" s="75">
        <v>4589</v>
      </c>
      <c r="H306" s="78">
        <f t="shared" si="6"/>
        <v>9.1523207670516447E-3</v>
      </c>
      <c r="I306" s="114"/>
      <c r="J306" s="115"/>
      <c r="K306" s="47"/>
      <c r="L306" s="114"/>
      <c r="M306" s="115"/>
      <c r="N306" s="47"/>
      <c r="O306" s="117"/>
    </row>
    <row r="307" spans="1:15">
      <c r="A307" s="113" t="s">
        <v>238</v>
      </c>
      <c r="B307" s="77" t="s">
        <v>265</v>
      </c>
      <c r="C307" s="75" t="s">
        <v>260</v>
      </c>
      <c r="D307" s="75" t="s">
        <v>260</v>
      </c>
      <c r="E307" s="75" t="s">
        <v>260</v>
      </c>
      <c r="F307" s="75">
        <v>31</v>
      </c>
      <c r="G307" s="75">
        <v>4589</v>
      </c>
      <c r="H307" s="78">
        <f t="shared" si="6"/>
        <v>6.7552843756809762E-3</v>
      </c>
      <c r="I307" s="114"/>
      <c r="J307" s="115"/>
      <c r="K307" s="47"/>
      <c r="L307" s="114"/>
      <c r="M307" s="115"/>
      <c r="N307" s="47"/>
      <c r="O307" s="117"/>
    </row>
    <row r="308" spans="1:15">
      <c r="A308" s="113" t="s">
        <v>238</v>
      </c>
      <c r="B308" s="77" t="s">
        <v>178</v>
      </c>
      <c r="C308" s="75" t="s">
        <v>260</v>
      </c>
      <c r="D308" s="75" t="s">
        <v>260</v>
      </c>
      <c r="E308" s="75" t="s">
        <v>260</v>
      </c>
      <c r="F308" s="75">
        <v>12</v>
      </c>
      <c r="G308" s="75">
        <v>4589</v>
      </c>
      <c r="H308" s="78">
        <f t="shared" si="6"/>
        <v>2.6149487905861844E-3</v>
      </c>
      <c r="I308" s="114"/>
      <c r="J308" s="115"/>
      <c r="K308" s="47"/>
      <c r="L308" s="114"/>
      <c r="M308" s="115"/>
      <c r="N308" s="47"/>
      <c r="O308" s="117"/>
    </row>
    <row r="309" spans="1:15">
      <c r="A309" s="113" t="s">
        <v>239</v>
      </c>
      <c r="B309" s="77" t="s">
        <v>265</v>
      </c>
      <c r="C309" s="75" t="s">
        <v>260</v>
      </c>
      <c r="D309" s="75" t="s">
        <v>260</v>
      </c>
      <c r="E309" s="75" t="s">
        <v>260</v>
      </c>
      <c r="F309" s="75">
        <v>37</v>
      </c>
      <c r="G309" s="75">
        <v>4418</v>
      </c>
      <c r="H309" s="78">
        <f t="shared" si="6"/>
        <v>8.3748302399275689E-3</v>
      </c>
      <c r="I309" s="114"/>
      <c r="J309" s="115"/>
      <c r="K309" s="47"/>
      <c r="L309" s="114"/>
      <c r="M309" s="115"/>
      <c r="N309" s="47"/>
      <c r="O309" s="117"/>
    </row>
    <row r="310" spans="1:15">
      <c r="A310" s="113" t="s">
        <v>239</v>
      </c>
      <c r="B310" s="77" t="s">
        <v>178</v>
      </c>
      <c r="C310" s="75" t="s">
        <v>260</v>
      </c>
      <c r="D310" s="75" t="s">
        <v>260</v>
      </c>
      <c r="E310" s="75" t="s">
        <v>260</v>
      </c>
      <c r="F310" s="75">
        <v>24</v>
      </c>
      <c r="G310" s="75">
        <v>4418</v>
      </c>
      <c r="H310" s="78">
        <f t="shared" si="6"/>
        <v>5.432322317790856E-3</v>
      </c>
      <c r="I310" s="114"/>
      <c r="J310" s="115"/>
      <c r="K310" s="47"/>
      <c r="L310" s="114"/>
      <c r="M310" s="115"/>
      <c r="N310" s="47"/>
      <c r="O310" s="117"/>
    </row>
    <row r="311" spans="1:15">
      <c r="A311" s="113" t="s">
        <v>239</v>
      </c>
      <c r="B311" s="77" t="s">
        <v>267</v>
      </c>
      <c r="C311" s="75" t="s">
        <v>260</v>
      </c>
      <c r="D311" s="75" t="s">
        <v>260</v>
      </c>
      <c r="E311" s="75" t="s">
        <v>260</v>
      </c>
      <c r="F311" s="75">
        <v>11</v>
      </c>
      <c r="G311" s="75">
        <v>4418</v>
      </c>
      <c r="H311" s="78">
        <f t="shared" si="6"/>
        <v>2.4898143956541422E-3</v>
      </c>
      <c r="I311" s="114"/>
      <c r="J311" s="115"/>
      <c r="K311" s="47"/>
      <c r="L311" s="114"/>
      <c r="M311" s="115"/>
      <c r="N311" s="47"/>
      <c r="O311" s="117"/>
    </row>
    <row r="312" spans="1:15">
      <c r="A312" s="113"/>
      <c r="B312" s="77"/>
      <c r="C312" s="75"/>
      <c r="D312" s="75"/>
      <c r="E312" s="75"/>
      <c r="F312" s="47"/>
      <c r="G312" s="47"/>
      <c r="H312" s="114"/>
      <c r="I312" s="114"/>
      <c r="J312" s="115"/>
      <c r="K312" s="47"/>
      <c r="L312" s="114"/>
      <c r="M312" s="115"/>
      <c r="N312" s="47"/>
      <c r="O312" s="117"/>
    </row>
  </sheetData>
  <sheetProtection formatCells="0" insertHyperlinks="0" autoFilter="0"/>
  <autoFilter ref="A2:N312" xr:uid="{00000000-0001-0000-0300-000000000000}"/>
  <mergeCells count="6">
    <mergeCell ref="C1:E1"/>
    <mergeCell ref="F1:H1"/>
    <mergeCell ref="L1:N1"/>
    <mergeCell ref="A1:A2"/>
    <mergeCell ref="B1:B2"/>
    <mergeCell ref="I1:K1"/>
  </mergeCells>
  <phoneticPr fontId="19" type="noConversion"/>
  <pageMargins left="0.69930555555555596" right="0.69930555555555596"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5BF1-0291-E94E-8671-772E75EC34A8}">
  <dimension ref="A1:O13"/>
  <sheetViews>
    <sheetView workbookViewId="0">
      <pane xSplit="2" ySplit="3" topLeftCell="C4" activePane="bottomRight" state="frozen"/>
      <selection pane="topRight" activeCell="C1" sqref="C1"/>
      <selection pane="bottomLeft" activeCell="A4" sqref="A4"/>
      <selection pane="bottomRight" activeCell="B4" sqref="B4:B6"/>
    </sheetView>
  </sheetViews>
  <sheetFormatPr baseColWidth="10" defaultRowHeight="16"/>
  <cols>
    <col min="1" max="1" width="8" bestFit="1" customWidth="1"/>
    <col min="2" max="2" width="15.1640625" customWidth="1"/>
    <col min="9" max="9" width="16.83203125" bestFit="1" customWidth="1"/>
  </cols>
  <sheetData>
    <row r="1" spans="1:15">
      <c r="A1" s="130" t="s">
        <v>96</v>
      </c>
      <c r="B1" s="131"/>
      <c r="C1" s="131"/>
      <c r="D1" s="131"/>
      <c r="E1" s="131"/>
      <c r="F1" s="131"/>
      <c r="G1" s="131"/>
      <c r="H1" s="131"/>
      <c r="I1" s="131"/>
      <c r="J1" s="131"/>
      <c r="K1" s="131"/>
      <c r="L1" s="131"/>
      <c r="M1" s="132"/>
      <c r="N1" s="48"/>
      <c r="O1" s="48"/>
    </row>
    <row r="2" spans="1:15">
      <c r="A2" s="119" t="s">
        <v>78</v>
      </c>
      <c r="B2" s="133" t="s">
        <v>83</v>
      </c>
      <c r="C2" s="133" t="s">
        <v>1</v>
      </c>
      <c r="D2" s="133" t="s">
        <v>82</v>
      </c>
      <c r="E2" s="133"/>
      <c r="F2" s="133"/>
      <c r="G2" s="133"/>
      <c r="H2" s="133" t="s">
        <v>79</v>
      </c>
      <c r="I2" s="133" t="s">
        <v>76</v>
      </c>
      <c r="J2" s="133" t="s">
        <v>22</v>
      </c>
      <c r="K2" s="133" t="s">
        <v>80</v>
      </c>
      <c r="L2" s="119" t="s">
        <v>81</v>
      </c>
      <c r="M2" s="132"/>
      <c r="N2" s="48"/>
      <c r="O2" s="48"/>
    </row>
    <row r="3" spans="1:15">
      <c r="A3" s="178"/>
      <c r="B3" s="136"/>
      <c r="C3" s="136"/>
      <c r="D3" s="80" t="s">
        <v>73</v>
      </c>
      <c r="E3" s="59" t="s">
        <v>74</v>
      </c>
      <c r="F3" s="59" t="s">
        <v>25</v>
      </c>
      <c r="G3" s="59" t="s">
        <v>119</v>
      </c>
      <c r="H3" s="133"/>
      <c r="I3" s="133"/>
      <c r="J3" s="133"/>
      <c r="K3" s="133"/>
      <c r="L3" s="119"/>
      <c r="M3" s="48"/>
      <c r="N3" s="48"/>
      <c r="O3" s="48"/>
    </row>
    <row r="4" spans="1:15">
      <c r="A4" s="176"/>
      <c r="B4" s="177"/>
      <c r="C4" s="83" t="s">
        <v>84</v>
      </c>
      <c r="D4" s="84"/>
      <c r="E4" s="79"/>
      <c r="F4" s="51"/>
      <c r="G4" s="51"/>
      <c r="H4" s="51"/>
      <c r="I4" s="51"/>
      <c r="J4" s="51"/>
      <c r="K4" s="51"/>
      <c r="L4" s="52"/>
      <c r="M4" s="49"/>
      <c r="N4" s="49"/>
      <c r="O4" s="49"/>
    </row>
    <row r="5" spans="1:15">
      <c r="A5" s="176"/>
      <c r="B5" s="177"/>
      <c r="C5" s="83" t="s">
        <v>85</v>
      </c>
      <c r="D5" s="84"/>
      <c r="E5" s="79"/>
      <c r="F5" s="51"/>
      <c r="G5" s="51"/>
      <c r="H5" s="51"/>
      <c r="I5" s="51"/>
      <c r="J5" s="51"/>
      <c r="K5" s="51"/>
      <c r="L5" s="51"/>
      <c r="M5" s="49"/>
      <c r="N5" s="49"/>
      <c r="O5" s="49"/>
    </row>
    <row r="6" spans="1:15">
      <c r="A6" s="176"/>
      <c r="B6" s="177"/>
      <c r="C6" s="83" t="s">
        <v>86</v>
      </c>
      <c r="D6" s="84"/>
      <c r="E6" s="79"/>
      <c r="F6" s="51"/>
      <c r="G6" s="51"/>
      <c r="H6" s="51"/>
      <c r="I6" s="51"/>
      <c r="J6" s="51"/>
      <c r="K6" s="51"/>
      <c r="L6" s="51"/>
      <c r="M6" s="49"/>
      <c r="N6" s="49"/>
      <c r="O6" s="49"/>
    </row>
    <row r="7" spans="1:15">
      <c r="A7" s="81"/>
      <c r="B7" s="82"/>
      <c r="C7" s="82"/>
      <c r="D7" s="82"/>
      <c r="E7" s="53"/>
      <c r="F7" s="53"/>
      <c r="G7" s="53"/>
      <c r="H7" s="53"/>
      <c r="I7" s="53"/>
      <c r="J7" s="53"/>
      <c r="K7" s="53"/>
      <c r="L7" s="51"/>
      <c r="M7" s="49"/>
      <c r="N7" s="49"/>
      <c r="O7" s="49"/>
    </row>
    <row r="8" spans="1:15">
      <c r="A8" s="51"/>
      <c r="B8" s="53"/>
      <c r="C8" s="53"/>
      <c r="D8" s="53"/>
      <c r="E8" s="53"/>
      <c r="F8" s="53"/>
      <c r="G8" s="53"/>
      <c r="H8" s="53"/>
      <c r="I8" s="53"/>
      <c r="J8" s="53"/>
      <c r="K8" s="53"/>
      <c r="L8" s="51"/>
    </row>
    <row r="9" spans="1:15">
      <c r="A9" s="53"/>
      <c r="B9" s="53"/>
      <c r="C9" s="53"/>
      <c r="D9" s="53"/>
      <c r="E9" s="53"/>
      <c r="F9" s="53"/>
      <c r="G9" s="53"/>
      <c r="H9" s="53"/>
      <c r="I9" s="53"/>
      <c r="J9" s="53"/>
      <c r="K9" s="53"/>
      <c r="L9" s="53"/>
    </row>
    <row r="10" spans="1:15">
      <c r="A10" s="53"/>
      <c r="B10" s="53"/>
      <c r="C10" s="53"/>
      <c r="D10" s="53"/>
      <c r="E10" s="53"/>
      <c r="F10" s="53"/>
      <c r="G10" s="53"/>
      <c r="H10" s="53"/>
      <c r="I10" s="53"/>
      <c r="J10" s="53"/>
      <c r="K10" s="53"/>
      <c r="L10" s="53"/>
    </row>
    <row r="11" spans="1:15">
      <c r="A11" s="53"/>
      <c r="B11" s="53"/>
      <c r="C11" s="53"/>
      <c r="D11" s="53"/>
      <c r="E11" s="53"/>
      <c r="F11" s="53"/>
      <c r="G11" s="53"/>
      <c r="H11" s="53"/>
      <c r="I11" s="53"/>
      <c r="J11" s="53"/>
      <c r="K11" s="53"/>
      <c r="L11" s="53"/>
    </row>
    <row r="12" spans="1:15">
      <c r="A12" s="53"/>
      <c r="B12" s="53"/>
      <c r="C12" s="53"/>
      <c r="D12" s="53"/>
      <c r="E12" s="53"/>
      <c r="F12" s="53"/>
      <c r="G12" s="53"/>
      <c r="H12" s="53"/>
      <c r="I12" s="53"/>
      <c r="J12" s="53"/>
      <c r="K12" s="53"/>
      <c r="L12" s="53"/>
    </row>
    <row r="13" spans="1:15">
      <c r="A13" s="53"/>
      <c r="B13" s="53"/>
      <c r="C13" s="53"/>
      <c r="D13" s="53"/>
      <c r="E13" s="53"/>
      <c r="F13" s="53"/>
      <c r="G13" s="53"/>
      <c r="H13" s="53"/>
      <c r="I13" s="53"/>
      <c r="J13" s="53"/>
      <c r="K13" s="53"/>
      <c r="L13" s="53"/>
    </row>
  </sheetData>
  <mergeCells count="13">
    <mergeCell ref="A4:A6"/>
    <mergeCell ref="B4:B6"/>
    <mergeCell ref="M1:M2"/>
    <mergeCell ref="A1:L1"/>
    <mergeCell ref="A2:A3"/>
    <mergeCell ref="B2:B3"/>
    <mergeCell ref="C2:C3"/>
    <mergeCell ref="D2:G2"/>
    <mergeCell ref="H2:H3"/>
    <mergeCell ref="I2:I3"/>
    <mergeCell ref="J2:J3"/>
    <mergeCell ref="K2:K3"/>
    <mergeCell ref="L2:L3"/>
  </mergeCells>
  <phoneticPr fontId="1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2"/>
  <sheetViews>
    <sheetView zoomScale="55" zoomScaleNormal="55" workbookViewId="0">
      <selection activeCell="D11" sqref="D11:D12"/>
    </sheetView>
  </sheetViews>
  <sheetFormatPr baseColWidth="10" defaultColWidth="11" defaultRowHeight="13"/>
  <cols>
    <col min="1" max="1" width="5.1640625" style="1" customWidth="1"/>
    <col min="2" max="2" width="18" style="1" customWidth="1"/>
    <col min="3" max="3" width="15.5" style="1" customWidth="1"/>
    <col min="4" max="4" width="21.6640625" style="1" customWidth="1"/>
    <col min="5" max="5" width="26.6640625" style="1" customWidth="1"/>
    <col min="6" max="6" width="29.6640625" style="1" customWidth="1"/>
    <col min="7" max="7" width="9.83203125" style="1" customWidth="1"/>
    <col min="8" max="8" width="9.1640625" style="1" customWidth="1"/>
    <col min="9" max="9" width="17.5" style="1" customWidth="1"/>
    <col min="10" max="10" width="11" style="2"/>
    <col min="11" max="11" width="12.33203125" style="2" customWidth="1"/>
    <col min="12" max="17" width="11" style="2" customWidth="1"/>
    <col min="18" max="16384" width="11" style="2"/>
  </cols>
  <sheetData>
    <row r="1" spans="1:25" ht="15" customHeight="1">
      <c r="A1" s="179" t="s">
        <v>53</v>
      </c>
      <c r="B1" s="179" t="s">
        <v>17</v>
      </c>
      <c r="C1" s="179" t="s">
        <v>18</v>
      </c>
      <c r="D1" s="179" t="s">
        <v>19</v>
      </c>
      <c r="E1" s="179" t="s">
        <v>20</v>
      </c>
      <c r="F1" s="179" t="s">
        <v>21</v>
      </c>
      <c r="G1" s="179" t="s">
        <v>22</v>
      </c>
      <c r="H1" s="179" t="s">
        <v>23</v>
      </c>
      <c r="I1" s="5" t="s">
        <v>24</v>
      </c>
      <c r="J1" s="5" t="s">
        <v>40</v>
      </c>
      <c r="K1" s="5" t="s">
        <v>26</v>
      </c>
      <c r="L1" s="5" t="s">
        <v>27</v>
      </c>
      <c r="M1" s="5" t="s">
        <v>28</v>
      </c>
      <c r="N1" s="5" t="s">
        <v>29</v>
      </c>
      <c r="O1" s="5" t="s">
        <v>41</v>
      </c>
      <c r="P1" s="5" t="s">
        <v>42</v>
      </c>
      <c r="Q1" s="5" t="s">
        <v>43</v>
      </c>
      <c r="R1" s="5" t="s">
        <v>44</v>
      </c>
      <c r="S1" s="5" t="s">
        <v>45</v>
      </c>
      <c r="T1" s="5" t="s">
        <v>46</v>
      </c>
      <c r="U1" s="5" t="s">
        <v>47</v>
      </c>
      <c r="V1" s="5" t="s">
        <v>48</v>
      </c>
      <c r="W1" s="5" t="s">
        <v>49</v>
      </c>
      <c r="X1" s="5" t="s">
        <v>51</v>
      </c>
      <c r="Y1" s="5" t="s">
        <v>52</v>
      </c>
    </row>
    <row r="2" spans="1:25" ht="15" customHeight="1">
      <c r="A2" s="180"/>
      <c r="B2" s="180"/>
      <c r="C2" s="180"/>
      <c r="D2" s="180"/>
      <c r="E2" s="180"/>
      <c r="F2" s="180"/>
      <c r="G2" s="180"/>
      <c r="H2" s="180"/>
      <c r="I2" s="5" t="s">
        <v>1</v>
      </c>
      <c r="J2" s="5" t="s">
        <v>54</v>
      </c>
      <c r="K2" s="5" t="s">
        <v>54</v>
      </c>
      <c r="L2" s="5" t="s">
        <v>54</v>
      </c>
      <c r="M2" s="5" t="s">
        <v>54</v>
      </c>
      <c r="N2" s="5" t="s">
        <v>54</v>
      </c>
      <c r="O2" s="5" t="s">
        <v>54</v>
      </c>
      <c r="P2" s="5" t="s">
        <v>54</v>
      </c>
      <c r="Q2" s="5" t="s">
        <v>54</v>
      </c>
      <c r="R2" s="5" t="s">
        <v>54</v>
      </c>
      <c r="S2" s="5" t="s">
        <v>54</v>
      </c>
      <c r="T2" s="5" t="s">
        <v>54</v>
      </c>
      <c r="U2" s="5"/>
      <c r="V2" s="5"/>
      <c r="W2" s="5"/>
      <c r="X2" s="5"/>
      <c r="Y2" s="5"/>
    </row>
    <row r="3" spans="1:25" ht="15" customHeight="1">
      <c r="A3" s="180"/>
      <c r="B3" s="180"/>
      <c r="C3" s="180"/>
      <c r="D3" s="180"/>
      <c r="E3" s="180"/>
      <c r="F3" s="180"/>
      <c r="G3" s="180"/>
      <c r="H3" s="180"/>
      <c r="I3" s="5" t="s">
        <v>30</v>
      </c>
      <c r="J3" s="6">
        <f>1-(J5+J7)/J4</f>
        <v>0.94324324324324327</v>
      </c>
      <c r="K3" s="6">
        <f>1-(K5+K7)/K4</f>
        <v>0.94568093385214003</v>
      </c>
      <c r="L3" s="6">
        <f>1-(L9+L11)/L4</f>
        <v>0.94481722583875816</v>
      </c>
      <c r="M3" s="6" t="str">
        <f>IF(M4&gt;0,1-M6-M8-M10-M12,"no input")</f>
        <v>no input</v>
      </c>
      <c r="N3" s="6" t="str">
        <f>IF(N4&gt;0,1-N6-N8-N10-N12,"no input")</f>
        <v>no input</v>
      </c>
      <c r="O3" s="6" t="str">
        <f t="shared" ref="O3:T3" si="0">IF(O4&gt;0,1-O6-O8-O10-O12,"no input")</f>
        <v>no input</v>
      </c>
      <c r="P3" s="6" t="str">
        <f t="shared" si="0"/>
        <v>no input</v>
      </c>
      <c r="Q3" s="6" t="str">
        <f t="shared" si="0"/>
        <v>no input</v>
      </c>
      <c r="R3" s="6" t="str">
        <f t="shared" si="0"/>
        <v>no input</v>
      </c>
      <c r="S3" s="6" t="str">
        <f t="shared" si="0"/>
        <v>no input</v>
      </c>
      <c r="T3" s="6" t="str">
        <f t="shared" si="0"/>
        <v>no input</v>
      </c>
      <c r="U3" s="6"/>
      <c r="V3" s="6"/>
      <c r="W3" s="6"/>
      <c r="X3" s="6"/>
      <c r="Y3" s="6"/>
    </row>
    <row r="4" spans="1:25" ht="15" customHeight="1">
      <c r="A4" s="181"/>
      <c r="B4" s="181"/>
      <c r="C4" s="181"/>
      <c r="D4" s="181"/>
      <c r="E4" s="181"/>
      <c r="F4" s="181"/>
      <c r="G4" s="181"/>
      <c r="H4" s="181"/>
      <c r="I4" s="5" t="s">
        <v>31</v>
      </c>
      <c r="J4" s="7">
        <v>11100</v>
      </c>
      <c r="K4" s="7">
        <v>6425</v>
      </c>
      <c r="L4" s="7">
        <v>9985</v>
      </c>
      <c r="M4" s="7"/>
      <c r="N4" s="7"/>
      <c r="O4" s="7"/>
      <c r="P4" s="7"/>
      <c r="Q4" s="7"/>
      <c r="R4" s="7"/>
      <c r="S4" s="7"/>
      <c r="T4" s="7"/>
      <c r="U4" s="10"/>
      <c r="V4" s="10"/>
      <c r="W4" s="10"/>
      <c r="X4" s="10"/>
      <c r="Y4" s="10"/>
    </row>
    <row r="5" spans="1:25" ht="39" customHeight="1">
      <c r="A5" s="155">
        <v>1</v>
      </c>
      <c r="B5" s="182" t="s">
        <v>54</v>
      </c>
      <c r="C5" s="157"/>
      <c r="D5" s="185" t="s">
        <v>55</v>
      </c>
      <c r="E5" s="186" t="s">
        <v>56</v>
      </c>
      <c r="F5" s="186" t="s">
        <v>57</v>
      </c>
      <c r="G5" s="186" t="s">
        <v>58</v>
      </c>
      <c r="H5" s="187">
        <v>44726</v>
      </c>
      <c r="I5" s="8" t="s">
        <v>36</v>
      </c>
      <c r="J5" s="3">
        <v>330</v>
      </c>
      <c r="K5" s="3">
        <v>203</v>
      </c>
      <c r="L5" s="3"/>
      <c r="M5" s="3"/>
      <c r="N5" s="3"/>
      <c r="O5" s="3"/>
      <c r="P5" s="3"/>
      <c r="Q5" s="3"/>
      <c r="R5" s="3"/>
      <c r="S5" s="3"/>
      <c r="T5" s="3"/>
      <c r="U5" s="11"/>
      <c r="V5" s="11"/>
      <c r="W5" s="11"/>
      <c r="X5" s="11"/>
      <c r="Y5" s="11"/>
    </row>
    <row r="6" spans="1:25" ht="39" customHeight="1">
      <c r="A6" s="155"/>
      <c r="B6" s="183"/>
      <c r="C6" s="158"/>
      <c r="D6" s="185"/>
      <c r="E6" s="186"/>
      <c r="F6" s="186"/>
      <c r="G6" s="186"/>
      <c r="H6" s="186"/>
      <c r="I6" s="8" t="s">
        <v>37</v>
      </c>
      <c r="J6" s="9">
        <f t="shared" ref="J6:T6" si="1">J5/J4</f>
        <v>2.9729729729729731E-2</v>
      </c>
      <c r="K6" s="9">
        <f t="shared" si="1"/>
        <v>3.1595330739299612E-2</v>
      </c>
      <c r="L6" s="9">
        <f t="shared" si="1"/>
        <v>0</v>
      </c>
      <c r="M6" s="9" t="e">
        <f t="shared" si="1"/>
        <v>#DIV/0!</v>
      </c>
      <c r="N6" s="9" t="e">
        <f t="shared" si="1"/>
        <v>#DIV/0!</v>
      </c>
      <c r="O6" s="9" t="e">
        <f t="shared" si="1"/>
        <v>#DIV/0!</v>
      </c>
      <c r="P6" s="9" t="e">
        <f t="shared" si="1"/>
        <v>#DIV/0!</v>
      </c>
      <c r="Q6" s="9" t="e">
        <f t="shared" si="1"/>
        <v>#DIV/0!</v>
      </c>
      <c r="R6" s="9" t="e">
        <f t="shared" si="1"/>
        <v>#DIV/0!</v>
      </c>
      <c r="S6" s="9" t="e">
        <f t="shared" si="1"/>
        <v>#DIV/0!</v>
      </c>
      <c r="T6" s="9" t="e">
        <f t="shared" si="1"/>
        <v>#DIV/0!</v>
      </c>
      <c r="U6" s="11"/>
      <c r="V6" s="11"/>
      <c r="W6" s="11"/>
      <c r="X6" s="11"/>
      <c r="Y6" s="11"/>
    </row>
    <row r="7" spans="1:25" ht="42" customHeight="1">
      <c r="A7" s="155">
        <v>2</v>
      </c>
      <c r="B7" s="183"/>
      <c r="C7" s="158"/>
      <c r="D7" s="185" t="s">
        <v>59</v>
      </c>
      <c r="E7" s="186" t="s">
        <v>60</v>
      </c>
      <c r="F7" s="186" t="s">
        <v>61</v>
      </c>
      <c r="G7" s="186" t="s">
        <v>58</v>
      </c>
      <c r="H7" s="187">
        <v>44726</v>
      </c>
      <c r="I7" s="8" t="s">
        <v>36</v>
      </c>
      <c r="J7" s="3">
        <v>300</v>
      </c>
      <c r="K7" s="3">
        <v>146</v>
      </c>
      <c r="L7" s="3"/>
      <c r="M7" s="3"/>
      <c r="N7" s="3"/>
      <c r="O7" s="3"/>
      <c r="P7" s="3"/>
      <c r="Q7" s="3"/>
      <c r="R7" s="3"/>
      <c r="S7" s="3"/>
      <c r="T7" s="3"/>
      <c r="U7" s="11"/>
      <c r="V7" s="11"/>
      <c r="W7" s="11"/>
      <c r="X7" s="11"/>
      <c r="Y7" s="11"/>
    </row>
    <row r="8" spans="1:25" ht="42" customHeight="1">
      <c r="A8" s="155"/>
      <c r="B8" s="183"/>
      <c r="C8" s="158"/>
      <c r="D8" s="185"/>
      <c r="E8" s="186"/>
      <c r="F8" s="186"/>
      <c r="G8" s="186"/>
      <c r="H8" s="186"/>
      <c r="I8" s="8" t="s">
        <v>37</v>
      </c>
      <c r="J8" s="9">
        <f t="shared" ref="J8:Q8" si="2">J7/J4*100%</f>
        <v>2.7027027027027029E-2</v>
      </c>
      <c r="K8" s="9">
        <f t="shared" si="2"/>
        <v>2.2723735408560312E-2</v>
      </c>
      <c r="L8" s="9">
        <f t="shared" si="2"/>
        <v>0</v>
      </c>
      <c r="M8" s="9" t="e">
        <f t="shared" si="2"/>
        <v>#DIV/0!</v>
      </c>
      <c r="N8" s="9" t="e">
        <f t="shared" si="2"/>
        <v>#DIV/0!</v>
      </c>
      <c r="O8" s="9" t="e">
        <f t="shared" si="2"/>
        <v>#DIV/0!</v>
      </c>
      <c r="P8" s="9" t="e">
        <f t="shared" si="2"/>
        <v>#DIV/0!</v>
      </c>
      <c r="Q8" s="9" t="e">
        <f t="shared" si="2"/>
        <v>#DIV/0!</v>
      </c>
      <c r="R8" s="9"/>
      <c r="S8" s="9"/>
      <c r="T8" s="9"/>
      <c r="U8" s="11"/>
      <c r="V8" s="11"/>
      <c r="W8" s="11"/>
      <c r="X8" s="11"/>
      <c r="Y8" s="11"/>
    </row>
    <row r="9" spans="1:25" ht="30" customHeight="1">
      <c r="A9" s="155">
        <v>4</v>
      </c>
      <c r="B9" s="183"/>
      <c r="C9" s="158"/>
      <c r="D9" s="185" t="s">
        <v>62</v>
      </c>
      <c r="E9" s="186" t="s">
        <v>63</v>
      </c>
      <c r="F9" s="186" t="s">
        <v>64</v>
      </c>
      <c r="G9" s="155" t="s">
        <v>65</v>
      </c>
      <c r="H9" s="187">
        <v>44734</v>
      </c>
      <c r="I9" s="8" t="s">
        <v>36</v>
      </c>
      <c r="J9" s="3"/>
      <c r="K9" s="3"/>
      <c r="L9" s="3">
        <v>335</v>
      </c>
      <c r="M9" s="3"/>
      <c r="N9" s="3"/>
      <c r="O9" s="3"/>
      <c r="P9" s="3"/>
      <c r="Q9" s="3"/>
      <c r="R9" s="3"/>
      <c r="S9" s="3"/>
      <c r="T9" s="3"/>
      <c r="U9" s="11"/>
      <c r="V9" s="11"/>
      <c r="W9" s="11"/>
      <c r="X9" s="11"/>
      <c r="Y9" s="11"/>
    </row>
    <row r="10" spans="1:25" ht="30" customHeight="1">
      <c r="A10" s="155"/>
      <c r="B10" s="183"/>
      <c r="C10" s="158"/>
      <c r="D10" s="185"/>
      <c r="E10" s="186"/>
      <c r="F10" s="155"/>
      <c r="G10" s="155"/>
      <c r="H10" s="186"/>
      <c r="I10" s="8" t="s">
        <v>37</v>
      </c>
      <c r="J10" s="9">
        <f t="shared" ref="J10:Q10" si="3">J9/J4*100%</f>
        <v>0</v>
      </c>
      <c r="K10" s="9">
        <f t="shared" si="3"/>
        <v>0</v>
      </c>
      <c r="L10" s="9">
        <f t="shared" si="3"/>
        <v>3.3550325488232349E-2</v>
      </c>
      <c r="M10" s="9" t="e">
        <f t="shared" si="3"/>
        <v>#DIV/0!</v>
      </c>
      <c r="N10" s="9" t="e">
        <f t="shared" si="3"/>
        <v>#DIV/0!</v>
      </c>
      <c r="O10" s="9" t="e">
        <f t="shared" si="3"/>
        <v>#DIV/0!</v>
      </c>
      <c r="P10" s="9" t="e">
        <f t="shared" si="3"/>
        <v>#DIV/0!</v>
      </c>
      <c r="Q10" s="9" t="e">
        <f t="shared" si="3"/>
        <v>#DIV/0!</v>
      </c>
      <c r="R10" s="9"/>
      <c r="S10" s="9"/>
      <c r="T10" s="9"/>
      <c r="U10" s="11"/>
      <c r="V10" s="11"/>
      <c r="W10" s="11"/>
      <c r="X10" s="11"/>
      <c r="Y10" s="11"/>
    </row>
    <row r="11" spans="1:25" ht="30" customHeight="1">
      <c r="A11" s="155">
        <v>5</v>
      </c>
      <c r="B11" s="183"/>
      <c r="C11" s="158"/>
      <c r="D11" s="185" t="s">
        <v>66</v>
      </c>
      <c r="E11" s="186" t="s">
        <v>67</v>
      </c>
      <c r="F11" s="186" t="s">
        <v>68</v>
      </c>
      <c r="G11" s="186" t="s">
        <v>58</v>
      </c>
      <c r="H11" s="187">
        <v>44737</v>
      </c>
      <c r="I11" s="8" t="s">
        <v>36</v>
      </c>
      <c r="J11" s="3"/>
      <c r="K11" s="3"/>
      <c r="L11" s="3">
        <v>216</v>
      </c>
      <c r="M11" s="3"/>
      <c r="N11" s="3"/>
      <c r="O11" s="3"/>
      <c r="P11" s="3"/>
      <c r="Q11" s="3"/>
      <c r="R11" s="3"/>
      <c r="S11" s="3"/>
      <c r="T11" s="3"/>
      <c r="U11" s="11"/>
      <c r="V11" s="11"/>
      <c r="W11" s="11"/>
      <c r="X11" s="11"/>
      <c r="Y11" s="11"/>
    </row>
    <row r="12" spans="1:25" ht="30" customHeight="1">
      <c r="A12" s="155"/>
      <c r="B12" s="184"/>
      <c r="C12" s="159"/>
      <c r="D12" s="185"/>
      <c r="E12" s="186"/>
      <c r="F12" s="186"/>
      <c r="G12" s="186"/>
      <c r="H12" s="186"/>
      <c r="I12" s="8" t="s">
        <v>37</v>
      </c>
      <c r="J12" s="9">
        <f t="shared" ref="J12:Q12" si="4">J11/J4*100%</f>
        <v>0</v>
      </c>
      <c r="K12" s="9">
        <f t="shared" si="4"/>
        <v>0</v>
      </c>
      <c r="L12" s="9">
        <f t="shared" si="4"/>
        <v>2.1632448673009515E-2</v>
      </c>
      <c r="M12" s="9" t="e">
        <f t="shared" si="4"/>
        <v>#DIV/0!</v>
      </c>
      <c r="N12" s="9" t="e">
        <f t="shared" si="4"/>
        <v>#DIV/0!</v>
      </c>
      <c r="O12" s="9" t="e">
        <f t="shared" si="4"/>
        <v>#DIV/0!</v>
      </c>
      <c r="P12" s="9" t="e">
        <f t="shared" si="4"/>
        <v>#DIV/0!</v>
      </c>
      <c r="Q12" s="9" t="e">
        <f t="shared" si="4"/>
        <v>#DIV/0!</v>
      </c>
      <c r="R12" s="9"/>
      <c r="S12" s="9"/>
      <c r="T12" s="9"/>
      <c r="U12" s="11"/>
      <c r="V12" s="11"/>
      <c r="W12" s="11"/>
      <c r="X12" s="11"/>
      <c r="Y12" s="11"/>
    </row>
  </sheetData>
  <sheetProtection formatCells="0" insertHyperlinks="0" autoFilter="0"/>
  <mergeCells count="34">
    <mergeCell ref="H1:H4"/>
    <mergeCell ref="H5:H6"/>
    <mergeCell ref="H7:H8"/>
    <mergeCell ref="H9:H10"/>
    <mergeCell ref="H11:H12"/>
    <mergeCell ref="G1:G4"/>
    <mergeCell ref="G5:G6"/>
    <mergeCell ref="G7:G8"/>
    <mergeCell ref="G9:G10"/>
    <mergeCell ref="G11:G12"/>
    <mergeCell ref="F1:F4"/>
    <mergeCell ref="F5:F6"/>
    <mergeCell ref="F7:F8"/>
    <mergeCell ref="F9:F10"/>
    <mergeCell ref="F11:F12"/>
    <mergeCell ref="E1:E4"/>
    <mergeCell ref="E5:E6"/>
    <mergeCell ref="E7:E8"/>
    <mergeCell ref="E9:E10"/>
    <mergeCell ref="E11:E12"/>
    <mergeCell ref="B1:B4"/>
    <mergeCell ref="B5:B12"/>
    <mergeCell ref="C1:C4"/>
    <mergeCell ref="C5:C12"/>
    <mergeCell ref="D1:D4"/>
    <mergeCell ref="D5:D6"/>
    <mergeCell ref="D7:D8"/>
    <mergeCell ref="D9:D10"/>
    <mergeCell ref="D11:D12"/>
    <mergeCell ref="A1:A4"/>
    <mergeCell ref="A5:A6"/>
    <mergeCell ref="A7:A8"/>
    <mergeCell ref="A9:A10"/>
    <mergeCell ref="A11:A12"/>
  </mergeCells>
  <phoneticPr fontId="19" type="noConversion"/>
  <pageMargins left="0.69930555555555596" right="0.69930555555555596"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6"/>
  <sheetViews>
    <sheetView workbookViewId="0">
      <selection activeCell="E15" sqref="E15:E16"/>
    </sheetView>
  </sheetViews>
  <sheetFormatPr baseColWidth="10" defaultColWidth="11" defaultRowHeight="13"/>
  <cols>
    <col min="1" max="1" width="5.1640625" style="1" customWidth="1"/>
    <col min="2" max="2" width="13.1640625" style="1" customWidth="1"/>
    <col min="3" max="3" width="16.1640625" style="1" customWidth="1"/>
    <col min="4" max="4" width="14.6640625" style="1" customWidth="1"/>
    <col min="5" max="5" width="31.5" style="1" customWidth="1"/>
    <col min="6" max="6" width="24.5" style="1" customWidth="1"/>
    <col min="7" max="7" width="9.83203125" style="1" customWidth="1"/>
    <col min="8" max="8" width="9.1640625" style="1" customWidth="1"/>
    <col min="9" max="9" width="17.5" style="1" customWidth="1"/>
    <col min="10" max="10" width="11" style="2"/>
    <col min="11" max="11" width="12.33203125" style="2" customWidth="1"/>
    <col min="12" max="17" width="11" style="2" customWidth="1"/>
    <col min="18" max="16384" width="11" style="2"/>
  </cols>
  <sheetData>
    <row r="1" spans="1:25" ht="15" customHeight="1">
      <c r="A1" s="179" t="s">
        <v>53</v>
      </c>
      <c r="B1" s="179" t="s">
        <v>17</v>
      </c>
      <c r="C1" s="179" t="s">
        <v>18</v>
      </c>
      <c r="D1" s="179" t="s">
        <v>19</v>
      </c>
      <c r="E1" s="179" t="s">
        <v>20</v>
      </c>
      <c r="F1" s="179" t="s">
        <v>21</v>
      </c>
      <c r="G1" s="179" t="s">
        <v>22</v>
      </c>
      <c r="H1" s="179" t="s">
        <v>23</v>
      </c>
      <c r="I1" s="5" t="s">
        <v>24</v>
      </c>
      <c r="J1" s="5" t="s">
        <v>25</v>
      </c>
      <c r="K1" s="5" t="s">
        <v>40</v>
      </c>
      <c r="L1" s="5" t="s">
        <v>26</v>
      </c>
      <c r="M1" s="5" t="s">
        <v>27</v>
      </c>
      <c r="N1" s="5" t="s">
        <v>28</v>
      </c>
      <c r="O1" s="5" t="s">
        <v>29</v>
      </c>
      <c r="P1" s="5" t="s">
        <v>41</v>
      </c>
      <c r="Q1" s="5" t="s">
        <v>42</v>
      </c>
      <c r="R1" s="5" t="s">
        <v>43</v>
      </c>
      <c r="S1" s="5" t="s">
        <v>44</v>
      </c>
      <c r="T1" s="5" t="s">
        <v>45</v>
      </c>
      <c r="U1" s="5" t="s">
        <v>46</v>
      </c>
      <c r="V1" s="5" t="s">
        <v>47</v>
      </c>
      <c r="W1" s="5" t="s">
        <v>48</v>
      </c>
      <c r="X1" s="5" t="s">
        <v>49</v>
      </c>
      <c r="Y1" s="5" t="s">
        <v>50</v>
      </c>
    </row>
    <row r="2" spans="1:25" ht="15" customHeight="1">
      <c r="A2" s="180"/>
      <c r="B2" s="180"/>
      <c r="C2" s="180"/>
      <c r="D2" s="180"/>
      <c r="E2" s="180"/>
      <c r="F2" s="180"/>
      <c r="G2" s="180"/>
      <c r="H2" s="180"/>
      <c r="I2" s="5" t="s">
        <v>1</v>
      </c>
      <c r="J2" s="5" t="s">
        <v>9</v>
      </c>
      <c r="K2" s="5" t="s">
        <v>9</v>
      </c>
      <c r="L2" s="5" t="s">
        <v>9</v>
      </c>
      <c r="M2" s="5" t="s">
        <v>9</v>
      </c>
      <c r="N2" s="5" t="s">
        <v>9</v>
      </c>
      <c r="O2" s="5" t="s">
        <v>9</v>
      </c>
      <c r="P2" s="5" t="s">
        <v>9</v>
      </c>
      <c r="Q2" s="5" t="s">
        <v>9</v>
      </c>
      <c r="R2" s="5" t="s">
        <v>9</v>
      </c>
      <c r="S2" s="5" t="s">
        <v>9</v>
      </c>
      <c r="T2" s="5" t="s">
        <v>9</v>
      </c>
      <c r="U2" s="5" t="s">
        <v>9</v>
      </c>
      <c r="V2" s="5"/>
      <c r="W2" s="5"/>
      <c r="X2" s="5"/>
      <c r="Y2" s="5"/>
    </row>
    <row r="3" spans="1:25" ht="15" customHeight="1">
      <c r="A3" s="180"/>
      <c r="B3" s="180"/>
      <c r="C3" s="180"/>
      <c r="D3" s="180"/>
      <c r="E3" s="180"/>
      <c r="F3" s="180"/>
      <c r="G3" s="180"/>
      <c r="H3" s="180"/>
      <c r="I3" s="5" t="s">
        <v>30</v>
      </c>
      <c r="J3" s="6">
        <f t="shared" ref="J3:O3" si="0">IF(J4&gt;0,1-J6-J8-J10-J12-J14-J16,"no input")</f>
        <v>0.9314930710773357</v>
      </c>
      <c r="K3" s="6" t="str">
        <f t="shared" si="0"/>
        <v>no input</v>
      </c>
      <c r="L3" s="6" t="str">
        <f t="shared" si="0"/>
        <v>no input</v>
      </c>
      <c r="M3" s="6" t="str">
        <f t="shared" si="0"/>
        <v>no input</v>
      </c>
      <c r="N3" s="6" t="str">
        <f t="shared" si="0"/>
        <v>no input</v>
      </c>
      <c r="O3" s="6" t="str">
        <f t="shared" si="0"/>
        <v>no input</v>
      </c>
      <c r="P3" s="6" t="str">
        <f t="shared" ref="P3:U3" si="1">IF(P4&gt;0,1-P6-P8-P10-P12-P14-P16,"no input")</f>
        <v>no input</v>
      </c>
      <c r="Q3" s="6" t="str">
        <f t="shared" si="1"/>
        <v>no input</v>
      </c>
      <c r="R3" s="6" t="str">
        <f t="shared" si="1"/>
        <v>no input</v>
      </c>
      <c r="S3" s="6" t="str">
        <f t="shared" si="1"/>
        <v>no input</v>
      </c>
      <c r="T3" s="6" t="str">
        <f t="shared" si="1"/>
        <v>no input</v>
      </c>
      <c r="U3" s="6" t="str">
        <f t="shared" si="1"/>
        <v>no input</v>
      </c>
      <c r="V3" s="6"/>
      <c r="W3" s="6"/>
      <c r="X3" s="6"/>
      <c r="Y3" s="6"/>
    </row>
    <row r="4" spans="1:25" ht="15" customHeight="1">
      <c r="A4" s="181"/>
      <c r="B4" s="181"/>
      <c r="C4" s="181"/>
      <c r="D4" s="181"/>
      <c r="E4" s="181"/>
      <c r="F4" s="181"/>
      <c r="G4" s="181"/>
      <c r="H4" s="181"/>
      <c r="I4" s="5" t="s">
        <v>31</v>
      </c>
      <c r="J4" s="12">
        <v>8948</v>
      </c>
      <c r="K4" s="7"/>
      <c r="L4" s="7"/>
      <c r="M4" s="7"/>
      <c r="N4" s="7"/>
      <c r="O4" s="7"/>
      <c r="P4" s="7"/>
      <c r="Q4" s="7"/>
      <c r="R4" s="7"/>
      <c r="S4" s="7"/>
      <c r="T4" s="7"/>
      <c r="U4" s="10"/>
      <c r="V4" s="10"/>
      <c r="W4" s="10"/>
      <c r="X4" s="10"/>
      <c r="Y4" s="10"/>
    </row>
    <row r="5" spans="1:25" ht="30" customHeight="1">
      <c r="A5" s="155">
        <v>1</v>
      </c>
      <c r="B5" s="155" t="s">
        <v>9</v>
      </c>
      <c r="C5" s="186"/>
      <c r="D5" s="185" t="s">
        <v>69</v>
      </c>
      <c r="E5" s="186" t="s">
        <v>70</v>
      </c>
      <c r="F5" s="186" t="s">
        <v>71</v>
      </c>
      <c r="G5" s="186" t="s">
        <v>72</v>
      </c>
      <c r="H5" s="187">
        <v>44720</v>
      </c>
      <c r="I5" s="8" t="s">
        <v>36</v>
      </c>
      <c r="J5" s="3">
        <v>613</v>
      </c>
      <c r="K5" s="3"/>
      <c r="L5" s="3"/>
      <c r="M5" s="3"/>
      <c r="N5" s="3"/>
      <c r="O5" s="3"/>
      <c r="P5" s="3"/>
      <c r="Q5" s="3"/>
      <c r="R5" s="3"/>
      <c r="S5" s="3"/>
      <c r="T5" s="3"/>
      <c r="U5" s="11"/>
      <c r="V5" s="11"/>
      <c r="W5" s="11"/>
      <c r="X5" s="11"/>
      <c r="Y5" s="11"/>
    </row>
    <row r="6" spans="1:25" ht="30" customHeight="1">
      <c r="A6" s="155"/>
      <c r="B6" s="155"/>
      <c r="C6" s="186"/>
      <c r="D6" s="185"/>
      <c r="E6" s="186"/>
      <c r="F6" s="186"/>
      <c r="G6" s="186"/>
      <c r="H6" s="186"/>
      <c r="I6" s="8" t="s">
        <v>37</v>
      </c>
      <c r="J6" s="9">
        <f t="shared" ref="J6:T6" si="2">J5/J4</f>
        <v>6.8506928922664287E-2</v>
      </c>
      <c r="K6" s="9" t="e">
        <f t="shared" si="2"/>
        <v>#DIV/0!</v>
      </c>
      <c r="L6" s="9" t="e">
        <f t="shared" si="2"/>
        <v>#DIV/0!</v>
      </c>
      <c r="M6" s="9" t="e">
        <f t="shared" si="2"/>
        <v>#DIV/0!</v>
      </c>
      <c r="N6" s="9" t="e">
        <f t="shared" si="2"/>
        <v>#DIV/0!</v>
      </c>
      <c r="O6" s="9" t="e">
        <f t="shared" si="2"/>
        <v>#DIV/0!</v>
      </c>
      <c r="P6" s="9" t="e">
        <f t="shared" si="2"/>
        <v>#DIV/0!</v>
      </c>
      <c r="Q6" s="9" t="e">
        <f t="shared" si="2"/>
        <v>#DIV/0!</v>
      </c>
      <c r="R6" s="9" t="e">
        <f t="shared" si="2"/>
        <v>#DIV/0!</v>
      </c>
      <c r="S6" s="9" t="e">
        <f t="shared" si="2"/>
        <v>#DIV/0!</v>
      </c>
      <c r="T6" s="9" t="e">
        <f t="shared" si="2"/>
        <v>#DIV/0!</v>
      </c>
      <c r="U6" s="11"/>
      <c r="V6" s="11"/>
      <c r="W6" s="11"/>
      <c r="X6" s="11"/>
      <c r="Y6" s="11"/>
    </row>
    <row r="7" spans="1:25" ht="30" customHeight="1">
      <c r="A7" s="155">
        <v>2</v>
      </c>
      <c r="B7" s="13"/>
      <c r="C7" s="14"/>
      <c r="D7" s="189"/>
      <c r="E7" s="188"/>
      <c r="F7" s="188"/>
      <c r="G7" s="186"/>
      <c r="H7" s="187"/>
      <c r="I7" s="8" t="s">
        <v>36</v>
      </c>
      <c r="J7" s="3"/>
      <c r="K7" s="3"/>
      <c r="L7" s="3"/>
      <c r="M7" s="3"/>
      <c r="N7" s="3"/>
      <c r="O7" s="3"/>
      <c r="P7" s="3"/>
      <c r="Q7" s="3"/>
      <c r="R7" s="3"/>
      <c r="S7" s="3"/>
      <c r="T7" s="3"/>
      <c r="U7" s="11"/>
      <c r="V7" s="11"/>
      <c r="W7" s="11"/>
      <c r="X7" s="11"/>
      <c r="Y7" s="11"/>
    </row>
    <row r="8" spans="1:25" ht="30" customHeight="1">
      <c r="A8" s="155"/>
      <c r="B8" s="13"/>
      <c r="C8" s="14"/>
      <c r="D8" s="190"/>
      <c r="E8" s="186"/>
      <c r="F8" s="155"/>
      <c r="G8" s="186"/>
      <c r="H8" s="186"/>
      <c r="I8" s="8" t="s">
        <v>37</v>
      </c>
      <c r="J8" s="9">
        <f t="shared" ref="J8:Q8" si="3">J7/J4*100%</f>
        <v>0</v>
      </c>
      <c r="K8" s="9" t="e">
        <f t="shared" si="3"/>
        <v>#DIV/0!</v>
      </c>
      <c r="L8" s="9" t="e">
        <f t="shared" si="3"/>
        <v>#DIV/0!</v>
      </c>
      <c r="M8" s="9" t="e">
        <f t="shared" si="3"/>
        <v>#DIV/0!</v>
      </c>
      <c r="N8" s="9" t="e">
        <f t="shared" si="3"/>
        <v>#DIV/0!</v>
      </c>
      <c r="O8" s="9" t="e">
        <f t="shared" si="3"/>
        <v>#DIV/0!</v>
      </c>
      <c r="P8" s="9" t="e">
        <f t="shared" si="3"/>
        <v>#DIV/0!</v>
      </c>
      <c r="Q8" s="9" t="e">
        <f t="shared" si="3"/>
        <v>#DIV/0!</v>
      </c>
      <c r="R8" s="9"/>
      <c r="S8" s="9"/>
      <c r="T8" s="9"/>
      <c r="U8" s="11"/>
      <c r="V8" s="11"/>
      <c r="W8" s="11"/>
      <c r="X8" s="11"/>
      <c r="Y8" s="11"/>
    </row>
    <row r="9" spans="1:25" ht="30" customHeight="1">
      <c r="A9" s="155">
        <v>3</v>
      </c>
      <c r="B9" s="13"/>
      <c r="C9" s="14"/>
      <c r="D9" s="189"/>
      <c r="E9" s="188"/>
      <c r="F9" s="188"/>
      <c r="G9" s="186"/>
      <c r="H9" s="187"/>
      <c r="I9" s="8" t="s">
        <v>36</v>
      </c>
      <c r="J9" s="3"/>
      <c r="K9" s="3"/>
      <c r="L9" s="3"/>
      <c r="M9" s="3"/>
      <c r="N9" s="3"/>
      <c r="O9" s="3"/>
      <c r="P9" s="3"/>
      <c r="Q9" s="3"/>
      <c r="R9" s="3"/>
      <c r="S9" s="3"/>
      <c r="T9" s="3"/>
      <c r="U9" s="11"/>
      <c r="V9" s="11"/>
      <c r="W9" s="11"/>
      <c r="X9" s="11"/>
      <c r="Y9" s="11"/>
    </row>
    <row r="10" spans="1:25" ht="30" customHeight="1">
      <c r="A10" s="155"/>
      <c r="B10" s="15"/>
      <c r="C10" s="16"/>
      <c r="D10" s="190"/>
      <c r="E10" s="186"/>
      <c r="F10" s="155"/>
      <c r="G10" s="186"/>
      <c r="H10" s="186"/>
      <c r="I10" s="8" t="s">
        <v>37</v>
      </c>
      <c r="J10" s="9">
        <f t="shared" ref="J10:Q10" si="4">J9/J4*100%</f>
        <v>0</v>
      </c>
      <c r="K10" s="9" t="e">
        <f t="shared" si="4"/>
        <v>#DIV/0!</v>
      </c>
      <c r="L10" s="9" t="e">
        <f t="shared" si="4"/>
        <v>#DIV/0!</v>
      </c>
      <c r="M10" s="9" t="e">
        <f t="shared" si="4"/>
        <v>#DIV/0!</v>
      </c>
      <c r="N10" s="9" t="e">
        <f t="shared" si="4"/>
        <v>#DIV/0!</v>
      </c>
      <c r="O10" s="9" t="e">
        <f t="shared" si="4"/>
        <v>#DIV/0!</v>
      </c>
      <c r="P10" s="9" t="e">
        <f t="shared" si="4"/>
        <v>#DIV/0!</v>
      </c>
      <c r="Q10" s="9" t="e">
        <f t="shared" si="4"/>
        <v>#DIV/0!</v>
      </c>
      <c r="R10" s="9"/>
      <c r="S10" s="9"/>
      <c r="T10" s="9"/>
      <c r="U10" s="11"/>
      <c r="V10" s="11"/>
      <c r="W10" s="11"/>
      <c r="X10" s="11"/>
      <c r="Y10" s="11"/>
    </row>
    <row r="11" spans="1:25" ht="30" customHeight="1">
      <c r="A11" s="155">
        <v>4</v>
      </c>
      <c r="B11" s="3"/>
      <c r="C11" s="155"/>
      <c r="D11" s="186"/>
      <c r="E11" s="186"/>
      <c r="F11" s="186"/>
      <c r="G11" s="155"/>
      <c r="H11" s="187"/>
      <c r="I11" s="8" t="s">
        <v>36</v>
      </c>
      <c r="J11" s="3"/>
      <c r="K11" s="3"/>
      <c r="L11" s="3"/>
      <c r="M11" s="3"/>
      <c r="N11" s="3"/>
      <c r="O11" s="3"/>
      <c r="P11" s="3"/>
      <c r="Q11" s="3"/>
      <c r="R11" s="3"/>
      <c r="S11" s="3"/>
      <c r="T11" s="3"/>
      <c r="U11" s="11"/>
      <c r="V11" s="11"/>
      <c r="W11" s="11"/>
      <c r="X11" s="11"/>
      <c r="Y11" s="11"/>
    </row>
    <row r="12" spans="1:25" ht="30" customHeight="1">
      <c r="A12" s="155"/>
      <c r="B12" s="3"/>
      <c r="C12" s="155"/>
      <c r="D12" s="155"/>
      <c r="E12" s="186"/>
      <c r="F12" s="155"/>
      <c r="G12" s="155"/>
      <c r="H12" s="186"/>
      <c r="I12" s="8" t="s">
        <v>37</v>
      </c>
      <c r="J12" s="9">
        <f t="shared" ref="J12:Q12" si="5">J11/J4*100%</f>
        <v>0</v>
      </c>
      <c r="K12" s="9" t="e">
        <f t="shared" si="5"/>
        <v>#DIV/0!</v>
      </c>
      <c r="L12" s="9" t="e">
        <f t="shared" si="5"/>
        <v>#DIV/0!</v>
      </c>
      <c r="M12" s="9" t="e">
        <f t="shared" si="5"/>
        <v>#DIV/0!</v>
      </c>
      <c r="N12" s="9" t="e">
        <f t="shared" si="5"/>
        <v>#DIV/0!</v>
      </c>
      <c r="O12" s="9" t="e">
        <f t="shared" si="5"/>
        <v>#DIV/0!</v>
      </c>
      <c r="P12" s="9" t="e">
        <f t="shared" si="5"/>
        <v>#DIV/0!</v>
      </c>
      <c r="Q12" s="9" t="e">
        <f t="shared" si="5"/>
        <v>#DIV/0!</v>
      </c>
      <c r="R12" s="9"/>
      <c r="S12" s="9"/>
      <c r="T12" s="9"/>
      <c r="U12" s="11"/>
      <c r="V12" s="11"/>
      <c r="W12" s="11"/>
      <c r="X12" s="11"/>
      <c r="Y12" s="11"/>
    </row>
    <row r="13" spans="1:25" ht="30" customHeight="1">
      <c r="A13" s="155">
        <v>5</v>
      </c>
      <c r="B13" s="3"/>
      <c r="C13" s="155"/>
      <c r="D13" s="186"/>
      <c r="E13" s="186"/>
      <c r="F13" s="186"/>
      <c r="G13" s="186"/>
      <c r="H13" s="187"/>
      <c r="I13" s="8" t="s">
        <v>36</v>
      </c>
      <c r="J13" s="3"/>
      <c r="K13" s="3"/>
      <c r="L13" s="3"/>
      <c r="M13" s="3"/>
      <c r="N13" s="3"/>
      <c r="O13" s="3"/>
      <c r="P13" s="3"/>
      <c r="Q13" s="3"/>
      <c r="R13" s="3"/>
      <c r="S13" s="3"/>
      <c r="T13" s="3"/>
      <c r="U13" s="11"/>
      <c r="V13" s="11"/>
      <c r="W13" s="11"/>
      <c r="X13" s="11"/>
      <c r="Y13" s="11"/>
    </row>
    <row r="14" spans="1:25" ht="30" customHeight="1">
      <c r="A14" s="155"/>
      <c r="B14" s="3"/>
      <c r="C14" s="155"/>
      <c r="D14" s="155"/>
      <c r="E14" s="186"/>
      <c r="F14" s="186"/>
      <c r="G14" s="186"/>
      <c r="H14" s="186"/>
      <c r="I14" s="8" t="s">
        <v>37</v>
      </c>
      <c r="J14" s="9">
        <f t="shared" ref="J14:Q14" si="6">J13/J4*100%</f>
        <v>0</v>
      </c>
      <c r="K14" s="9" t="e">
        <f t="shared" si="6"/>
        <v>#DIV/0!</v>
      </c>
      <c r="L14" s="9" t="e">
        <f t="shared" si="6"/>
        <v>#DIV/0!</v>
      </c>
      <c r="M14" s="9" t="e">
        <f t="shared" si="6"/>
        <v>#DIV/0!</v>
      </c>
      <c r="N14" s="9" t="e">
        <f t="shared" si="6"/>
        <v>#DIV/0!</v>
      </c>
      <c r="O14" s="9" t="e">
        <f t="shared" si="6"/>
        <v>#DIV/0!</v>
      </c>
      <c r="P14" s="9" t="e">
        <f t="shared" si="6"/>
        <v>#DIV/0!</v>
      </c>
      <c r="Q14" s="9" t="e">
        <f t="shared" si="6"/>
        <v>#DIV/0!</v>
      </c>
      <c r="R14" s="9"/>
      <c r="S14" s="9"/>
      <c r="T14" s="9"/>
      <c r="U14" s="11"/>
      <c r="V14" s="11"/>
      <c r="W14" s="11"/>
      <c r="X14" s="11"/>
      <c r="Y14" s="11"/>
    </row>
    <row r="15" spans="1:25" ht="30" customHeight="1">
      <c r="A15" s="155">
        <v>6</v>
      </c>
      <c r="B15" s="3"/>
      <c r="C15" s="155"/>
      <c r="D15" s="155"/>
      <c r="E15" s="186"/>
      <c r="F15" s="186"/>
      <c r="G15" s="186"/>
      <c r="H15" s="186"/>
      <c r="I15" s="8" t="s">
        <v>36</v>
      </c>
      <c r="J15" s="3"/>
      <c r="K15" s="3"/>
      <c r="L15" s="3"/>
      <c r="M15" s="3"/>
      <c r="N15" s="18"/>
      <c r="O15" s="3"/>
      <c r="P15" s="3"/>
      <c r="Q15" s="3"/>
      <c r="R15" s="3"/>
      <c r="S15" s="3"/>
      <c r="T15" s="3"/>
      <c r="U15" s="11"/>
      <c r="V15" s="11"/>
      <c r="W15" s="11"/>
      <c r="X15" s="11"/>
      <c r="Y15" s="11"/>
    </row>
    <row r="16" spans="1:25" ht="30" customHeight="1">
      <c r="A16" s="155"/>
      <c r="B16" s="3"/>
      <c r="C16" s="155"/>
      <c r="D16" s="155"/>
      <c r="E16" s="186"/>
      <c r="F16" s="186"/>
      <c r="G16" s="186"/>
      <c r="H16" s="186"/>
      <c r="I16" s="8" t="s">
        <v>37</v>
      </c>
      <c r="J16" s="17">
        <f t="shared" ref="J16:M16" si="7">J15/J4*100%</f>
        <v>0</v>
      </c>
      <c r="K16" s="17" t="e">
        <f t="shared" si="7"/>
        <v>#DIV/0!</v>
      </c>
      <c r="L16" s="17" t="e">
        <f t="shared" si="7"/>
        <v>#DIV/0!</v>
      </c>
      <c r="M16" s="17" t="e">
        <f t="shared" si="7"/>
        <v>#DIV/0!</v>
      </c>
      <c r="N16" s="17" t="e">
        <f>O15/N4*100%</f>
        <v>#DIV/0!</v>
      </c>
      <c r="O16" s="17" t="e">
        <f>P15/O4*100%</f>
        <v>#DIV/0!</v>
      </c>
      <c r="P16" s="17" t="e">
        <f>P15/P4*100%</f>
        <v>#DIV/0!</v>
      </c>
      <c r="Q16" s="17" t="e">
        <f>Q15/Q4*100%</f>
        <v>#DIV/0!</v>
      </c>
      <c r="R16" s="17"/>
      <c r="S16" s="17"/>
      <c r="T16" s="17"/>
      <c r="U16" s="11"/>
      <c r="V16" s="11"/>
      <c r="W16" s="11"/>
      <c r="X16" s="11"/>
      <c r="Y16" s="11"/>
    </row>
  </sheetData>
  <sheetProtection formatCells="0" insertHyperlinks="0" autoFilter="0"/>
  <mergeCells count="49">
    <mergeCell ref="H13:H14"/>
    <mergeCell ref="H15:H16"/>
    <mergeCell ref="H1:H4"/>
    <mergeCell ref="H5:H6"/>
    <mergeCell ref="H7:H8"/>
    <mergeCell ref="H9:H10"/>
    <mergeCell ref="H11:H12"/>
    <mergeCell ref="F13:F14"/>
    <mergeCell ref="F15:F16"/>
    <mergeCell ref="G1:G4"/>
    <mergeCell ref="G5:G6"/>
    <mergeCell ref="G7:G8"/>
    <mergeCell ref="G9:G10"/>
    <mergeCell ref="G11:G12"/>
    <mergeCell ref="G13:G14"/>
    <mergeCell ref="G15:G16"/>
    <mergeCell ref="F1:F4"/>
    <mergeCell ref="F5:F6"/>
    <mergeCell ref="F7:F8"/>
    <mergeCell ref="F9:F10"/>
    <mergeCell ref="F11:F12"/>
    <mergeCell ref="D13:D14"/>
    <mergeCell ref="D15:D16"/>
    <mergeCell ref="E1:E4"/>
    <mergeCell ref="E5:E6"/>
    <mergeCell ref="E7:E8"/>
    <mergeCell ref="E9:E10"/>
    <mergeCell ref="E11:E12"/>
    <mergeCell ref="E13:E14"/>
    <mergeCell ref="E15:E16"/>
    <mergeCell ref="D1:D4"/>
    <mergeCell ref="D5:D6"/>
    <mergeCell ref="D7:D8"/>
    <mergeCell ref="D9:D10"/>
    <mergeCell ref="D11:D12"/>
    <mergeCell ref="A13:A14"/>
    <mergeCell ref="A15:A16"/>
    <mergeCell ref="B1:B4"/>
    <mergeCell ref="B5:B6"/>
    <mergeCell ref="C1:C4"/>
    <mergeCell ref="C5:C6"/>
    <mergeCell ref="C11:C12"/>
    <mergeCell ref="C13:C14"/>
    <mergeCell ref="C15:C16"/>
    <mergeCell ref="A1:A4"/>
    <mergeCell ref="A5:A6"/>
    <mergeCell ref="A7:A8"/>
    <mergeCell ref="A9:A10"/>
    <mergeCell ref="A11:A12"/>
  </mergeCells>
  <phoneticPr fontId="19" type="noConversion"/>
  <pageMargins left="0.69930555555555596" right="0.69930555555555596"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Introduction</vt:lpstr>
      <vt:lpstr>Summary</vt:lpstr>
      <vt:lpstr>Sheet2 (2)</vt:lpstr>
      <vt:lpstr>FAM Ring (manual Line)</vt:lpstr>
      <vt:lpstr>Pencil Magnet</vt:lpstr>
      <vt:lpstr>Pencil Magnet MIL</vt:lpstr>
      <vt:lpstr>PP Magnet MIL</vt:lpstr>
      <vt:lpstr>PP Magnet_MIL</vt:lpstr>
      <vt:lpstr>Acoustic foam</vt:lpstr>
      <vt:lpstr>Foam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Lu</dc:creator>
  <cp:lastModifiedBy>a23210</cp:lastModifiedBy>
  <dcterms:created xsi:type="dcterms:W3CDTF">2020-11-05T07:29:00Z</dcterms:created>
  <dcterms:modified xsi:type="dcterms:W3CDTF">2025-12-27T05:05:29Z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2052-3.9.5.6394</vt:lpwstr>
  </property>
  <property fmtid="{D5CDD505-2E9C-101B-9397-08002B2CF9AE}" pid="3" name="ICV">
    <vt:lpwstr>9BF659FF91F742ACAC9BCC63C9F1A002</vt:lpwstr>
  </property>
</Properties>
</file>