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G:\伊飒尔\Method\PSM价格敏感度测试模型\"/>
    </mc:Choice>
  </mc:AlternateContent>
  <xr:revisionPtr revIDLastSave="0" documentId="13_ncr:1_{0FE5DEAE-68EC-4010-BDB0-61CB95CC922F}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PSM运算说明" sheetId="7" r:id="rId1"/>
    <sheet name="长沙年轻座谈会" sheetId="3" state="hidden" r:id="rId2"/>
    <sheet name="成都中高座谈会" sheetId="4" state="hidden" r:id="rId3"/>
  </sheets>
  <calcPr calcId="191029"/>
</workbook>
</file>

<file path=xl/calcChain.xml><?xml version="1.0" encoding="utf-8"?>
<calcChain xmlns="http://schemas.openxmlformats.org/spreadsheetml/2006/main">
  <c r="I42" i="7" l="1"/>
  <c r="G42" i="7"/>
  <c r="E42" i="7"/>
  <c r="D42" i="7"/>
  <c r="C42" i="7"/>
  <c r="I41" i="7"/>
  <c r="G41" i="7"/>
  <c r="E41" i="7"/>
  <c r="D41" i="7"/>
  <c r="C41" i="7"/>
  <c r="I40" i="7"/>
  <c r="G40" i="7"/>
  <c r="E40" i="7"/>
  <c r="C40" i="7"/>
  <c r="D38" i="7" s="1"/>
  <c r="I39" i="7"/>
  <c r="G39" i="7"/>
  <c r="E39" i="7"/>
  <c r="F39" i="7" s="1"/>
  <c r="D39" i="7"/>
  <c r="C39" i="7"/>
  <c r="I38" i="7"/>
  <c r="G38" i="7"/>
  <c r="E38" i="7"/>
  <c r="F37" i="7" s="1"/>
  <c r="C38" i="7"/>
  <c r="I37" i="7"/>
  <c r="G37" i="7"/>
  <c r="E37" i="7"/>
  <c r="C37" i="7"/>
  <c r="D37" i="7" s="1"/>
  <c r="I36" i="7"/>
  <c r="G36" i="7"/>
  <c r="E36" i="7"/>
  <c r="C36" i="7"/>
  <c r="D35" i="7" s="1"/>
  <c r="I35" i="7"/>
  <c r="G35" i="7"/>
  <c r="E35" i="7"/>
  <c r="F35" i="7" s="1"/>
  <c r="C35" i="7"/>
  <c r="I34" i="7"/>
  <c r="G34" i="7"/>
  <c r="E34" i="7"/>
  <c r="C34" i="7"/>
  <c r="D34" i="7" s="1"/>
  <c r="I33" i="7"/>
  <c r="G33" i="7"/>
  <c r="E33" i="7"/>
  <c r="C33" i="7"/>
  <c r="D33" i="7" s="1"/>
  <c r="I32" i="7"/>
  <c r="G32" i="7"/>
  <c r="E32" i="7"/>
  <c r="C32" i="7"/>
  <c r="I31" i="7"/>
  <c r="G31" i="7"/>
  <c r="F31" i="7"/>
  <c r="E31" i="7"/>
  <c r="C31" i="7"/>
  <c r="D31" i="7" s="1"/>
  <c r="I30" i="7"/>
  <c r="G30" i="7"/>
  <c r="E30" i="7"/>
  <c r="C30" i="7"/>
  <c r="D30" i="7" s="1"/>
  <c r="I29" i="7"/>
  <c r="G29" i="7"/>
  <c r="E29" i="7"/>
  <c r="C29" i="7"/>
  <c r="I28" i="7"/>
  <c r="G28" i="7"/>
  <c r="E28" i="7"/>
  <c r="F28" i="7" s="1"/>
  <c r="C28" i="7"/>
  <c r="I27" i="7"/>
  <c r="G27" i="7"/>
  <c r="E27" i="7"/>
  <c r="C27" i="7"/>
  <c r="D27" i="7" s="1"/>
  <c r="I26" i="7"/>
  <c r="G26" i="7"/>
  <c r="E26" i="7"/>
  <c r="C26" i="7"/>
  <c r="I25" i="7"/>
  <c r="G25" i="7"/>
  <c r="E25" i="7"/>
  <c r="C25" i="7"/>
  <c r="I24" i="7"/>
  <c r="G24" i="7"/>
  <c r="E24" i="7"/>
  <c r="C24" i="7"/>
  <c r="D22" i="7" s="1"/>
  <c r="I23" i="7"/>
  <c r="G23" i="7"/>
  <c r="E23" i="7"/>
  <c r="F23" i="7" s="1"/>
  <c r="D23" i="7"/>
  <c r="C23" i="7"/>
  <c r="I22" i="7"/>
  <c r="G22" i="7"/>
  <c r="E22" i="7"/>
  <c r="F21" i="7" s="1"/>
  <c r="C22" i="7"/>
  <c r="I21" i="7"/>
  <c r="G21" i="7"/>
  <c r="E21" i="7"/>
  <c r="C21" i="7"/>
  <c r="D21" i="7" s="1"/>
  <c r="I20" i="7"/>
  <c r="G20" i="7"/>
  <c r="E20" i="7"/>
  <c r="C20" i="7"/>
  <c r="D19" i="7" s="1"/>
  <c r="I19" i="7"/>
  <c r="G19" i="7"/>
  <c r="E19" i="7"/>
  <c r="F19" i="7" s="1"/>
  <c r="C19" i="7"/>
  <c r="I18" i="7"/>
  <c r="G18" i="7"/>
  <c r="E18" i="7"/>
  <c r="C18" i="7"/>
  <c r="D18" i="7" s="1"/>
  <c r="I17" i="7"/>
  <c r="G17" i="7"/>
  <c r="E17" i="7"/>
  <c r="C17" i="7"/>
  <c r="D17" i="7" s="1"/>
  <c r="I16" i="7"/>
  <c r="G16" i="7"/>
  <c r="E16" i="7"/>
  <c r="C16" i="7"/>
  <c r="I15" i="7"/>
  <c r="G15" i="7"/>
  <c r="F15" i="7"/>
  <c r="E15" i="7"/>
  <c r="C15" i="7"/>
  <c r="D15" i="7" s="1"/>
  <c r="I14" i="7"/>
  <c r="G14" i="7"/>
  <c r="E14" i="7"/>
  <c r="C14" i="7"/>
  <c r="D14" i="7" s="1"/>
  <c r="I13" i="7"/>
  <c r="G13" i="7"/>
  <c r="E13" i="7"/>
  <c r="C13" i="7"/>
  <c r="I12" i="7"/>
  <c r="G12" i="7"/>
  <c r="E12" i="7"/>
  <c r="F12" i="7" s="1"/>
  <c r="C12" i="7"/>
  <c r="I11" i="7"/>
  <c r="G11" i="7"/>
  <c r="E11" i="7"/>
  <c r="C11" i="7"/>
  <c r="D11" i="7" s="1"/>
  <c r="I10" i="7"/>
  <c r="G10" i="7"/>
  <c r="E10" i="7"/>
  <c r="C10" i="7"/>
  <c r="D29" i="7" l="1"/>
  <c r="D32" i="7"/>
  <c r="F10" i="7"/>
  <c r="D20" i="7"/>
  <c r="H36" i="7"/>
  <c r="F13" i="7"/>
  <c r="F20" i="7"/>
  <c r="D24" i="7"/>
  <c r="F29" i="7"/>
  <c r="F36" i="7"/>
  <c r="D40" i="7"/>
  <c r="D36" i="7"/>
  <c r="J41" i="7"/>
  <c r="F11" i="7"/>
  <c r="D12" i="7"/>
  <c r="F17" i="7"/>
  <c r="F24" i="7"/>
  <c r="D25" i="7"/>
  <c r="F27" i="7"/>
  <c r="D28" i="7"/>
  <c r="F33" i="7"/>
  <c r="F40" i="7"/>
  <c r="D16" i="7"/>
  <c r="D26" i="7"/>
  <c r="J19" i="7"/>
  <c r="D10" i="7"/>
  <c r="D13" i="7"/>
  <c r="F16" i="7"/>
  <c r="F25" i="7"/>
  <c r="F32" i="7"/>
  <c r="F41" i="7"/>
  <c r="J24" i="7"/>
  <c r="F22" i="7"/>
  <c r="F26" i="7"/>
  <c r="F30" i="7"/>
  <c r="F34" i="7"/>
  <c r="F38" i="7"/>
  <c r="F42" i="7"/>
  <c r="F14" i="7"/>
  <c r="F18" i="7"/>
  <c r="H11" i="7"/>
  <c r="H13" i="7"/>
  <c r="H15" i="7"/>
  <c r="H17" i="7"/>
  <c r="H18" i="7"/>
  <c r="H21" i="7"/>
  <c r="H22" i="7"/>
  <c r="H24" i="7"/>
  <c r="H26" i="7"/>
  <c r="H28" i="7"/>
  <c r="H30" i="7"/>
  <c r="H31" i="7"/>
  <c r="H32" i="7"/>
  <c r="H33" i="7"/>
  <c r="H34" i="7"/>
  <c r="H35" i="7"/>
  <c r="H37" i="7"/>
  <c r="H38" i="7"/>
  <c r="H39" i="7"/>
  <c r="H40" i="7"/>
  <c r="H41" i="7"/>
  <c r="H42" i="7"/>
  <c r="J10" i="7"/>
  <c r="J11" i="7"/>
  <c r="J13" i="7"/>
  <c r="J14" i="7"/>
  <c r="J15" i="7"/>
  <c r="J17" i="7"/>
  <c r="J18" i="7"/>
  <c r="J20" i="7"/>
  <c r="J21" i="7"/>
  <c r="J23" i="7"/>
  <c r="J26" i="7"/>
  <c r="J27" i="7"/>
  <c r="J28" i="7"/>
  <c r="J30" i="7"/>
  <c r="J31" i="7"/>
  <c r="J33" i="7"/>
  <c r="J34" i="7"/>
  <c r="J36" i="7"/>
  <c r="J38" i="7"/>
  <c r="J42" i="7"/>
  <c r="H12" i="7"/>
  <c r="H19" i="7"/>
  <c r="H10" i="7"/>
  <c r="H14" i="7"/>
  <c r="H16" i="7"/>
  <c r="H20" i="7"/>
  <c r="H23" i="7"/>
  <c r="H25" i="7"/>
  <c r="H27" i="7"/>
  <c r="H29" i="7"/>
  <c r="J12" i="7"/>
  <c r="J16" i="7"/>
  <c r="J22" i="7"/>
  <c r="J25" i="7"/>
  <c r="J29" i="7"/>
  <c r="J32" i="7"/>
  <c r="J35" i="7"/>
  <c r="J37" i="7"/>
  <c r="J39" i="7"/>
  <c r="J40" i="7"/>
</calcChain>
</file>

<file path=xl/sharedStrings.xml><?xml version="1.0" encoding="utf-8"?>
<sst xmlns="http://schemas.openxmlformats.org/spreadsheetml/2006/main" count="1758" uniqueCount="501">
  <si>
    <t>表A</t>
  </si>
  <si>
    <t>心理价位（过于便宜）</t>
  </si>
  <si>
    <t>心理价位（比较便宜）</t>
  </si>
  <si>
    <t>心理价位（比较贵）</t>
  </si>
  <si>
    <t>心理价位（太贵）</t>
  </si>
  <si>
    <t>表B</t>
  </si>
  <si>
    <t>价格</t>
  </si>
  <si>
    <t>Q1</t>
  </si>
  <si>
    <t>Q2</t>
  </si>
  <si>
    <t>Q3</t>
  </si>
  <si>
    <t>Q4</t>
  </si>
  <si>
    <t>Q1对应“过于便宜”的心理价位</t>
  </si>
  <si>
    <t>频次</t>
  </si>
  <si>
    <t>%</t>
  </si>
  <si>
    <t>Q2对应“比较便宜”的心理价位</t>
  </si>
  <si>
    <t>Q3对应“比较贵”的心理价位</t>
  </si>
  <si>
    <t>Q4对应“太贵”的心理价位</t>
  </si>
  <si>
    <t>表B  频次列对应表格A中每(心理价位)行中出现的表B对应行价格的频次</t>
  </si>
  <si>
    <r>
      <rPr>
        <sz val="10"/>
        <color indexed="8"/>
        <rFont val="等线"/>
        <family val="3"/>
        <charset val="134"/>
        <scheme val="minor"/>
      </rPr>
      <t>表B 
Q1&amp;Q2 %列累积百分比从高价到低价累积，分子是</t>
    </r>
    <r>
      <rPr>
        <sz val="10"/>
        <color rgb="FFFF0000"/>
        <rFont val="等线"/>
        <family val="3"/>
        <charset val="134"/>
        <scheme val="minor"/>
      </rPr>
      <t>出价人数，</t>
    </r>
    <r>
      <rPr>
        <sz val="10"/>
        <rFont val="等线"/>
        <family val="3"/>
        <charset val="134"/>
        <scheme val="minor"/>
      </rPr>
      <t>分母是比该行对应价格高的价格频次之和（百分比表示：出价比该标定行高的人数占总出价人数的比例）;
Q3&amp;Q4 %列累积百分比从低价到高价累积，分子是出价人数，分母是比该行对应价格低的价格频次之和（百分比表示：出价比该标定行低的人数占总出价人数的比例）</t>
    </r>
  </si>
  <si>
    <r>
      <rPr>
        <sz val="12"/>
        <color indexed="8"/>
        <rFont val="等线"/>
        <family val="3"/>
        <charset val="134"/>
        <scheme val="minor"/>
      </rPr>
      <t>统计图由价格列、Q</t>
    </r>
    <r>
      <rPr>
        <sz val="12"/>
        <color indexed="8"/>
        <rFont val="等线"/>
        <family val="3"/>
        <charset val="134"/>
        <scheme val="minor"/>
      </rPr>
      <t>1、Q2、Q3、Q4 列得到，纵轴为百分比，横轴为价格</t>
    </r>
  </si>
  <si>
    <t>价格区间（13-24)</t>
  </si>
  <si>
    <t>最优（14）</t>
  </si>
  <si>
    <r>
      <rPr>
        <sz val="12"/>
        <color indexed="8"/>
        <rFont val="等线"/>
        <family val="3"/>
        <charset val="134"/>
        <scheme val="minor"/>
      </rPr>
      <t>3</t>
    </r>
    <r>
      <rPr>
        <sz val="12"/>
        <color indexed="8"/>
        <rFont val="等线"/>
        <family val="3"/>
        <charset val="134"/>
        <scheme val="minor"/>
      </rPr>
      <t>00-350</t>
    </r>
  </si>
  <si>
    <r>
      <rPr>
        <sz val="12"/>
        <color indexed="8"/>
        <rFont val="等线"/>
        <family val="3"/>
        <charset val="134"/>
        <scheme val="minor"/>
      </rPr>
      <t>价格高低排序：把企业指导定价放在中间4</t>
    </r>
    <r>
      <rPr>
        <sz val="12"/>
        <color indexed="8"/>
        <rFont val="等线"/>
        <family val="3"/>
        <charset val="134"/>
        <scheme val="minor"/>
      </rPr>
      <t>0%-50%的位置，上下价格浮动在5%左右</t>
    </r>
  </si>
  <si>
    <t>也可给定价格区间，用户做出“太便宜”“较便宜“”较贵“”太贵“的评价。然后计算每一价格四种评价出现的频次，生成Q1、Q2、Q3、Q4列的值，向上向下进行累积，得到四列百分比向量，绘图。</t>
  </si>
  <si>
    <t>城市</t>
  </si>
  <si>
    <t>长沙</t>
  </si>
  <si>
    <t>用户编号</t>
  </si>
  <si>
    <t>P1</t>
  </si>
  <si>
    <t>P2</t>
  </si>
  <si>
    <t>P3</t>
  </si>
  <si>
    <t>P4</t>
  </si>
  <si>
    <t>P5</t>
  </si>
  <si>
    <t>P6</t>
  </si>
  <si>
    <t>P7</t>
  </si>
  <si>
    <t>P8</t>
  </si>
  <si>
    <t>自我介绍</t>
  </si>
  <si>
    <t>我叫向敏，今年29岁，是个英语老师，一家三口，有个女儿3岁了，用的是小天鹅的洗衣机。</t>
  </si>
  <si>
    <t>我叫黄莹莹，今年27岁，现在也是单身，现在是跟父母住在一起，用的是松下波轮的洗衣机。</t>
  </si>
  <si>
    <t>我叫杨利伟，我们是四口之家，用的是小天鹅的波轮洗衣机。有两个孩子</t>
  </si>
  <si>
    <t>你好，我叫周秒，今年26岁，是滚筒的洗衣机，目前单身，是海尔的洗衣机。</t>
  </si>
  <si>
    <t>我叫唐小芳，洗衣机是海尔的，我工作在亲戚一家公司做会计，一家四口。</t>
  </si>
  <si>
    <t>我叫陈向，今年26岁，我用的是松下的波轮洗衣机，从事室内装修的。自己一个人住，单身。</t>
  </si>
  <si>
    <t>我叫李丽，今年27岁，在证券公司上班。目前是和我男朋友一起住，用的是波惠而浦轮的洗衣机。</t>
  </si>
  <si>
    <t>我叫刘诚，今年24岁，工作是售后经理，管车子售后的。一个人住，用的洗衣机是海尔波轮的。</t>
  </si>
  <si>
    <t>产品使用情况</t>
  </si>
  <si>
    <t>小天鹅TB80VT818DCL</t>
  </si>
  <si>
    <t>松下XQB65-H673U</t>
  </si>
  <si>
    <t>小天鹅 TB80P68K</t>
  </si>
  <si>
    <t>海尔 EB100BF959U1</t>
  </si>
  <si>
    <t>海尔 XQB85-BF1318</t>
  </si>
  <si>
    <t>松下 XQB80-U88Q2M</t>
  </si>
  <si>
    <t>惠而浦 EWVD114018UG</t>
  </si>
  <si>
    <t>海尔 B10018F31</t>
  </si>
  <si>
    <t>波轮选择原因排序</t>
  </si>
  <si>
    <t>传统性</t>
  </si>
  <si>
    <t>替代性</t>
  </si>
  <si>
    <t>便捷性</t>
  </si>
  <si>
    <t>关爱性</t>
  </si>
  <si>
    <t>高效性</t>
  </si>
  <si>
    <t>健康性</t>
  </si>
  <si>
    <t>经济性</t>
  </si>
  <si>
    <t>安全性</t>
  </si>
  <si>
    <t>波轮选择原因</t>
  </si>
  <si>
    <t>我的主要原因是不想弯腰，波轮的直接站在翻盖就可以了，那种还要弯腰把衣服拿出来。</t>
  </si>
  <si>
    <t>波轮的方便。我们这种翻盖的可以随时加衣服。</t>
  </si>
  <si>
    <t>洗得干净一些。</t>
  </si>
  <si>
    <t>容量大，衣服不会缠绕在一起。</t>
  </si>
  <si>
    <t>波轮的可以中途放衣服，滚筒的不能中途停的。
如果有小孩的话会买滚筒的，大人的话买波轮的，比较方便一点，因为我感觉滚筒的洗得干净。</t>
  </si>
  <si>
    <t>滚筒的耗电，波轮的不耗电。问了销售顾问。
（滚筒洗得干净？）要看是什么品牌的，还有跟电机也有关系。</t>
  </si>
  <si>
    <t>考虑以后有小孩，怕他爬进去，所以就买了一个波轮的。</t>
  </si>
  <si>
    <t>我一直用的是波轮的洗衣机，滚筒的没有考虑过。下一台也是波轮</t>
  </si>
  <si>
    <t xml:space="preserve"> </t>
  </si>
  <si>
    <t>缠绕情况</t>
  </si>
  <si>
    <t>有缠绕、容易处理、可以接受
裤子、小孩的棉麻裤会缠的。选的时候选了防缠绕的，其实拿回来洗的时候还是有缠绕。</t>
  </si>
  <si>
    <t>有缠绕、容易处理、可以接受
要看衣服的，有些衣服上有装饰，很容易缠绕。_x000D_
解决办法：不同的衣服，容易缠绕的不放在一起洗，或者用一个洗衣袋装起来。</t>
  </si>
  <si>
    <t>有缠绕、容易处理、可以接受</t>
  </si>
  <si>
    <t>有缠绕、容易处理、可以接受
没有很大的问题，洗之前放进去会把衣服打开，不会一陀放进去。</t>
  </si>
  <si>
    <t>有缠绕、容易处理、可以接受
有些缠绕没有那么厉害，但还是会有打结的情况出现，用手去扯</t>
  </si>
  <si>
    <t>有缠绕、容易处理、但不能接受</t>
  </si>
  <si>
    <t>偶尔有缠绕、容易处理、可以接受</t>
  </si>
  <si>
    <t>超声波处理器</t>
  </si>
  <si>
    <t>定量数据</t>
  </si>
  <si>
    <t>接受程度</t>
  </si>
  <si>
    <t>需求程度</t>
  </si>
  <si>
    <t>如果洗衣机有这个功能</t>
  </si>
  <si>
    <t>如果洗衣机没有这个功能</t>
  </si>
  <si>
    <t>定性数据</t>
  </si>
  <si>
    <t>态度及疑虑</t>
  </si>
  <si>
    <t>头容易损坏吗</t>
  </si>
  <si>
    <t>（试用一下？）可以，直观一点。是否有三年保修，一年之内换是可以的</t>
  </si>
  <si>
    <t>　</t>
  </si>
  <si>
    <t>担忧是怕洗不干净。应该可以换头，可以接受半年坏掉</t>
  </si>
  <si>
    <t>头容易磨损</t>
  </si>
  <si>
    <t>使用寿命：看使用的频率吧。不可能每件衣服都要用。1-2年吧，100次使用以上。</t>
  </si>
  <si>
    <t>洗得干净吗</t>
  </si>
  <si>
    <t>形态偏好（分离/合并）</t>
  </si>
  <si>
    <t>合并：看起来像个整体。</t>
  </si>
  <si>
    <t>分离：用的时候装一下很麻烦的</t>
  </si>
  <si>
    <t>合并：方便一点，不占地方。</t>
  </si>
  <si>
    <t>处理口高度及处理时长</t>
  </si>
  <si>
    <t>2-3分钟</t>
  </si>
  <si>
    <t>7-8分钟太长，还不如自己搓</t>
  </si>
  <si>
    <t>10分钟之内，如果没有那么长的时间，我觉得没有那么好的效果。</t>
  </si>
  <si>
    <t>是否需要/能接受专用洗涤液</t>
  </si>
  <si>
    <t>加一点点会好，希望洗得更干净一点</t>
  </si>
  <si>
    <t>看效果</t>
  </si>
  <si>
    <t>加了洗得干净一点</t>
  </si>
  <si>
    <t>不需要</t>
  </si>
  <si>
    <t>洗得干净就不用加了</t>
  </si>
  <si>
    <t>分离式细节</t>
  </si>
  <si>
    <t>合并式细节</t>
  </si>
  <si>
    <t>智能投放</t>
  </si>
  <si>
    <t>/</t>
  </si>
  <si>
    <t>担心放久了香味没有</t>
  </si>
  <si>
    <t>透明的好，感觉是自带功能，不应该为此付费</t>
  </si>
  <si>
    <t>透明的好，可以看到还剩多少洗衣液</t>
  </si>
  <si>
    <t>那个洗衣液没有的话会报警吧。</t>
  </si>
  <si>
    <t>投放槽数量</t>
  </si>
  <si>
    <t>偶尔柔顺剂</t>
  </si>
  <si>
    <t>消毒液</t>
  </si>
  <si>
    <t>看衣服用柔顺剂</t>
  </si>
  <si>
    <t>香珠</t>
  </si>
  <si>
    <t>投放量感知</t>
  </si>
  <si>
    <t>没有必要，用多少无所谓，剩多少要告诉我</t>
  </si>
  <si>
    <t>显示一下它还剩多少就可以了。</t>
  </si>
  <si>
    <t>投放槽位置、容量、尺寸</t>
  </si>
  <si>
    <t>最好一个星期的量，两三天还少了</t>
  </si>
  <si>
    <t>倒一次用五次或者十次。</t>
  </si>
  <si>
    <t>要看你每次洗的衣服多少。假如说放100毫升，每次洗三件可以洗十次，每次洗六件衣服只能洗五次，要有个智能的提醒。</t>
  </si>
  <si>
    <t>希望一次能用一个星期，但是那个盒子会太大，又会影响到，真的是相互的。
如果你忘记放洗衣液或者洗衣粉了，它自动给你投放，那里面是只放一次的，当备用的。有时候会忘记放洗衣液</t>
  </si>
  <si>
    <t>洗衣液投放习惯（盒里/直接倒）</t>
  </si>
  <si>
    <t>直接倒</t>
  </si>
  <si>
    <t>放了衣服后直接倒</t>
  </si>
  <si>
    <t>用那个水把洗衣液溶在一起再倒到里面去。刚开始的时候用过，可能以前用习惯了，放了衣服以后自己再倒一点。</t>
  </si>
  <si>
    <t>洗衣液用量</t>
  </si>
  <si>
    <t>衣服多、脏就多放一点</t>
  </si>
  <si>
    <t>刚开始会参考洗衣液上的标准，后面就不会</t>
  </si>
  <si>
    <t>根据衣服的量</t>
  </si>
  <si>
    <t>刚开始会参考洗衣液上的标准，后面就凭感觉</t>
  </si>
  <si>
    <t>根据衣服多少</t>
  </si>
  <si>
    <t>消毒液使用习惯</t>
  </si>
  <si>
    <t>洗涤剂偏好</t>
  </si>
  <si>
    <t>蓝月亮，低泡易漂洗</t>
  </si>
  <si>
    <t>看品牌，蓝月亮、汰渍比较多，看超市搞活动，没有注意泡沫多少</t>
  </si>
  <si>
    <t>，没有注意泡沫多少</t>
  </si>
  <si>
    <t>现在都不放洗衣粉，洗衣液都能漂干净，蓝月亮，安全、口碑好、无残留，没有注意泡沫多少</t>
  </si>
  <si>
    <t>妈妈一选，没有注意泡沫多少</t>
  </si>
  <si>
    <t>汰渍的，没有注意泡沫多少</t>
  </si>
  <si>
    <t>好爸爸，选一下香味，熏衣草、柠檬的。其他的泡没有关注。</t>
  </si>
  <si>
    <t>蓝月亮的，没有注意泡沫多少</t>
  </si>
  <si>
    <t>洗净即停</t>
  </si>
  <si>
    <t>阶段提醒</t>
  </si>
  <si>
    <t>不需要提醒漂洗次数，洗完了就可以了。</t>
  </si>
  <si>
    <t>提醒形式</t>
  </si>
  <si>
    <t>是否需要加到所有的洗涤程序中</t>
  </si>
  <si>
    <t>希望所有的程序，不管是洗被子、羊毛，洗不同的衣服都有这种程序（多数）</t>
  </si>
  <si>
    <t>云操控</t>
  </si>
  <si>
    <t>家里有，麻烦呀！难得搞，有时间搞过这个，我插电已经开始洗了。你还要去开APP、还要去联网，难得搞。</t>
  </si>
  <si>
    <t>可以搞个遥控器，躺在这里看电视，遥控可以遥控洗衣机。</t>
  </si>
  <si>
    <t>使用场景</t>
  </si>
  <si>
    <t>洗衣中操作：我已经选好了，直接插电，按漂洗或者轻柔，我就不管了，我40、30分钟之后再回来晾。</t>
  </si>
  <si>
    <t>我会预约，有时候晚上我不会起，因为早上上班的时候才会晾，我会预约一下时间，早上起来去晾。</t>
  </si>
  <si>
    <t>你可以放了衣服、洗衣液躺在床上再按一下他就洗了。
洗衣中操作：可能是我洗完了衣服忘记开盖了，我会叫它开盖。有时候懒。</t>
  </si>
  <si>
    <t>功能和内容</t>
  </si>
  <si>
    <t>还可以打游戏</t>
  </si>
  <si>
    <t>其他操控方式（除了APP）</t>
  </si>
  <si>
    <t>语音只适合年轻人，如果家里有老人的话不会喊，普通话不标准，方言识别不了。</t>
  </si>
  <si>
    <t>像小艾同学那样，我用语音控制，帮我开洗衣机，现在开始洗。自己先把衣服放进去，因为有很多程序</t>
  </si>
  <si>
    <t>语音：比如说我要按模式，轻柔就轻柔呀。</t>
  </si>
  <si>
    <t>语音好一点。本来是顺手的事情，你倒不倒洗衣液。</t>
  </si>
  <si>
    <t>天气预报</t>
  </si>
  <si>
    <t>手机上都有。指数提醒。对，潮湿度。智能投放那里可以加个指数</t>
  </si>
  <si>
    <t>今天是否适合洗衣服呀。指数提醒，根据室外的潮湿度，建议我今天不要洗了，洗了也是潮潮的，反而有气味，可以在面板上显示，懒得下app。</t>
  </si>
  <si>
    <t>是否可以减少面板上的按钮</t>
  </si>
  <si>
    <t>洗衣面板还是要全，可以有APP并存。年轻人喜欢这种就可以搞APP。</t>
  </si>
  <si>
    <t>并存</t>
  </si>
  <si>
    <t>免清洗内桶</t>
  </si>
  <si>
    <t>可接受的方案</t>
  </si>
  <si>
    <t>智慧球、桶间无水</t>
  </si>
  <si>
    <t>智慧球</t>
  </si>
  <si>
    <t>智慧球、无外桶</t>
  </si>
  <si>
    <t>无外桶</t>
  </si>
  <si>
    <t>最喜欢的方案</t>
  </si>
  <si>
    <t>桶间无水</t>
  </si>
  <si>
    <t>对智慧球的选择原因及疑虑</t>
  </si>
  <si>
    <t>我选择了这个，洗衣服会撞击，我感觉这样洗得干净。</t>
  </si>
  <si>
    <t>我喜欢智慧球，球的吸附能力强，第二个是打扫卫生也方便，桶的卫生。球的吸附能力很强的。</t>
  </si>
  <si>
    <t>那这个球要不要换呢，如果能用十几年，那你也不要相信有这个技术。</t>
  </si>
  <si>
    <t>对桶间无水的选择原因及疑虑</t>
  </si>
  <si>
    <t>如果内桶没有口流出去的话，怎么会脏呢？如果有脏东西排水就排走了。</t>
  </si>
  <si>
    <t>对无外桶的选择原因及疑虑</t>
  </si>
  <si>
    <t>洗衣服是应该要有个真空的环境，要晃的，减震一样的，他光光的洗起来可能效果没有那么好。容量大。</t>
  </si>
  <si>
    <t>第三个无外桶设计有这种吗？没有看到过。这样子它要做到防震，因为衣服甩的时候会振动。</t>
  </si>
  <si>
    <t>不用担心球要换</t>
  </si>
  <si>
    <t>不现实吧。第三个完全不信，哪有这么高的科技</t>
  </si>
  <si>
    <t>大，不占地方。</t>
  </si>
  <si>
    <t>容量大。这三个技术一样的话，会选择第三个。第二个是多余的，第一个担心要更换球。</t>
  </si>
  <si>
    <t>内桶清洁习惯</t>
  </si>
  <si>
    <t>有桶自洁，加消毒液来洗。</t>
  </si>
  <si>
    <t>醋+盐。</t>
  </si>
  <si>
    <t>不放衣服，按桶自洁，它自己会放水的。</t>
  </si>
  <si>
    <t>专用清洁剂</t>
  </si>
  <si>
    <t>对于洗涤效果的态度</t>
  </si>
  <si>
    <t>心理作用，看不到排出来的水。</t>
  </si>
  <si>
    <t>觉得干净一些了。</t>
  </si>
  <si>
    <t>看不到排出来的水。</t>
  </si>
  <si>
    <t>心理作用。</t>
  </si>
  <si>
    <t>洗净效果反馈及形式</t>
  </si>
  <si>
    <t>如果它一直显示非常干净会相信，就像净水器要换滤芯了，它也会提醒的</t>
  </si>
  <si>
    <t>可以显示我的桶非常干净，你的桶需要清洗了。</t>
  </si>
  <si>
    <t>智慧球需要有清洁反馈，对智慧球的说明有吗？多久换？是否容易产生细菌？买洗衣机对这个功能有说明</t>
  </si>
  <si>
    <t>杀菌功能</t>
  </si>
  <si>
    <t>紫外线、臭氧、HP电离</t>
  </si>
  <si>
    <t>HP电离</t>
  </si>
  <si>
    <t>臭氧</t>
  </si>
  <si>
    <t>对紫外线/蓝光的选择原因及疑虑</t>
  </si>
  <si>
    <t>最喜欢不是紫外线，你洗衣服主要是靠紫外线杀毒，外面有太阳的天可以放在外面。</t>
  </si>
  <si>
    <t>紫外线的话，那衣服全部堆在一堆，感觉照不透。担忧：紫外线灯电的和水碰到一起有什么安全问题吗</t>
  </si>
  <si>
    <t>水里面的东西更好。紫外线不是最喜欢的</t>
  </si>
  <si>
    <t>里面有光可以的，自带的光。</t>
  </si>
  <si>
    <t>紫外线的杀菌范围没有那么深入。</t>
  </si>
  <si>
    <t>对高温/蒸汽的选择原因及疑虑</t>
  </si>
  <si>
    <t>衣服本来是湿的，缠绕在一起你高温出来不都是皱的嘛</t>
  </si>
  <si>
    <t>90-100度那衣服会坏的。家里有小孩的话有些衣服用热水烫一下蛮好的。有选择性的可以。偶尔我洗这个衣服需要高温就选择一下。</t>
  </si>
  <si>
    <t>有的衣服不能加热的。</t>
  </si>
  <si>
    <t>怕对衣服不好。</t>
  </si>
  <si>
    <t>感觉像熏蒸一样的。不安全</t>
  </si>
  <si>
    <t>中温杀不了菌</t>
  </si>
  <si>
    <t>对臭氧杀菌的选择原因及疑虑</t>
  </si>
  <si>
    <t>对臭氧似懂非懂，说我了解我也不懂，臭氧是不是跟医院的消毒有关，感觉杀菌比较好。</t>
  </si>
  <si>
    <t>不太了解，消完毒之后有一股气味。</t>
  </si>
  <si>
    <t>对HP电离的选择原因及疑虑</t>
  </si>
  <si>
    <t>感觉是高科技的。（其他人也是）</t>
  </si>
  <si>
    <t>杀菌过程感知</t>
  </si>
  <si>
    <t>杀菌效果反馈及形式</t>
  </si>
  <si>
    <t>健康洗涤的态度（洗涤过程vs洗涤环境）</t>
  </si>
  <si>
    <t>（没有相反意见）</t>
  </si>
  <si>
    <t>免清洗更重要。都重要。</t>
  </si>
  <si>
    <t>如果非要选的话就选免清洗内桶。</t>
  </si>
  <si>
    <t>需求程度排序1</t>
  </si>
  <si>
    <t>语音控制</t>
  </si>
  <si>
    <t>老人家不行，我爸的方言很重，你让他说普通话他说不出来。几十年出来他改不了他的乡音。
多一个功能比没有显得高档、先进一点、高科技一点。</t>
  </si>
  <si>
    <t>不用按呀，很方便，对我们年轻人来说。刚才说担心老人家，基本上老人家简单的普通话可以的。</t>
  </si>
  <si>
    <t>无所谓。自己按一下快得多。</t>
  </si>
  <si>
    <t>多一个选择。</t>
  </si>
  <si>
    <t>我不能接受。自己可以按，它这样多此一举。</t>
  </si>
  <si>
    <t>有比没有好，说不定哪天就用上了。</t>
  </si>
  <si>
    <t>手上有洗衣液、很脏不方便按面板的时候。或者拿了盆呀、脏的时候。</t>
  </si>
  <si>
    <t>在追剧来不及了，先把衣服丢进去，然后再回去看。</t>
  </si>
  <si>
    <t>功能</t>
  </si>
  <si>
    <t>是否需要自定义启动功能</t>
  </si>
  <si>
    <t>有开关也是有用的。</t>
  </si>
  <si>
    <t>好麻烦的。</t>
  </si>
  <si>
    <t>两个都要有</t>
  </si>
  <si>
    <t>实现形式</t>
  </si>
  <si>
    <t>内容和信息</t>
  </si>
  <si>
    <t>更新频率和时间</t>
  </si>
  <si>
    <t>体感亮屏</t>
  </si>
  <si>
    <t>耗电。不接受。洗衣机放的位置在经常要过的地方，一下闪一下闪，怕它容易坏。</t>
  </si>
  <si>
    <t>我们家不洗衣服的话电源会扯掉的。我会用的，可以接受的。不亮肯定不耗电，亮才会耗电。场景：灯暗的时候。</t>
  </si>
  <si>
    <t>不知道有什么用</t>
  </si>
  <si>
    <t>我不接受的。</t>
  </si>
  <si>
    <t>没有实用性，不知道作用在哪里，所以没有必要。</t>
  </si>
  <si>
    <t>不接受。如果晚上去上厕所，知道的还好，不知道的话，很恐怖的。语音控制非常恐怖。“主人，你又来洗衣服了吗”</t>
  </si>
  <si>
    <t>场景：没有开灯的时候不需要去开灯，晚上方便一点。</t>
  </si>
  <si>
    <t>有没有无所谓。不亮的时候是不是跟汽车启停一样，会耗电小一点。</t>
  </si>
  <si>
    <t>亮屏效果</t>
  </si>
  <si>
    <t>体感交互效果</t>
  </si>
  <si>
    <t>你挥一下手盖子就打开了可以有。</t>
  </si>
  <si>
    <t>可以，点一下它就开了。</t>
  </si>
  <si>
    <t>就像油烟机一样，你滑一下就开了。</t>
  </si>
  <si>
    <t>其他灯光效果</t>
  </si>
  <si>
    <t>不需要灯照在里面，洗个衣服谁还在那里看呀。</t>
  </si>
  <si>
    <t>麻烦。</t>
  </si>
  <si>
    <t>不需要。</t>
  </si>
  <si>
    <t>不用。忘记晒应该有个语音提醒，洗完了半个小时你还没有晒，就应该提醒你要晾衣服了。</t>
  </si>
  <si>
    <t>忘记晾了放在里面会有气味的，很重的气味，但是打开盖子不会。</t>
  </si>
  <si>
    <t>智慧洗净</t>
  </si>
  <si>
    <t>我们经常自己去选择，这个省了很多事。没有任何担忧。</t>
  </si>
  <si>
    <t>它会不会有失灵的时候</t>
  </si>
  <si>
    <t>太适合懒人了</t>
  </si>
  <si>
    <t>较长洗涤时间的接受度</t>
  </si>
  <si>
    <t>一个小时（大部分人）。</t>
  </si>
  <si>
    <t>一个小时。不然衣服会洗坏</t>
  </si>
  <si>
    <t>多长时间都可以只要洗干净就可以了。</t>
  </si>
  <si>
    <t>洗涤过程和步骤感知及形式</t>
  </si>
  <si>
    <t>反馈：不要。这样放进去多省事呀。</t>
  </si>
  <si>
    <t>它帮我选择一个模式，上面有显示，选择的是多少分钟，这样子也可以，我看得到。</t>
  </si>
  <si>
    <t>非衣物类物品感应</t>
  </si>
  <si>
    <t>需要，有时候纸巾放在口袋里面不记得拿掉。估计纸识别不了，那么轻怎么知道有异物呀。</t>
  </si>
  <si>
    <t>需要，有金属物质，钥匙呀。</t>
  </si>
  <si>
    <t>需要，</t>
  </si>
  <si>
    <t>你就说有异物吧，我去翻一下。</t>
  </si>
  <si>
    <t>需要，纸巾洗完一打开全是纸屑了。</t>
  </si>
  <si>
    <t>面料识别</t>
  </si>
  <si>
    <t>冬天的衣服羊毛、针织什么的，夏天的衣服简单一些。</t>
  </si>
  <si>
    <t>两种不同的面料放在一起怎么洗呢，牛仔和真丝这样，希望提醒一下，告诉我这个不能放在一起洗。</t>
  </si>
  <si>
    <t>扫描器的位置及扫描速度</t>
  </si>
  <si>
    <t>超大屏幕</t>
  </si>
  <si>
    <t>但是这个要我们花钱呀！不可能不花钱的吧。</t>
  </si>
  <si>
    <t>晒衣服的时候可以看，上厕所可以听。</t>
  </si>
  <si>
    <t>没有什么实用性，很碍事的。</t>
  </si>
  <si>
    <t>放音乐可以，这个加50块钱我还是会用的。</t>
  </si>
  <si>
    <t>可以。说不定哪天就用上了。如果联网可以搜索一下，这个衣服要怎样洗对它更好。有时候可以放音乐。放阳台晒衣服的时候可以听呀！如果放在厕所的话，上厕所可以听呀。</t>
  </si>
  <si>
    <t>没有必要了，太麻烦了。掏钱都是50。现在上厕所人手都是一部手机。</t>
  </si>
  <si>
    <t>屏幕尺寸</t>
  </si>
  <si>
    <t>需求程度排序2</t>
  </si>
  <si>
    <t>煮洗功能</t>
  </si>
  <si>
    <t>有时候这个衣服要手搓，冬天太冷了，你这个水是热的话就好一些。</t>
  </si>
  <si>
    <t>洗衣液的效果比较好一点。</t>
  </si>
  <si>
    <t>可以有，冬天衣服，水太冷了</t>
  </si>
  <si>
    <t>温度范围</t>
  </si>
  <si>
    <t>不超过60度。</t>
  </si>
  <si>
    <t>40度够了。</t>
  </si>
  <si>
    <t>洗涤时长增加</t>
  </si>
  <si>
    <t>2小时可以接受</t>
  </si>
  <si>
    <t>1.5小时</t>
  </si>
  <si>
    <t>一个小时</t>
  </si>
  <si>
    <t>免清洗线屑过滤器</t>
  </si>
  <si>
    <t>免过滤器</t>
  </si>
  <si>
    <t>线屑过滤器清洗习惯</t>
  </si>
  <si>
    <t>会，隔段时间就要掏，脏得要死。</t>
  </si>
  <si>
    <t>用久了那个网兜都坏了。</t>
  </si>
  <si>
    <t>没有关注过</t>
  </si>
  <si>
    <t>没有掏过</t>
  </si>
  <si>
    <t>免清洗的。</t>
  </si>
  <si>
    <t>对保持过滤器的选择原因及疑虑</t>
  </si>
  <si>
    <t>对无需过滤器的选择原因及疑虑</t>
  </si>
  <si>
    <t>高级面料洗涤</t>
  </si>
  <si>
    <t>洗涤液残留</t>
  </si>
  <si>
    <t>冬天洗羽绒服的时候白白的，就没有洗干净。</t>
  </si>
  <si>
    <t>不能接受。（多数人）</t>
  </si>
  <si>
    <t>最好不要告诉我了，你直接这么放吧。你告诉我了，就有点感觉没有洗干净了。</t>
  </si>
  <si>
    <t>投放形式及态度</t>
  </si>
  <si>
    <t>需求程度排序3</t>
  </si>
  <si>
    <t>超声波预处理器</t>
  </si>
  <si>
    <t>痛点排序</t>
  </si>
  <si>
    <t>漂洗不够干净</t>
  </si>
  <si>
    <t>4没有这方面困扰</t>
  </si>
  <si>
    <t>不知道内外桶之间有多脏</t>
  </si>
  <si>
    <t>洗线屑过滤盒麻烦</t>
  </si>
  <si>
    <t>内桶有脏污不易清洁</t>
  </si>
  <si>
    <t>投放洗衣液不够方便</t>
  </si>
  <si>
    <t>衣量过多/过少没有提醒</t>
  </si>
  <si>
    <t>APP连接失败</t>
  </si>
  <si>
    <t>混色/掉色/串色</t>
  </si>
  <si>
    <t>洗后缠绕严重</t>
  </si>
  <si>
    <t>讨论</t>
  </si>
  <si>
    <t>衣服混色解决办法</t>
  </si>
  <si>
    <t>分开洗。如果褪色非常严重的，就会单独洗。买回来洗完了，水还是有淡淡的红，基本上下次洗还是一样的，如果洗了两遍，水清了基本上问题不大了。</t>
  </si>
  <si>
    <t>线屑过滤器清洁</t>
  </si>
  <si>
    <t>APP操控</t>
  </si>
  <si>
    <t>衣量过多/过少的解决办法</t>
  </si>
  <si>
    <t>试过冬天的衣服甩不动，放得多的话，我会站在旁边等它开始洗，如果感觉转不动就会赶快拿出来。有提醒会更好，因为我要一直站在那里等它把水进完开始洗了我才能走。</t>
  </si>
  <si>
    <t>洗牛仔模式：有的话会用</t>
  </si>
  <si>
    <t>（多数不担心过少）</t>
  </si>
  <si>
    <t>有洗毛毯功能，没有用过
试过冬天的衣服甩不动，大件棉袄</t>
  </si>
  <si>
    <t>其他（如有）</t>
  </si>
  <si>
    <t>成都</t>
  </si>
  <si>
    <t>我叫罗雪，我有一个3岁的男宝宝，我平时比较宅，我是做软件的，目前我们家用的就是海尔子母桶的波轮洗衣机。</t>
  </si>
  <si>
    <t>我叫赵艳雪，今年30岁，我有两个宝宝，平时就比较喜欢带他们去看一下电影，逛街，旅游，现在家里面用的是惠而浦的。</t>
  </si>
  <si>
    <t>我叫黄静，然后30岁，做部门经理，家里三口之家，孩子4岁了，平时的话，我喜欢旅游摄影，也喜欢吃喝玩乐</t>
  </si>
  <si>
    <t>我叫张芍芸，三口之家，我儿子22岁，是在读研，然后我喜欢逛街，看电影，我们家用的是波轮的，就是海尔。</t>
  </si>
  <si>
    <t>我叫王丽君，今年34岁，我们家四口人，我老公，孩子还有婆婆，我就是平时比较喜欢逛街，看电影，烹饪，我们家现在用的洗衣机是松下波轮的。</t>
  </si>
  <si>
    <t>我叫王正容，今年38岁了，我们是三口之家，家里有一个小孩子，一个女孩，今年15岁已经上高一了，然后家里的洗衣机是小天鹅波轮的，平时爱好，成都人就是慢生活，平时喜欢和朋友一起聚会，喜欢吃，喜欢逛街</t>
  </si>
  <si>
    <t>我叫陈宇，今年24岁，在基建做技术人员，平时就喜欢旅游或者出去健身之类的，现在和女朋友同居，家里用的是美的波轮洗衣机</t>
  </si>
  <si>
    <t>我叫李竹瑾，我们现在是四口之家，我是做个体的，家里面有一个孩子还有几天就一岁了，我们现在用的是海尔的波轮洗衣机。</t>
  </si>
  <si>
    <t>除菌、儿童洗、丝质洗、会根据不同衣服选择适合的模式，有app功能，没用。</t>
  </si>
  <si>
    <t>除菌、快洗、雪纺洗、除皱、羽绒洗等</t>
  </si>
  <si>
    <t>都用过、常用的是快洗、超快洗、洗护、智能洗、除菌</t>
  </si>
  <si>
    <t>基本都会用到，标准洗、除菌、桶自洁，会根据不同衣物选择不同的模式</t>
  </si>
  <si>
    <t>除菌、羊毛洗、织物洗、能用的功能都试用过，用的好的就常用</t>
  </si>
  <si>
    <t>本人使用多，清洁、杀菌、快洗、超快洗、标准、智能洗、加温洗，也会根据不同衣物选择不同模式</t>
  </si>
  <si>
    <t>1波轮比滚筒需要的放置空间小
波轮洗的时间短一点</t>
  </si>
  <si>
    <t>水容易往下掉</t>
  </si>
  <si>
    <t>一直买的波轮。</t>
  </si>
  <si>
    <t>5、之前用过滚筒，后来因为老年人操作不太流畅。
滚筒比较占地方，所以后来考虑空间的问题，就换了现在的波轮</t>
  </si>
  <si>
    <t>我们家用的都是波轮的，没有用滚筒的，就是习惯性用波轮的，没有操作过滚筒的。</t>
  </si>
  <si>
    <t>完全不缠绕</t>
  </si>
  <si>
    <t>很喜欢。</t>
  </si>
  <si>
    <t>非常需要。</t>
  </si>
  <si>
    <t>1、怕洗不干净
2、噪音大不大</t>
  </si>
  <si>
    <t>合并</t>
  </si>
  <si>
    <t>可能都是比较薄的衣服，高度没问题</t>
  </si>
  <si>
    <t>自动识别每次放的量</t>
  </si>
  <si>
    <t>最好可以投入很多，可以自己根据衣服自动投放</t>
  </si>
  <si>
    <t>洗衣液，洗衣粉</t>
  </si>
  <si>
    <t>要。</t>
  </si>
  <si>
    <t>它会自动出来吗？会卡住吗？</t>
  </si>
  <si>
    <t>面板上有按键，按一下自动就出来，不用手拉出来</t>
  </si>
  <si>
    <t>自动出来最好</t>
  </si>
  <si>
    <t>200-300</t>
  </si>
  <si>
    <t>300-800</t>
  </si>
  <si>
    <t>800以上</t>
  </si>
  <si>
    <t>接受（本机有）</t>
  </si>
  <si>
    <t>三个，一个消毒，一个柔顺剂，一个洗衣液</t>
  </si>
  <si>
    <t>三个</t>
  </si>
  <si>
    <t>两个，一个洗衣液，一个柔顺剂</t>
  </si>
  <si>
    <t>3个够用了</t>
  </si>
  <si>
    <t>倒很多，每次去加太累了</t>
  </si>
  <si>
    <t>洗2-3次的量</t>
  </si>
  <si>
    <t>盒里</t>
  </si>
  <si>
    <t>每次都用</t>
  </si>
  <si>
    <t>一个月一次，小孩还是要让他适当接触细菌</t>
  </si>
  <si>
    <t>接受
能不能真的达到这个效果</t>
  </si>
  <si>
    <t>接受</t>
  </si>
  <si>
    <t>接受
万一到时候停不下来一直漂呢</t>
  </si>
  <si>
    <t>语音播报一下</t>
  </si>
  <si>
    <t>手机app</t>
  </si>
  <si>
    <t>所有程序都带</t>
  </si>
  <si>
    <t>300-500</t>
  </si>
  <si>
    <t>500以上</t>
  </si>
  <si>
    <t>本机有，没用
感觉麻烦一点，面板上操作来的快</t>
  </si>
  <si>
    <t>用不用是我的事儿，但是你要有</t>
  </si>
  <si>
    <t>本机有，没用</t>
  </si>
  <si>
    <t>频率不高，大部分还是在面板</t>
  </si>
  <si>
    <t>1、可以全程提醒洗涤步骤
2、希望没晾晒的话，要一段时间提醒一次</t>
  </si>
  <si>
    <t>看有没有洗干净的反馈</t>
  </si>
  <si>
    <t>小程序</t>
  </si>
  <si>
    <t>不行</t>
  </si>
  <si>
    <t>不能减少</t>
  </si>
  <si>
    <t>不能减少
模式越细显得他的功能越强大</t>
  </si>
  <si>
    <t>无外桶、桶间无水</t>
  </si>
  <si>
    <t>智慧球、无外桶、桶间无水</t>
  </si>
  <si>
    <t>感觉是纳米的，更会清洁</t>
  </si>
  <si>
    <t>1、我不知道另外技术是怎么处理的，担心有脏东西残留在桶里。
2、水不断在排放，那个纳米的把脏东西冲撞掉，这个感觉比较安心。</t>
  </si>
  <si>
    <r>
      <rPr>
        <sz val="9"/>
        <rFont val="等线"/>
        <family val="3"/>
        <charset val="134"/>
        <scheme val="minor"/>
      </rPr>
      <t xml:space="preserve">1、没有水的话，外面就污染不到。
2、担心智慧球的寿命是多少，是不是需要更换。
</t>
    </r>
    <r>
      <rPr>
        <sz val="9"/>
        <rFont val="等线"/>
        <family val="3"/>
        <charset val="134"/>
        <scheme val="minor"/>
      </rPr>
      <t>3、感觉无外桶跟现在的差距太大了</t>
    </r>
  </si>
  <si>
    <r>
      <rPr>
        <sz val="9"/>
        <rFont val="等线"/>
        <family val="3"/>
        <charset val="134"/>
        <scheme val="minor"/>
      </rPr>
      <t xml:space="preserve">1、会不会那个球用的时间长了，没有刚开始用的效果好。
</t>
    </r>
    <r>
      <rPr>
        <sz val="9"/>
        <rFont val="等线"/>
        <family val="3"/>
        <charset val="134"/>
        <scheme val="minor"/>
      </rPr>
      <t>2、没有见过那种，太独特了</t>
    </r>
  </si>
  <si>
    <t>一次性到位了</t>
  </si>
  <si>
    <t>智慧球体积大</t>
  </si>
  <si>
    <t>1、另外两种角落越多，脏东西残留越多。
2、是一个新的技术，很愿意尝试一下</t>
  </si>
  <si>
    <t>每半年洗一次</t>
  </si>
  <si>
    <t>需要</t>
  </si>
  <si>
    <t>需要
直接看到最好</t>
  </si>
  <si>
    <t>需要
面板上显示</t>
  </si>
  <si>
    <t>需要
有一个数据反馈</t>
  </si>
  <si>
    <t>需要
纳米球需要更换的时候，面板上面有一个指示灯亮</t>
  </si>
  <si>
    <t>紫外线</t>
  </si>
  <si>
    <t>高温</t>
  </si>
  <si>
    <t>高温/蒸汽</t>
  </si>
  <si>
    <t>紫外线、HP电离</t>
  </si>
  <si>
    <t>紫外线、高温、臭氧、HP电离</t>
  </si>
  <si>
    <t>高温、HP电离</t>
  </si>
  <si>
    <t>紫外线、高温、HP电离</t>
  </si>
  <si>
    <t>1、之前听说了一下，觉得紫外线得更好一些
2、但是臭氧对人体有伤害</t>
  </si>
  <si>
    <t>1、高温蒸汽那个有点传统
2、月子中心里用过紫外线杀菌，感觉很方便很快
3、洗衣机跟外面是隔离开的，没有伤害</t>
  </si>
  <si>
    <t>小孩的东西都是用高温杀菌的，小孩的都可以。感觉靠谱。</t>
  </si>
  <si>
    <t>有些衣料用高温会皱掉</t>
  </si>
  <si>
    <r>
      <rPr>
        <sz val="9"/>
        <rFont val="等线"/>
        <family val="3"/>
        <charset val="134"/>
        <scheme val="minor"/>
      </rPr>
      <t xml:space="preserve">1、蒸汽还是比较方便
</t>
    </r>
    <r>
      <rPr>
        <sz val="9"/>
        <rFont val="等线"/>
        <family val="3"/>
        <charset val="134"/>
        <scheme val="minor"/>
      </rPr>
      <t>2、电离的不了解</t>
    </r>
  </si>
  <si>
    <t>现在在用，高温的效果挺好</t>
  </si>
  <si>
    <t>小孩的衣服高温洗过之后都变硬了</t>
  </si>
  <si>
    <t>臭氧好像是有点臭的</t>
  </si>
  <si>
    <t>之前使用过电离的技术，对这个功能很期待</t>
  </si>
  <si>
    <t>这个很高级，觉得是高科技技术</t>
  </si>
  <si>
    <t>比起高温臭氧那些，我觉得这个的效果是最好的，而且它对衣服没有任何伤害，从物理学角度讲应该是安全可靠的</t>
  </si>
  <si>
    <t>可以有一个</t>
  </si>
  <si>
    <t>至少让我觉得买了这个东西，还是能看得到效果</t>
  </si>
  <si>
    <t>直观的安全感多一点</t>
  </si>
  <si>
    <t>同样重要</t>
  </si>
  <si>
    <t>300以上</t>
  </si>
  <si>
    <t>万一不能识别</t>
  </si>
  <si>
    <t>可以很智能的聊天就好了，想小爱同学一样对话</t>
  </si>
  <si>
    <t>必须要对当地方言识别高才行</t>
  </si>
  <si>
    <t>追剧的时候，实在不想动了</t>
  </si>
  <si>
    <t>懒，不能太近</t>
  </si>
  <si>
    <t>不常用的功能可以减少</t>
  </si>
  <si>
    <t>针对老年人还是要保留一下</t>
  </si>
  <si>
    <t>我不接受</t>
  </si>
  <si>
    <t>接受，很酷炫。
1、但是要节能的。
2、颜色不要太彩，素雅的</t>
  </si>
  <si>
    <t>浪费电</t>
  </si>
  <si>
    <t>不洗衣服也会亮起来，这种不要</t>
  </si>
  <si>
    <t>1、晚上会亮很恐怖
2、每次都感应，时间长了会不会影响洗衣机的使用寿命</t>
  </si>
  <si>
    <r>
      <rPr>
        <sz val="9"/>
        <rFont val="等线"/>
        <family val="3"/>
        <charset val="134"/>
        <scheme val="minor"/>
      </rPr>
      <t xml:space="preserve">接受
</t>
    </r>
    <r>
      <rPr>
        <sz val="9"/>
        <rFont val="等线"/>
        <family val="3"/>
        <charset val="134"/>
        <scheme val="minor"/>
      </rPr>
      <t>狗狗在阳台，应该会很开心</t>
    </r>
  </si>
  <si>
    <t>一个小时吧</t>
  </si>
  <si>
    <t>纸巾</t>
  </si>
  <si>
    <t>如果放进不同的，会怎么样</t>
  </si>
  <si>
    <t>听音乐可以，屏幕不要了吧</t>
  </si>
  <si>
    <t>可以有，但是不能超过太多钱。</t>
  </si>
  <si>
    <t>本机有</t>
  </si>
  <si>
    <t>不接受，有些面料不能高温洗</t>
  </si>
  <si>
    <t>最高40</t>
  </si>
  <si>
    <t>手动调，一般40度</t>
  </si>
  <si>
    <t>不超过20分钟</t>
  </si>
  <si>
    <t>0（应该有的功能）</t>
  </si>
  <si>
    <t>没有过滤器</t>
  </si>
  <si>
    <t>300内</t>
  </si>
  <si>
    <t>600以上</t>
  </si>
  <si>
    <t>可以残留、不伤衣和皮肤。但是不用告诉我就好了</t>
  </si>
  <si>
    <t>没有线屑过滤器</t>
  </si>
  <si>
    <t>6没有困扰</t>
  </si>
  <si>
    <t>3没有困扰</t>
  </si>
  <si>
    <t>8没有困扰</t>
  </si>
  <si>
    <t>分开洗</t>
  </si>
  <si>
    <t>掉色的手洗</t>
  </si>
  <si>
    <t>分开</t>
  </si>
  <si>
    <r>
      <rPr>
        <sz val="9"/>
        <rFont val="等线"/>
        <family val="3"/>
        <charset val="134"/>
        <scheme val="minor"/>
      </rPr>
      <t xml:space="preserve">1、容量够大，不会过多
</t>
    </r>
    <r>
      <rPr>
        <sz val="9"/>
        <rFont val="等线"/>
        <family val="3"/>
        <charset val="134"/>
        <scheme val="minor"/>
      </rPr>
      <t>2、过少不担心</t>
    </r>
  </si>
  <si>
    <t>1、容量够大，不会过多
2、过少不担心</t>
  </si>
  <si>
    <t>500-800</t>
  </si>
  <si>
    <r>
      <rPr>
        <sz val="9"/>
        <rFont val="等线"/>
        <family val="3"/>
        <charset val="134"/>
        <scheme val="minor"/>
      </rPr>
      <t xml:space="preserve">1、本机自动调整温度，根据衣服不同
</t>
    </r>
    <r>
      <rPr>
        <sz val="9"/>
        <rFont val="等线"/>
        <family val="3"/>
        <charset val="134"/>
        <scheme val="minor"/>
      </rPr>
      <t>2、最高60</t>
    </r>
  </si>
  <si>
    <t>本机没有过滤器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</si>
</sst>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16" x14ac:knownFonts="1">
    <font>
      <sz val="12"/>
      <color indexed="8"/>
      <name val="等线"/>
      <charset val="134"/>
      <scheme val="minor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11"/>
      <name val="宋体"/>
      <family val="3"/>
      <charset val="134"/>
    </font>
    <font>
      <sz val="12"/>
      <color rgb="FF404040"/>
      <name val="微软雅黑"/>
      <family val="2"/>
      <charset val="134"/>
    </font>
    <font>
      <sz val="12"/>
      <name val="宋体"/>
      <family val="3"/>
      <charset val="134"/>
    </font>
    <font>
      <sz val="10"/>
      <color rgb="FF404040"/>
      <name val="微软雅黑"/>
      <family val="2"/>
      <charset val="134"/>
    </font>
    <font>
      <sz val="12"/>
      <color indexed="8"/>
      <name val="等线"/>
      <family val="3"/>
      <charset val="134"/>
      <scheme val="minor"/>
    </font>
    <font>
      <b/>
      <sz val="12"/>
      <color indexed="8"/>
      <name val="等线"/>
      <family val="3"/>
      <charset val="134"/>
      <scheme val="minor"/>
    </font>
    <font>
      <b/>
      <sz val="11"/>
      <name val="微软雅黑"/>
      <family val="2"/>
      <charset val="134"/>
    </font>
    <font>
      <sz val="9"/>
      <color indexed="8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B2B2B"/>
      </left>
      <right/>
      <top style="thin">
        <color rgb="FF2B2B2B"/>
      </top>
      <bottom/>
      <diagonal/>
    </border>
    <border>
      <left/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/>
      <bottom/>
      <diagonal/>
    </border>
    <border>
      <left/>
      <right style="thin">
        <color rgb="FF2B2B2B"/>
      </right>
      <top/>
      <bottom/>
      <diagonal/>
    </border>
    <border>
      <left style="thin">
        <color rgb="FF2B2B2B"/>
      </left>
      <right/>
      <top/>
      <bottom style="thin">
        <color rgb="FF2B2B2B"/>
      </bottom>
      <diagonal/>
    </border>
    <border>
      <left/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5" fillId="4" borderId="0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15" xfId="0" applyBorder="1">
      <alignment vertical="center"/>
    </xf>
    <xf numFmtId="0" fontId="1" fillId="0" borderId="0" xfId="0" applyFont="1" applyBorder="1" applyAlignment="1">
      <alignment vertical="center" wrapText="1"/>
    </xf>
    <xf numFmtId="0" fontId="1" fillId="3" borderId="9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3" fillId="0" borderId="16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" fillId="3" borderId="0" xfId="0" applyFont="1" applyFill="1" applyBorder="1" applyAlignment="1">
      <alignment vertical="center" wrapText="1"/>
    </xf>
    <xf numFmtId="0" fontId="9" fillId="0" borderId="15" xfId="0" applyNumberFormat="1" applyFont="1" applyBorder="1" applyAlignment="1">
      <alignment horizontal="center" vertical="center"/>
    </xf>
    <xf numFmtId="0" fontId="10" fillId="3" borderId="15" xfId="0" applyNumberFormat="1" applyFont="1" applyFill="1" applyBorder="1" applyAlignment="1">
      <alignment horizontal="center" vertical="center" wrapText="1"/>
    </xf>
    <xf numFmtId="178" fontId="11" fillId="0" borderId="15" xfId="1" applyNumberFormat="1" applyFont="1" applyBorder="1">
      <alignment vertical="center"/>
    </xf>
    <xf numFmtId="0" fontId="1" fillId="3" borderId="15" xfId="0" applyNumberFormat="1" applyFont="1" applyFill="1" applyBorder="1" applyAlignment="1">
      <alignment horizontal="center" vertical="center" wrapText="1"/>
    </xf>
    <xf numFmtId="0" fontId="1" fillId="3" borderId="17" xfId="0" applyNumberFormat="1" applyFont="1" applyFill="1" applyBorder="1" applyAlignment="1">
      <alignment horizontal="center" vertical="center" wrapText="1"/>
    </xf>
    <xf numFmtId="9" fontId="0" fillId="0" borderId="0" xfId="1" applyFont="1">
      <alignment vertical="center"/>
    </xf>
    <xf numFmtId="0" fontId="8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0" borderId="15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超大屏幕</a:t>
            </a:r>
            <a:r>
              <a:rPr lang="en-US" altLang="zh-CN"/>
              <a:t>-</a:t>
            </a:r>
            <a:r>
              <a:rPr lang="zh-CN" altLang="en-US"/>
              <a:t>年轻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3648005995884499"/>
          <c:y val="0.106032406933238"/>
          <c:w val="0.86351994004115495"/>
          <c:h val="0.74884948144707097"/>
        </c:manualLayout>
      </c:layout>
      <c:lineChart>
        <c:grouping val="standard"/>
        <c:varyColors val="0"/>
        <c:ser>
          <c:idx val="0"/>
          <c:order val="0"/>
          <c:tx>
            <c:v>Q1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PSM运算说明!$B$13:$B$39</c:f>
              <c:numCache>
                <c:formatCode>General</c:formatCode>
                <c:ptCount val="27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280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1200</c:v>
                </c:pt>
                <c:pt idx="19">
                  <c:v>1400</c:v>
                </c:pt>
                <c:pt idx="20">
                  <c:v>1500</c:v>
                </c:pt>
                <c:pt idx="21">
                  <c:v>1600</c:v>
                </c:pt>
                <c:pt idx="22">
                  <c:v>1800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4000</c:v>
                </c:pt>
              </c:numCache>
            </c:numRef>
          </c:cat>
          <c:val>
            <c:numRef>
              <c:f>PSM运算说明!$D$13:$D$38</c:f>
              <c:numCache>
                <c:formatCode>0.0%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0.8666666666666667</c:v>
                </c:pt>
                <c:pt idx="4">
                  <c:v>0.8666666666666667</c:v>
                </c:pt>
                <c:pt idx="5">
                  <c:v>0.8</c:v>
                </c:pt>
                <c:pt idx="6">
                  <c:v>0.13333333333333333</c:v>
                </c:pt>
                <c:pt idx="7">
                  <c:v>6.6666666666666666E-2</c:v>
                </c:pt>
                <c:pt idx="8">
                  <c:v>6.6666666666666666E-2</c:v>
                </c:pt>
                <c:pt idx="9">
                  <c:v>6.6666666666666666E-2</c:v>
                </c:pt>
                <c:pt idx="10">
                  <c:v>6.6666666666666666E-2</c:v>
                </c:pt>
                <c:pt idx="11">
                  <c:v>6.6666666666666666E-2</c:v>
                </c:pt>
                <c:pt idx="12">
                  <c:v>6.6666666666666666E-2</c:v>
                </c:pt>
                <c:pt idx="13">
                  <c:v>6.6666666666666666E-2</c:v>
                </c:pt>
                <c:pt idx="14">
                  <c:v>6.6666666666666666E-2</c:v>
                </c:pt>
                <c:pt idx="15">
                  <c:v>6.6666666666666666E-2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9-4F58-AE3D-5BC15FB7D4E5}"/>
            </c:ext>
          </c:extLst>
        </c:ser>
        <c:ser>
          <c:idx val="1"/>
          <c:order val="1"/>
          <c:tx>
            <c:v>Q2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PSM运算说明!$B$13:$B$39</c:f>
              <c:numCache>
                <c:formatCode>General</c:formatCode>
                <c:ptCount val="27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280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1200</c:v>
                </c:pt>
                <c:pt idx="19">
                  <c:v>1400</c:v>
                </c:pt>
                <c:pt idx="20">
                  <c:v>1500</c:v>
                </c:pt>
                <c:pt idx="21">
                  <c:v>1600</c:v>
                </c:pt>
                <c:pt idx="22">
                  <c:v>1800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4000</c:v>
                </c:pt>
              </c:numCache>
            </c:numRef>
          </c:cat>
          <c:val>
            <c:numRef>
              <c:f>PSM运算说明!$F$13:$F$39</c:f>
              <c:numCache>
                <c:formatCode>0.0%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0.8666666666666667</c:v>
                </c:pt>
                <c:pt idx="7">
                  <c:v>0.8</c:v>
                </c:pt>
                <c:pt idx="8">
                  <c:v>0.73333333333333328</c:v>
                </c:pt>
                <c:pt idx="9">
                  <c:v>0.26666666666666666</c:v>
                </c:pt>
                <c:pt idx="10">
                  <c:v>0.26666666666666666</c:v>
                </c:pt>
                <c:pt idx="11">
                  <c:v>6.6666666666666666E-2</c:v>
                </c:pt>
                <c:pt idx="12">
                  <c:v>6.6666666666666666E-2</c:v>
                </c:pt>
                <c:pt idx="13">
                  <c:v>6.6666666666666666E-2</c:v>
                </c:pt>
                <c:pt idx="14">
                  <c:v>6.6666666666666666E-2</c:v>
                </c:pt>
                <c:pt idx="15">
                  <c:v>6.6666666666666666E-2</c:v>
                </c:pt>
                <c:pt idx="16">
                  <c:v>6.6666666666666666E-2</c:v>
                </c:pt>
                <c:pt idx="17">
                  <c:v>6.6666666666666666E-2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9-4F58-AE3D-5BC15FB7D4E5}"/>
            </c:ext>
          </c:extLst>
        </c:ser>
        <c:ser>
          <c:idx val="2"/>
          <c:order val="2"/>
          <c:tx>
            <c:v>Q3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PSM运算说明!$B$13:$B$39</c:f>
              <c:numCache>
                <c:formatCode>General</c:formatCode>
                <c:ptCount val="27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280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1200</c:v>
                </c:pt>
                <c:pt idx="19">
                  <c:v>1400</c:v>
                </c:pt>
                <c:pt idx="20">
                  <c:v>1500</c:v>
                </c:pt>
                <c:pt idx="21">
                  <c:v>1600</c:v>
                </c:pt>
                <c:pt idx="22">
                  <c:v>1800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4000</c:v>
                </c:pt>
              </c:numCache>
            </c:numRef>
          </c:cat>
          <c:val>
            <c:numRef>
              <c:f>PSM运算说明!$H$13:$H$39</c:f>
              <c:numCache>
                <c:formatCode>0.0%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0.13333333333333333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0.6</c:v>
                </c:pt>
                <c:pt idx="13">
                  <c:v>0.8666666666666667</c:v>
                </c:pt>
                <c:pt idx="14">
                  <c:v>0.8666666666666667</c:v>
                </c:pt>
                <c:pt idx="15">
                  <c:v>0.93333333333333335</c:v>
                </c:pt>
                <c:pt idx="16">
                  <c:v>0.93333333333333335</c:v>
                </c:pt>
                <c:pt idx="17">
                  <c:v>0.93333333333333335</c:v>
                </c:pt>
                <c:pt idx="18">
                  <c:v>0.93333333333333335</c:v>
                </c:pt>
                <c:pt idx="19">
                  <c:v>0.93333333333333335</c:v>
                </c:pt>
                <c:pt idx="20">
                  <c:v>1</c:v>
                </c:pt>
                <c:pt idx="21">
                  <c:v>1.0666666666666667</c:v>
                </c:pt>
                <c:pt idx="22">
                  <c:v>1.0666666666666667</c:v>
                </c:pt>
                <c:pt idx="23">
                  <c:v>1.0666666666666667</c:v>
                </c:pt>
                <c:pt idx="24">
                  <c:v>1.0666666666666667</c:v>
                </c:pt>
                <c:pt idx="25">
                  <c:v>1.0666666666666667</c:v>
                </c:pt>
                <c:pt idx="26">
                  <c:v>1.0666666666666667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9-4F58-AE3D-5BC15FB7D4E5}"/>
            </c:ext>
          </c:extLst>
        </c:ser>
        <c:ser>
          <c:idx val="3"/>
          <c:order val="3"/>
          <c:tx>
            <c:v>Q4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PSM运算说明!$B$13:$B$39</c:f>
              <c:numCache>
                <c:formatCode>General</c:formatCode>
                <c:ptCount val="27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280</c:v>
                </c:pt>
                <c:pt idx="8">
                  <c:v>300</c:v>
                </c:pt>
                <c:pt idx="9">
                  <c:v>350</c:v>
                </c:pt>
                <c:pt idx="10">
                  <c:v>400</c:v>
                </c:pt>
                <c:pt idx="11">
                  <c:v>450</c:v>
                </c:pt>
                <c:pt idx="12">
                  <c:v>500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1200</c:v>
                </c:pt>
                <c:pt idx="19">
                  <c:v>1400</c:v>
                </c:pt>
                <c:pt idx="20">
                  <c:v>1500</c:v>
                </c:pt>
                <c:pt idx="21">
                  <c:v>1600</c:v>
                </c:pt>
                <c:pt idx="22">
                  <c:v>1800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4000</c:v>
                </c:pt>
              </c:numCache>
            </c:numRef>
          </c:cat>
          <c:val>
            <c:numRef>
              <c:f>PSM运算说明!$J$13:$J$39</c:f>
              <c:numCache>
                <c:formatCode>0.0%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7.1428571428571425E-2</c:v>
                </c:pt>
                <c:pt idx="11">
                  <c:v>7.1428571428571425E-2</c:v>
                </c:pt>
                <c:pt idx="12">
                  <c:v>0.21428571428571427</c:v>
                </c:pt>
                <c:pt idx="13">
                  <c:v>0.35714285714285715</c:v>
                </c:pt>
                <c:pt idx="14">
                  <c:v>0.42857142857142855</c:v>
                </c:pt>
                <c:pt idx="15">
                  <c:v>0.7857142857142857</c:v>
                </c:pt>
                <c:pt idx="16">
                  <c:v>0.7857142857142857</c:v>
                </c:pt>
                <c:pt idx="17">
                  <c:v>0.8571428571428571</c:v>
                </c:pt>
                <c:pt idx="18">
                  <c:v>0.9285714285714286</c:v>
                </c:pt>
                <c:pt idx="19">
                  <c:v>0.9285714285714286</c:v>
                </c:pt>
                <c:pt idx="20">
                  <c:v>0.9285714285714286</c:v>
                </c:pt>
                <c:pt idx="21">
                  <c:v>0.9285714285714286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A9-4F58-AE3D-5BC15FB7D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37016"/>
        <c:axId val="642000208"/>
      </c:lineChart>
      <c:catAx>
        <c:axId val="521537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000208"/>
        <c:crosses val="autoZero"/>
        <c:auto val="1"/>
        <c:lblAlgn val="ctr"/>
        <c:lblOffset val="100"/>
        <c:noMultiLvlLbl val="0"/>
      </c:catAx>
      <c:valAx>
        <c:axId val="642000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537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340995</xdr:colOff>
      <xdr:row>9</xdr:row>
      <xdr:rowOff>90170</xdr:rowOff>
    </xdr:from>
    <xdr:to>
      <xdr:col>27</xdr:col>
      <xdr:colOff>432582</xdr:colOff>
      <xdr:row>31</xdr:row>
      <xdr:rowOff>126580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490904</xdr:colOff>
      <xdr:row>8</xdr:row>
      <xdr:rowOff>168520</xdr:rowOff>
    </xdr:from>
    <xdr:to>
      <xdr:col>0</xdr:col>
      <xdr:colOff>512885</xdr:colOff>
      <xdr:row>14</xdr:row>
      <xdr:rowOff>73269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490855" y="3282950"/>
          <a:ext cx="21590" cy="1123950"/>
        </a:xfrm>
        <a:prstGeom prst="straightConnector1">
          <a:avLst/>
        </a:prstGeom>
        <a:ln w="28575"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87923</xdr:colOff>
      <xdr:row>15</xdr:row>
      <xdr:rowOff>124558</xdr:rowOff>
    </xdr:from>
    <xdr:to>
      <xdr:col>10</xdr:col>
      <xdr:colOff>95250</xdr:colOff>
      <xdr:row>23</xdr:row>
      <xdr:rowOff>109904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4440555" y="4667885"/>
          <a:ext cx="7620" cy="1661795"/>
        </a:xfrm>
        <a:prstGeom prst="straightConnector1">
          <a:avLst/>
        </a:prstGeom>
        <a:ln w="28575"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1"/>
  <sheetViews>
    <sheetView tabSelected="1" topLeftCell="A13" zoomScale="130" zoomScaleNormal="130" workbookViewId="0">
      <selection activeCell="O43" sqref="O43"/>
    </sheetView>
  </sheetViews>
  <sheetFormatPr defaultColWidth="9" defaultRowHeight="15.75" x14ac:dyDescent="0.25"/>
  <cols>
    <col min="2" max="2" width="7.5" customWidth="1"/>
    <col min="3" max="3" width="4.625" customWidth="1"/>
    <col min="4" max="4" width="6.125" customWidth="1"/>
    <col min="5" max="5" width="4.625" customWidth="1"/>
    <col min="6" max="6" width="5.25" customWidth="1"/>
    <col min="7" max="7" width="6.125" customWidth="1"/>
    <col min="8" max="13" width="4.625" customWidth="1"/>
    <col min="14" max="14" width="6.625" customWidth="1"/>
    <col min="15" max="15" width="7" customWidth="1"/>
    <col min="16" max="16" width="7.625" customWidth="1"/>
  </cols>
  <sheetData>
    <row r="1" spans="1:20" x14ac:dyDescent="0.25">
      <c r="A1" s="64" t="s">
        <v>0</v>
      </c>
    </row>
    <row r="2" spans="1:20" x14ac:dyDescent="0.25">
      <c r="B2" s="65">
        <v>1</v>
      </c>
      <c r="C2" s="65">
        <v>2</v>
      </c>
      <c r="D2" s="65">
        <v>3</v>
      </c>
      <c r="E2" s="65">
        <v>4</v>
      </c>
      <c r="F2" s="65">
        <v>5</v>
      </c>
      <c r="G2" s="65">
        <v>6</v>
      </c>
      <c r="H2" s="65">
        <v>7</v>
      </c>
      <c r="I2" s="65">
        <v>8</v>
      </c>
      <c r="J2" s="65">
        <v>9</v>
      </c>
      <c r="K2" s="65">
        <v>10</v>
      </c>
      <c r="L2" s="65">
        <v>11</v>
      </c>
      <c r="M2" s="65">
        <v>12</v>
      </c>
      <c r="N2" s="65">
        <v>13</v>
      </c>
      <c r="O2" s="65">
        <v>14</v>
      </c>
      <c r="P2" s="65">
        <v>15</v>
      </c>
      <c r="Q2" s="65">
        <v>16</v>
      </c>
    </row>
    <row r="3" spans="1:20" ht="49.5" x14ac:dyDescent="0.25">
      <c r="A3" s="9" t="s">
        <v>1</v>
      </c>
      <c r="B3" s="10">
        <v>200</v>
      </c>
      <c r="C3" s="8"/>
      <c r="D3" s="10">
        <v>200</v>
      </c>
      <c r="E3" s="10">
        <v>150</v>
      </c>
      <c r="F3" s="10">
        <v>200</v>
      </c>
      <c r="G3" s="10">
        <v>200</v>
      </c>
      <c r="H3" s="10">
        <v>200</v>
      </c>
      <c r="I3" s="10">
        <v>100</v>
      </c>
      <c r="J3" s="10">
        <v>200</v>
      </c>
      <c r="K3" s="10">
        <v>200</v>
      </c>
      <c r="L3" s="8">
        <v>250</v>
      </c>
      <c r="M3" s="10">
        <v>100</v>
      </c>
      <c r="N3" s="10">
        <v>200</v>
      </c>
      <c r="O3" s="10">
        <v>200</v>
      </c>
      <c r="P3" s="10">
        <v>800</v>
      </c>
      <c r="Q3" s="35">
        <v>200</v>
      </c>
    </row>
    <row r="4" spans="1:20" ht="49.5" x14ac:dyDescent="0.25">
      <c r="A4" s="9" t="s">
        <v>2</v>
      </c>
      <c r="B4" s="10">
        <v>300</v>
      </c>
      <c r="C4" s="8"/>
      <c r="D4" s="10">
        <v>400</v>
      </c>
      <c r="E4" s="10">
        <v>200</v>
      </c>
      <c r="F4" s="10">
        <v>250</v>
      </c>
      <c r="G4" s="10">
        <v>300</v>
      </c>
      <c r="H4" s="10">
        <v>300</v>
      </c>
      <c r="I4" s="10">
        <v>300</v>
      </c>
      <c r="J4" s="10">
        <v>300</v>
      </c>
      <c r="K4" s="10">
        <v>300</v>
      </c>
      <c r="L4" s="10">
        <v>300</v>
      </c>
      <c r="M4" s="10">
        <v>200</v>
      </c>
      <c r="N4" s="10">
        <v>280</v>
      </c>
      <c r="O4" s="10">
        <v>400</v>
      </c>
      <c r="P4" s="10">
        <v>1000</v>
      </c>
      <c r="Q4" s="35">
        <v>400</v>
      </c>
    </row>
    <row r="5" spans="1:20" ht="49.5" x14ac:dyDescent="0.25">
      <c r="A5" s="9" t="s">
        <v>3</v>
      </c>
      <c r="B5" s="10">
        <v>500</v>
      </c>
      <c r="C5" s="8"/>
      <c r="D5" s="10">
        <v>600</v>
      </c>
      <c r="E5" s="10">
        <v>300</v>
      </c>
      <c r="F5" s="10">
        <v>400</v>
      </c>
      <c r="G5" s="10">
        <v>800</v>
      </c>
      <c r="H5" s="10">
        <v>500</v>
      </c>
      <c r="I5" s="10">
        <v>400</v>
      </c>
      <c r="J5" s="10">
        <v>500</v>
      </c>
      <c r="K5" s="10">
        <v>600</v>
      </c>
      <c r="L5" s="8">
        <v>600</v>
      </c>
      <c r="M5" s="10">
        <v>300</v>
      </c>
      <c r="N5" s="10">
        <v>350</v>
      </c>
      <c r="O5" s="10">
        <v>500</v>
      </c>
      <c r="P5" s="10">
        <v>1500</v>
      </c>
      <c r="Q5" s="35">
        <v>600</v>
      </c>
    </row>
    <row r="6" spans="1:20" ht="33" x14ac:dyDescent="0.25">
      <c r="A6" s="9" t="s">
        <v>4</v>
      </c>
      <c r="B6" s="10">
        <v>800</v>
      </c>
      <c r="C6" s="8"/>
      <c r="D6" s="10">
        <v>800</v>
      </c>
      <c r="E6" s="10">
        <v>500</v>
      </c>
      <c r="F6" s="10">
        <v>600</v>
      </c>
      <c r="G6" s="10">
        <v>1200</v>
      </c>
      <c r="H6" s="10">
        <v>800</v>
      </c>
      <c r="I6" s="10">
        <v>600</v>
      </c>
      <c r="J6" s="10">
        <v>700</v>
      </c>
      <c r="K6" s="10">
        <v>800</v>
      </c>
      <c r="L6" s="8"/>
      <c r="M6" s="10">
        <v>400</v>
      </c>
      <c r="N6" s="10">
        <v>500</v>
      </c>
      <c r="O6" s="10">
        <v>800</v>
      </c>
      <c r="P6" s="10">
        <v>1800</v>
      </c>
      <c r="Q6" s="35">
        <v>1000</v>
      </c>
    </row>
    <row r="8" spans="1:20" ht="16.5" x14ac:dyDescent="0.25">
      <c r="A8" s="66" t="s">
        <v>5</v>
      </c>
      <c r="B8" s="75" t="s">
        <v>6</v>
      </c>
      <c r="C8" s="75" t="s">
        <v>7</v>
      </c>
      <c r="D8" s="75"/>
      <c r="E8" s="75" t="s">
        <v>8</v>
      </c>
      <c r="F8" s="75"/>
      <c r="G8" s="75" t="s">
        <v>9</v>
      </c>
      <c r="H8" s="75"/>
      <c r="I8" s="75" t="s">
        <v>10</v>
      </c>
      <c r="J8" s="75"/>
      <c r="L8" s="64" t="s">
        <v>11</v>
      </c>
    </row>
    <row r="9" spans="1:20" x14ac:dyDescent="0.25">
      <c r="B9" s="75"/>
      <c r="C9" s="68" t="s">
        <v>12</v>
      </c>
      <c r="D9" s="68" t="s">
        <v>13</v>
      </c>
      <c r="E9" s="68" t="s">
        <v>12</v>
      </c>
      <c r="F9" s="68" t="s">
        <v>13</v>
      </c>
      <c r="G9" s="68" t="s">
        <v>12</v>
      </c>
      <c r="H9" s="68" t="s">
        <v>13</v>
      </c>
      <c r="I9" s="68" t="s">
        <v>12</v>
      </c>
      <c r="J9" s="68" t="s">
        <v>13</v>
      </c>
      <c r="L9" s="64" t="s">
        <v>14</v>
      </c>
    </row>
    <row r="10" spans="1:20" x14ac:dyDescent="0.25">
      <c r="B10" s="67">
        <v>10</v>
      </c>
      <c r="C10" s="33">
        <f>COUNTIF(B3:Q3,"10")</f>
        <v>0</v>
      </c>
      <c r="D10" s="69">
        <f>SUM(C10:C$42)/COUNT(B$3:Q$3)</f>
        <v>1</v>
      </c>
      <c r="E10" s="33">
        <f>COUNTIF(B$4:Q$4,"10")</f>
        <v>0</v>
      </c>
      <c r="F10" s="69">
        <f>SUM(E10:E$42)/COUNT(B$4:Q$4)</f>
        <v>1</v>
      </c>
      <c r="G10" s="33">
        <f>COUNTIF(B$5:Q$5,"10")</f>
        <v>0</v>
      </c>
      <c r="H10" s="69">
        <f>SUM(G10)/COUNT(B$5:Q$5)</f>
        <v>0</v>
      </c>
      <c r="I10" s="33">
        <f>COUNTIF(B$6:Q$6,"10")</f>
        <v>0</v>
      </c>
      <c r="J10" s="69">
        <f>SUM(I10)/COUNT(B$6:Q$6)</f>
        <v>0</v>
      </c>
      <c r="L10" s="64" t="s">
        <v>15</v>
      </c>
    </row>
    <row r="11" spans="1:20" x14ac:dyDescent="0.25">
      <c r="B11" s="67">
        <v>20</v>
      </c>
      <c r="C11" s="33">
        <f>COUNTIF(B3:Q3,"20")</f>
        <v>0</v>
      </c>
      <c r="D11" s="69">
        <f>SUM(C11:C$42)/COUNT(B$3:Q$3)</f>
        <v>1</v>
      </c>
      <c r="E11" s="33">
        <f>COUNTIF(B$4:Q$4,"20")</f>
        <v>0</v>
      </c>
      <c r="F11" s="69">
        <f>SUM(E11:E$42)/COUNT(B$4:Q$4)</f>
        <v>1</v>
      </c>
      <c r="G11" s="33">
        <f>COUNTIF(B$5:Q$5,"20")</f>
        <v>0</v>
      </c>
      <c r="H11" s="69">
        <f>SUM(G$10:G11)/COUNT(B$5:Q$5)</f>
        <v>0</v>
      </c>
      <c r="I11" s="33">
        <f>COUNTIF(B$6:Q$6,"20")</f>
        <v>0</v>
      </c>
      <c r="J11" s="69">
        <f>SUM(I$10:I11)/COUNT(B$6:Q$6)</f>
        <v>0</v>
      </c>
      <c r="L11" s="64" t="s">
        <v>16</v>
      </c>
    </row>
    <row r="12" spans="1:20" x14ac:dyDescent="0.25">
      <c r="B12" s="67">
        <v>30</v>
      </c>
      <c r="C12" s="33">
        <f>COUNTIF(B$3:Q$3,"30")</f>
        <v>0</v>
      </c>
      <c r="D12" s="69">
        <f>SUM(C12:C$42)/COUNT(B$3:Q$3)</f>
        <v>1</v>
      </c>
      <c r="E12" s="33">
        <f>COUNTIF(B$4:Q$4,"30")</f>
        <v>0</v>
      </c>
      <c r="F12" s="69">
        <f>SUM(E12:E$42)/COUNT(B$4:Q$4)</f>
        <v>1</v>
      </c>
      <c r="G12" s="33">
        <f>COUNTIF(B$5:Q$5,"30")</f>
        <v>0</v>
      </c>
      <c r="H12" s="69">
        <f>SUM(G$10:G12)/COUNT(B$5:Q$5)</f>
        <v>0</v>
      </c>
      <c r="I12" s="33">
        <f>COUNTIF(B$6:Q$6,"30")</f>
        <v>0</v>
      </c>
      <c r="J12" s="69">
        <f>SUM(I$10:I12)/COUNT(B$6:Q$6)</f>
        <v>0</v>
      </c>
      <c r="L12" s="64" t="s">
        <v>17</v>
      </c>
    </row>
    <row r="13" spans="1:20" ht="16.5" x14ac:dyDescent="0.25">
      <c r="B13" s="70">
        <v>50</v>
      </c>
      <c r="C13" s="33">
        <f>COUNTIF(B3:Q3,"50")</f>
        <v>0</v>
      </c>
      <c r="D13" s="69">
        <f>SUM(C13:C$42)/COUNT(B$3:Q$3)</f>
        <v>1</v>
      </c>
      <c r="E13" s="33">
        <f>COUNTIF(B$4:Q$4,"50")</f>
        <v>0</v>
      </c>
      <c r="F13" s="69">
        <f>SUM(E13:E$42)/COUNT(B$4:Q$4)</f>
        <v>1</v>
      </c>
      <c r="G13" s="33">
        <f>COUNTIF(B$5:Q$5,"50")</f>
        <v>0</v>
      </c>
      <c r="H13" s="69">
        <f>SUM(G$10:G13)/COUNT(B$5:Q$5)</f>
        <v>0</v>
      </c>
      <c r="I13" s="33">
        <f>COUNTIF(B$6:Q$6,"50")</f>
        <v>0</v>
      </c>
      <c r="J13" s="69">
        <f>SUM(I$10:I13)/COUNT(B$6:Q$6)</f>
        <v>0</v>
      </c>
      <c r="L13" s="76" t="s">
        <v>18</v>
      </c>
      <c r="M13" s="76"/>
      <c r="N13" s="76"/>
      <c r="O13" s="76"/>
      <c r="P13" s="76"/>
      <c r="Q13" s="76"/>
      <c r="R13" s="76"/>
      <c r="S13" s="76"/>
      <c r="T13" s="76"/>
    </row>
    <row r="14" spans="1:20" ht="16.5" x14ac:dyDescent="0.25">
      <c r="B14" s="70">
        <v>80</v>
      </c>
      <c r="C14" s="33">
        <f>COUNTIF(B3:Q3,"80")</f>
        <v>0</v>
      </c>
      <c r="D14" s="69">
        <f>SUM(C14:C$42)/COUNT(B$3:Q$3)</f>
        <v>1</v>
      </c>
      <c r="E14" s="33">
        <f>COUNTIF(B$4:Q$4,"80")</f>
        <v>0</v>
      </c>
      <c r="F14" s="69">
        <f>SUM(E14:E$42)/COUNT(B$4:Q$4)</f>
        <v>1</v>
      </c>
      <c r="G14" s="33">
        <f>COUNTIF(B$5:Q$5,"80")</f>
        <v>0</v>
      </c>
      <c r="H14" s="69">
        <f>SUM(G$10:G14)/COUNT(B$5:Q$5)</f>
        <v>0</v>
      </c>
      <c r="I14" s="33">
        <f>COUNTIF(B$6:Q$6,"80")</f>
        <v>0</v>
      </c>
      <c r="J14" s="69">
        <f>SUM(I$10:I14)/COUNT(B$6:Q$6)</f>
        <v>0</v>
      </c>
      <c r="L14" s="76"/>
      <c r="M14" s="76"/>
      <c r="N14" s="76"/>
      <c r="O14" s="76"/>
      <c r="P14" s="76"/>
      <c r="Q14" s="76"/>
      <c r="R14" s="76"/>
      <c r="S14" s="76"/>
      <c r="T14" s="76"/>
    </row>
    <row r="15" spans="1:20" ht="16.5" x14ac:dyDescent="0.25">
      <c r="B15" s="70">
        <v>100</v>
      </c>
      <c r="C15" s="33">
        <f>COUNTIF(B$3:Q$3,"100")</f>
        <v>2</v>
      </c>
      <c r="D15" s="69">
        <f>SUM(C15:C$42)/COUNT(B$3:Q$3)</f>
        <v>1</v>
      </c>
      <c r="E15" s="33">
        <f>COUNTIF(B$4:Q$4,"100")</f>
        <v>0</v>
      </c>
      <c r="F15" s="69">
        <f>SUM(E15:E$42)/COUNT(B$4:Q$4)</f>
        <v>1</v>
      </c>
      <c r="G15" s="33">
        <f>COUNTIF(B$5:Q$5,"100")</f>
        <v>0</v>
      </c>
      <c r="H15" s="69">
        <f>SUM(G$10:G15)/COUNT(B$5:Q$5)</f>
        <v>0</v>
      </c>
      <c r="I15" s="33">
        <f>COUNTIF(B$6:Q$6,"100")</f>
        <v>0</v>
      </c>
      <c r="J15" s="69">
        <f>SUM(I$10:I15)/COUNT(B$6:Q$6)</f>
        <v>0</v>
      </c>
      <c r="L15" s="76"/>
      <c r="M15" s="76"/>
      <c r="N15" s="76"/>
      <c r="O15" s="76"/>
      <c r="P15" s="76"/>
      <c r="Q15" s="76"/>
      <c r="R15" s="76"/>
      <c r="S15" s="76"/>
      <c r="T15" s="76"/>
    </row>
    <row r="16" spans="1:20" ht="16.5" x14ac:dyDescent="0.25">
      <c r="B16" s="70">
        <v>120</v>
      </c>
      <c r="C16" s="33">
        <f>COUNTIF(B$3:Q$3,"120")</f>
        <v>0</v>
      </c>
      <c r="D16" s="69">
        <f>SUM(C16:C$42)/COUNT(B$3:Q$3)</f>
        <v>0.8666666666666667</v>
      </c>
      <c r="E16" s="33">
        <f>COUNTIF(B$4:Q$4,"120")</f>
        <v>0</v>
      </c>
      <c r="F16" s="69">
        <f>SUM(E16:E$42)/COUNT(B$4:Q$4)</f>
        <v>1</v>
      </c>
      <c r="G16" s="33">
        <f>COUNTIF(B$5:Q$5,"120")</f>
        <v>0</v>
      </c>
      <c r="H16" s="69">
        <f>SUM(G$10:G16)/COUNT(B$5:Q$5)</f>
        <v>0</v>
      </c>
      <c r="I16" s="33">
        <f>COUNTIF(B$6:Q$6,"120")</f>
        <v>0</v>
      </c>
      <c r="J16" s="69">
        <f>SUM(I$10:I16)/COUNT(B$6:Q$6)</f>
        <v>0</v>
      </c>
      <c r="L16" s="76"/>
      <c r="M16" s="76"/>
      <c r="N16" s="76"/>
      <c r="O16" s="76"/>
      <c r="P16" s="76"/>
      <c r="Q16" s="76"/>
      <c r="R16" s="76"/>
      <c r="S16" s="76"/>
      <c r="T16" s="76"/>
    </row>
    <row r="17" spans="2:19" ht="16.5" x14ac:dyDescent="0.25">
      <c r="B17" s="70">
        <v>150</v>
      </c>
      <c r="C17" s="33">
        <f>COUNTIF(B$3:Q$3,"150")</f>
        <v>1</v>
      </c>
      <c r="D17" s="69">
        <f>SUM(C17:C$42)/COUNT(B$3:Q$3)</f>
        <v>0.8666666666666667</v>
      </c>
      <c r="E17" s="33">
        <f>COUNTIF(B$4:Q$4,"150")</f>
        <v>0</v>
      </c>
      <c r="F17" s="69">
        <f>SUM(E17:E$42)/COUNT(B$4:Q$4)</f>
        <v>1</v>
      </c>
      <c r="G17" s="33">
        <f>COUNTIF(B$5:Q$5,"150")</f>
        <v>0</v>
      </c>
      <c r="H17" s="69">
        <f>SUM(G$10:G17)/COUNT(B$5:Q$5)</f>
        <v>0</v>
      </c>
      <c r="I17" s="33">
        <f>COUNTIF(B$6:Q$6,"150")</f>
        <v>0</v>
      </c>
      <c r="J17" s="69">
        <f>SUM(I$10:I17)/COUNT(B$6:Q$6)</f>
        <v>0</v>
      </c>
      <c r="L17" s="64" t="s">
        <v>19</v>
      </c>
    </row>
    <row r="18" spans="2:19" ht="16.5" x14ac:dyDescent="0.25">
      <c r="B18" s="70">
        <v>200</v>
      </c>
      <c r="C18" s="33">
        <f>COUNTIF(B$3:Q$3,"200")</f>
        <v>10</v>
      </c>
      <c r="D18" s="69">
        <f>SUM(C18:C$42)/COUNT(B$3:Q$3)</f>
        <v>0.8</v>
      </c>
      <c r="E18" s="33">
        <f>COUNTIF(B$4:Q$4,"200")</f>
        <v>2</v>
      </c>
      <c r="F18" s="69">
        <f>SUM(E18:E$42)/COUNT(B$4:Q$4)</f>
        <v>1</v>
      </c>
      <c r="G18" s="33">
        <f>COUNTIF(B$5:Q$5,"200")</f>
        <v>0</v>
      </c>
      <c r="H18" s="69">
        <f>SUM(G$10:G18)/COUNT(B$5:Q$5)</f>
        <v>0</v>
      </c>
      <c r="I18" s="33">
        <f>COUNTIF(B$6:Q$6,"200")</f>
        <v>0</v>
      </c>
      <c r="J18" s="69">
        <f>SUM(I$10:I18)/COUNT(B$6:Q$6)</f>
        <v>0</v>
      </c>
    </row>
    <row r="19" spans="2:19" ht="16.5" x14ac:dyDescent="0.25">
      <c r="B19" s="70">
        <v>250</v>
      </c>
      <c r="C19" s="33">
        <f>COUNTIF(B$3:Q$3,"250")</f>
        <v>1</v>
      </c>
      <c r="D19" s="69">
        <f>SUM(C19:C$42)/COUNT(B$3:Q$3)</f>
        <v>0.13333333333333333</v>
      </c>
      <c r="E19" s="33">
        <f>COUNTIF(B$4:Q$4,"250")</f>
        <v>1</v>
      </c>
      <c r="F19" s="69">
        <f>SUM(E19:E$42)/COUNT(B$4:Q$4)</f>
        <v>0.8666666666666667</v>
      </c>
      <c r="G19" s="33">
        <f>COUNTIF(B$5:Q$5,"250")</f>
        <v>0</v>
      </c>
      <c r="H19" s="69">
        <f>SUM(G$10:G19)/COUNT(B$5:Q$5)</f>
        <v>0</v>
      </c>
      <c r="I19" s="33">
        <f>COUNTIF(B$6:Q$6,"250")</f>
        <v>0</v>
      </c>
      <c r="J19" s="69">
        <f>SUM(I$10:I19)/COUNT(B$6:Q$6)</f>
        <v>0</v>
      </c>
      <c r="L19" s="37" t="s">
        <v>20</v>
      </c>
      <c r="M19" s="37"/>
      <c r="N19" s="36"/>
      <c r="O19" s="36">
        <v>280</v>
      </c>
      <c r="P19" s="36">
        <v>450</v>
      </c>
    </row>
    <row r="20" spans="2:19" ht="16.5" x14ac:dyDescent="0.25">
      <c r="B20" s="70">
        <v>280</v>
      </c>
      <c r="C20" s="33">
        <f>COUNTIF(B$3:Q$3,"280")</f>
        <v>0</v>
      </c>
      <c r="D20" s="69">
        <f>SUM(C20:C$42)/COUNT(B$3:Q$3)</f>
        <v>6.6666666666666666E-2</v>
      </c>
      <c r="E20" s="33">
        <f>COUNTIF(B$4:Q$4,"280")</f>
        <v>1</v>
      </c>
      <c r="F20" s="69">
        <f>SUM(E20:E$42)/COUNT(B$4:Q$4)</f>
        <v>0.8</v>
      </c>
      <c r="G20" s="33">
        <f>COUNTIF(B$5:Q$5,"280")</f>
        <v>0</v>
      </c>
      <c r="H20" s="69">
        <f>SUM(G$10:G20)/COUNT(B$5:Q$5)</f>
        <v>0</v>
      </c>
      <c r="I20" s="33">
        <f>COUNTIF(B$6:Q$6,"280")</f>
        <v>0</v>
      </c>
      <c r="J20" s="69">
        <f>SUM(I$10:I20)/COUNT(B$6:Q$6)</f>
        <v>0</v>
      </c>
      <c r="L20" s="79" t="s">
        <v>21</v>
      </c>
      <c r="M20" s="79"/>
      <c r="N20" s="79"/>
      <c r="O20" s="73" t="s">
        <v>22</v>
      </c>
      <c r="P20" s="74"/>
    </row>
    <row r="21" spans="2:19" ht="16.5" x14ac:dyDescent="0.25">
      <c r="B21" s="70">
        <v>300</v>
      </c>
      <c r="C21" s="33">
        <f>COUNTIF(B$3:Q$3,"300")</f>
        <v>0</v>
      </c>
      <c r="D21" s="69">
        <f>SUM(C21:C$42)/COUNT(B$3:Q$3)</f>
        <v>6.6666666666666666E-2</v>
      </c>
      <c r="E21" s="33">
        <f>COUNTIF(B$4:Q$4,"300")</f>
        <v>7</v>
      </c>
      <c r="F21" s="69">
        <f>SUM(E21:E$42)/COUNT(B$4:Q$4)</f>
        <v>0.73333333333333328</v>
      </c>
      <c r="G21" s="33">
        <f>COUNTIF(B$5:Q$5,"300")</f>
        <v>2</v>
      </c>
      <c r="H21" s="69">
        <f>SUM(G$10:G21)/COUNT(B$5:Q$5)</f>
        <v>0.13333333333333333</v>
      </c>
      <c r="I21" s="33">
        <f>COUNTIF(B$6:Q$6,"300")</f>
        <v>0</v>
      </c>
      <c r="J21" s="69">
        <f>SUM(I$10:I21)/COUNT(B$6:Q$6)</f>
        <v>0</v>
      </c>
    </row>
    <row r="22" spans="2:19" ht="16.5" x14ac:dyDescent="0.25">
      <c r="B22" s="70">
        <v>350</v>
      </c>
      <c r="C22" s="33">
        <f>COUNTIF(B$3:Q$3,"350")</f>
        <v>0</v>
      </c>
      <c r="D22" s="69">
        <f>SUM(C22:C$42)/COUNT(B$3:Q$3)</f>
        <v>6.6666666666666666E-2</v>
      </c>
      <c r="E22" s="33">
        <f>COUNTIF(B$4:Q$4,"350")</f>
        <v>0</v>
      </c>
      <c r="F22" s="69">
        <f>SUM(E22:E$42)/COUNT(B$4:Q$4)</f>
        <v>0.26666666666666666</v>
      </c>
      <c r="G22" s="33">
        <f>COUNTIF(B$5:Q$5,"350")</f>
        <v>1</v>
      </c>
      <c r="H22" s="69">
        <f>SUM(G$10:G22)/COUNT(B$5:Q$5)</f>
        <v>0.2</v>
      </c>
      <c r="I22" s="33">
        <f>COUNTIF(B$6:Q$6,"350")</f>
        <v>0</v>
      </c>
      <c r="J22" s="69">
        <f>SUM(I$10:I22)/COUNT(B$6:Q$6)</f>
        <v>0</v>
      </c>
    </row>
    <row r="23" spans="2:19" ht="16.5" x14ac:dyDescent="0.25">
      <c r="B23" s="70">
        <v>400</v>
      </c>
      <c r="C23" s="33">
        <f>COUNTIF(B$3:Q$3,"400")</f>
        <v>0</v>
      </c>
      <c r="D23" s="69">
        <f>SUM(C23:C$42)/COUNT(B$3:Q$3)</f>
        <v>6.6666666666666666E-2</v>
      </c>
      <c r="E23" s="33">
        <f>COUNTIF(B$4:Q$4,"400")</f>
        <v>3</v>
      </c>
      <c r="F23" s="69">
        <f>SUM(E23:E$42)/COUNT(B$4:Q$4)</f>
        <v>0.26666666666666666</v>
      </c>
      <c r="G23" s="33">
        <f>COUNTIF(B$5:Q$5,"400")</f>
        <v>2</v>
      </c>
      <c r="H23" s="69">
        <f>SUM(G$10:G23)/COUNT(B$5:Q$5)</f>
        <v>0.33333333333333331</v>
      </c>
      <c r="I23" s="33">
        <f>COUNTIF(B$6:Q$6,"400")</f>
        <v>1</v>
      </c>
      <c r="J23" s="69">
        <f>SUM(I$10:I23)/COUNT(B$6:Q$6)</f>
        <v>7.1428571428571425E-2</v>
      </c>
    </row>
    <row r="24" spans="2:19" ht="16.5" x14ac:dyDescent="0.25">
      <c r="B24" s="70">
        <v>450</v>
      </c>
      <c r="C24" s="33">
        <f>COUNTIF(B$3:Q$3,"450")</f>
        <v>0</v>
      </c>
      <c r="D24" s="69">
        <f>SUM(C24:C$42)/COUNT(B$3:Q$3)</f>
        <v>6.6666666666666666E-2</v>
      </c>
      <c r="E24" s="33">
        <f>COUNTIF(B$4:Q$4,"450")</f>
        <v>0</v>
      </c>
      <c r="F24" s="69">
        <f>SUM(E24:E$42)/COUNT(B$4:Q$4)</f>
        <v>6.6666666666666666E-2</v>
      </c>
      <c r="G24" s="33">
        <f>COUNTIF(B$5:Q$5,"450")</f>
        <v>0</v>
      </c>
      <c r="H24" s="69">
        <f>SUM(G$10:G24)/COUNT(B$5:Q$5)</f>
        <v>0.33333333333333331</v>
      </c>
      <c r="I24" s="33">
        <f>COUNTIF(B$6:Q$6,"450")</f>
        <v>0</v>
      </c>
      <c r="J24" s="69">
        <f>SUM(I$10:I24)/COUNT(B$6:Q$6)</f>
        <v>7.1428571428571425E-2</v>
      </c>
      <c r="L24" s="77" t="s">
        <v>23</v>
      </c>
      <c r="M24" s="78"/>
      <c r="N24" s="78"/>
      <c r="O24" s="78"/>
      <c r="P24" s="78"/>
      <c r="Q24" s="78"/>
      <c r="R24" s="78"/>
      <c r="S24" s="78"/>
    </row>
    <row r="25" spans="2:19" ht="16.5" x14ac:dyDescent="0.25">
      <c r="B25" s="70">
        <v>500</v>
      </c>
      <c r="C25" s="33">
        <f>COUNTIF(B$3:Q$3,"500")</f>
        <v>0</v>
      </c>
      <c r="D25" s="69">
        <f>SUM(C25:C$42)/COUNT(B$3:Q$3)</f>
        <v>6.6666666666666666E-2</v>
      </c>
      <c r="E25" s="33">
        <f>COUNTIF(B$4:Q$4,"500")</f>
        <v>0</v>
      </c>
      <c r="F25" s="69">
        <f>SUM(E25:E$42)/COUNT(B$4:Q$4)</f>
        <v>6.6666666666666666E-2</v>
      </c>
      <c r="G25" s="33">
        <f>COUNTIF(B$5:Q$5,"500")</f>
        <v>4</v>
      </c>
      <c r="H25" s="69">
        <f>SUM(G$10:G25)/COUNT(B$5:Q$5)</f>
        <v>0.6</v>
      </c>
      <c r="I25" s="33">
        <f>COUNTIF(B$6:Q$6,"500")</f>
        <v>2</v>
      </c>
      <c r="J25" s="69">
        <f>SUM(I$10:I25)/COUNT(B$6:Q$6)</f>
        <v>0.21428571428571427</v>
      </c>
      <c r="L25" s="78"/>
      <c r="M25" s="78"/>
      <c r="N25" s="78"/>
      <c r="O25" s="78"/>
      <c r="P25" s="78"/>
      <c r="Q25" s="78"/>
      <c r="R25" s="78"/>
      <c r="S25" s="78"/>
    </row>
    <row r="26" spans="2:19" ht="16.5" x14ac:dyDescent="0.25">
      <c r="B26" s="70">
        <v>600</v>
      </c>
      <c r="C26" s="33">
        <f>COUNTIF(B$3:Q$3,"600")</f>
        <v>0</v>
      </c>
      <c r="D26" s="69">
        <f>SUM(C26:C$42)/COUNT(B$3:Q$3)</f>
        <v>6.6666666666666666E-2</v>
      </c>
      <c r="E26" s="33">
        <f>COUNTIF(B$4:Q$4,"600")</f>
        <v>0</v>
      </c>
      <c r="F26" s="69">
        <f>SUM(E26:E$42)/COUNT(B$4:Q$4)</f>
        <v>6.6666666666666666E-2</v>
      </c>
      <c r="G26" s="33">
        <f>COUNTIF(B$5:Q$5,"600")</f>
        <v>4</v>
      </c>
      <c r="H26" s="69">
        <f>SUM(G$10:G26)/COUNT(B$5:Q$5)</f>
        <v>0.8666666666666667</v>
      </c>
      <c r="I26" s="33">
        <f>COUNTIF(B$6:Q$6,"600")</f>
        <v>2</v>
      </c>
      <c r="J26" s="69">
        <f>SUM(I$10:I26)/COUNT(B$6:Q$6)</f>
        <v>0.35714285714285715</v>
      </c>
      <c r="L26" s="78"/>
      <c r="M26" s="78"/>
      <c r="N26" s="78"/>
      <c r="O26" s="78"/>
      <c r="P26" s="78"/>
      <c r="Q26" s="78"/>
      <c r="R26" s="78"/>
      <c r="S26" s="78"/>
    </row>
    <row r="27" spans="2:19" ht="16.5" x14ac:dyDescent="0.25">
      <c r="B27" s="70">
        <v>700</v>
      </c>
      <c r="C27" s="33">
        <f>COUNTIF(B$3:Q$3,"700")</f>
        <v>0</v>
      </c>
      <c r="D27" s="69">
        <f>SUM(C27:C$42)/COUNT(B$3:Q$3)</f>
        <v>6.6666666666666666E-2</v>
      </c>
      <c r="E27" s="33">
        <f>COUNTIF(B$4:Q$4,"700")</f>
        <v>0</v>
      </c>
      <c r="F27" s="69">
        <f>SUM(E27:E$42)/COUNT(B$4:Q$4)</f>
        <v>6.6666666666666666E-2</v>
      </c>
      <c r="G27" s="33">
        <f>COUNTIF(B$5:Q$5,"700")</f>
        <v>0</v>
      </c>
      <c r="H27" s="69">
        <f>SUM(G$10:G27)/COUNT(B$5:Q$5)</f>
        <v>0.8666666666666667</v>
      </c>
      <c r="I27" s="33">
        <f>COUNTIF(B$6:Q$6,"700")</f>
        <v>1</v>
      </c>
      <c r="J27" s="69">
        <f>SUM(I$10:I27)/COUNT(B$6:Q$6)</f>
        <v>0.42857142857142855</v>
      </c>
      <c r="L27" s="78"/>
      <c r="M27" s="78"/>
      <c r="N27" s="78"/>
      <c r="O27" s="78"/>
      <c r="P27" s="78"/>
      <c r="Q27" s="78"/>
      <c r="R27" s="78"/>
      <c r="S27" s="78"/>
    </row>
    <row r="28" spans="2:19" ht="16.5" x14ac:dyDescent="0.25">
      <c r="B28" s="70">
        <v>800</v>
      </c>
      <c r="C28" s="33">
        <f>COUNTIF(B$3:Q$3,"800")</f>
        <v>1</v>
      </c>
      <c r="D28" s="69">
        <f>SUM(C28:C$42)/COUNT(B$3:Q$3)</f>
        <v>6.6666666666666666E-2</v>
      </c>
      <c r="E28" s="33">
        <f>COUNTIF(B$4:Q$4,"800")</f>
        <v>0</v>
      </c>
      <c r="F28" s="69">
        <f>SUM(E28:E$42)/COUNT(B$4:Q$4)</f>
        <v>6.6666666666666666E-2</v>
      </c>
      <c r="G28" s="33">
        <f>COUNTIF(B$5:Q$5,"800")</f>
        <v>1</v>
      </c>
      <c r="H28" s="69">
        <f>SUM(G$10:G28)/COUNT(B$5:Q$5)</f>
        <v>0.93333333333333335</v>
      </c>
      <c r="I28" s="33">
        <f>COUNTIF(B$6:Q$6,"800")</f>
        <v>5</v>
      </c>
      <c r="J28" s="69">
        <f>SUM(I$10:I28)/COUNT(B$6:Q$6)</f>
        <v>0.7857142857142857</v>
      </c>
      <c r="L28" s="78"/>
      <c r="M28" s="78"/>
      <c r="N28" s="78"/>
      <c r="O28" s="78"/>
      <c r="P28" s="78"/>
      <c r="Q28" s="78"/>
      <c r="R28" s="78"/>
      <c r="S28" s="78"/>
    </row>
    <row r="29" spans="2:19" ht="16.5" x14ac:dyDescent="0.25">
      <c r="B29" s="70">
        <v>900</v>
      </c>
      <c r="C29" s="33">
        <f>COUNTIF(B$3:Q$3,"900")</f>
        <v>0</v>
      </c>
      <c r="D29" s="69">
        <f>SUM(C29:C$42)/COUNT(B$3:Q$3)</f>
        <v>0</v>
      </c>
      <c r="E29" s="33">
        <f>COUNTIF(B$4:Q$4,"900")</f>
        <v>0</v>
      </c>
      <c r="F29" s="69">
        <f>SUM(E29:E$42)/COUNT(B$4:Q$4)</f>
        <v>6.6666666666666666E-2</v>
      </c>
      <c r="G29" s="33">
        <f>COUNTIF(B$5:Q$5,"900")</f>
        <v>0</v>
      </c>
      <c r="H29" s="69">
        <f>SUM(G$10:G29)/COUNT(B$5:Q$5)</f>
        <v>0.93333333333333335</v>
      </c>
      <c r="I29" s="33">
        <f>COUNTIF(B$6:Q$6,"900")</f>
        <v>0</v>
      </c>
      <c r="J29" s="69">
        <f>SUM(I$10:I29)/COUNT(B$6:Q$6)</f>
        <v>0.7857142857142857</v>
      </c>
      <c r="L29" s="78"/>
      <c r="M29" s="78"/>
      <c r="N29" s="78"/>
      <c r="O29" s="78"/>
      <c r="P29" s="78"/>
      <c r="Q29" s="78"/>
      <c r="R29" s="78"/>
      <c r="S29" s="78"/>
    </row>
    <row r="30" spans="2:19" ht="16.5" x14ac:dyDescent="0.25">
      <c r="B30" s="70">
        <v>1000</v>
      </c>
      <c r="C30" s="33">
        <f>COUNTIF(B$3:Q$3,"1000")</f>
        <v>0</v>
      </c>
      <c r="D30" s="69">
        <f>SUM(C30:C$42)/COUNT(B$3:Q$3)</f>
        <v>0</v>
      </c>
      <c r="E30" s="33">
        <f>COUNTIF(B$4:Q$4,"1000")</f>
        <v>1</v>
      </c>
      <c r="F30" s="69">
        <f>SUM(E30:E$42)/COUNT(B$4:Q$4)</f>
        <v>6.6666666666666666E-2</v>
      </c>
      <c r="G30" s="33">
        <f>COUNTIF(B$5:Q$5,"1000")</f>
        <v>0</v>
      </c>
      <c r="H30" s="69">
        <f>SUM(G$10:G30)/COUNT(B$5:Q$5)</f>
        <v>0.93333333333333335</v>
      </c>
      <c r="I30" s="33">
        <f>COUNTIF(B$6:Q$6,"1000")</f>
        <v>1</v>
      </c>
      <c r="J30" s="69">
        <f>SUM(I$10:I30)/COUNT(B$6:Q$6)</f>
        <v>0.8571428571428571</v>
      </c>
    </row>
    <row r="31" spans="2:19" ht="16.5" x14ac:dyDescent="0.25">
      <c r="B31" s="70">
        <v>1200</v>
      </c>
      <c r="C31" s="33">
        <f>COUNTIF(B$3:Q$3,"1200")</f>
        <v>0</v>
      </c>
      <c r="D31" s="69">
        <f>SUM(C31:C$42)/COUNT(B$3:Q$3)</f>
        <v>0</v>
      </c>
      <c r="E31" s="33">
        <f>COUNTIF(B$4:Q$4,"1200")</f>
        <v>0</v>
      </c>
      <c r="F31" s="69">
        <f>SUM(E31:E$42)/COUNT(B$4:Q$4)</f>
        <v>0</v>
      </c>
      <c r="G31" s="33">
        <f>COUNTIF(B$5:Q$5,"1200")</f>
        <v>0</v>
      </c>
      <c r="H31" s="69">
        <f>SUM(G$10:G31)/COUNT(B$5:Q$5)</f>
        <v>0.93333333333333335</v>
      </c>
      <c r="I31" s="33">
        <f>COUNTIF(B$6:Q$6,"1200")</f>
        <v>1</v>
      </c>
      <c r="J31" s="69">
        <f>SUM(I$10:I31)/COUNT(B$6:Q$6)</f>
        <v>0.9285714285714286</v>
      </c>
    </row>
    <row r="32" spans="2:19" ht="16.5" x14ac:dyDescent="0.25">
      <c r="B32" s="70">
        <v>1400</v>
      </c>
      <c r="C32" s="33">
        <f>COUNTIF(B$3:Q$3,"1400")</f>
        <v>0</v>
      </c>
      <c r="D32" s="69">
        <f>SUM(C32:C$42)/COUNT(B$3:Q$3)</f>
        <v>0</v>
      </c>
      <c r="E32" s="33">
        <f>COUNTIF(B$4:Q$4,"1400")</f>
        <v>0</v>
      </c>
      <c r="F32" s="69">
        <f>SUM(E32:E$42)/COUNT(B$4:Q$4)</f>
        <v>0</v>
      </c>
      <c r="G32" s="33">
        <f>COUNTIF(B$5:Q$5,"1400")</f>
        <v>0</v>
      </c>
      <c r="H32" s="69">
        <f>SUM(G$10:G32)/COUNT(B$5:Q$5)</f>
        <v>0.93333333333333335</v>
      </c>
      <c r="I32" s="33">
        <f>COUNTIF(B$6:Q$6,"1400")</f>
        <v>0</v>
      </c>
      <c r="J32" s="69">
        <f>SUM(I$10:I32)/COUNT(B$6:Q$6)</f>
        <v>0.9285714285714286</v>
      </c>
    </row>
    <row r="33" spans="2:28" ht="16.5" x14ac:dyDescent="0.25">
      <c r="B33" s="70">
        <v>1500</v>
      </c>
      <c r="C33" s="33">
        <f>COUNTIF(B$3:Q$3,"1500")</f>
        <v>0</v>
      </c>
      <c r="D33" s="69">
        <f>SUM(C33:C$42)/COUNT(B$3:Q$3)</f>
        <v>0</v>
      </c>
      <c r="E33" s="33">
        <f>COUNTIF(B$4:Q$4,"1500")</f>
        <v>0</v>
      </c>
      <c r="F33" s="69">
        <f>SUM(E33:E$42)/COUNT(B$4:Q$4)</f>
        <v>0</v>
      </c>
      <c r="G33" s="33">
        <f>COUNTIF(B$5:Q$5,"1500")</f>
        <v>1</v>
      </c>
      <c r="H33" s="69">
        <f>SUM(G$10:G33)/COUNT(B$5:Q$5)</f>
        <v>1</v>
      </c>
      <c r="I33" s="33">
        <f>COUNTIF(B$6:Q$6,"1500")</f>
        <v>0</v>
      </c>
      <c r="J33" s="69">
        <f>SUM(I$10:I33)/COUNT(B$6:Q$6)</f>
        <v>0.9285714285714286</v>
      </c>
      <c r="L33" s="77" t="s">
        <v>24</v>
      </c>
      <c r="M33" s="78"/>
      <c r="N33" s="78"/>
      <c r="O33" s="78"/>
      <c r="P33" s="78"/>
      <c r="Q33" s="78"/>
      <c r="R33" s="78"/>
      <c r="S33" s="78"/>
    </row>
    <row r="34" spans="2:28" ht="16.5" x14ac:dyDescent="0.25">
      <c r="B34" s="70">
        <v>1600</v>
      </c>
      <c r="C34" s="33">
        <f>COUNTIF(B$3:Q$3,"1600")</f>
        <v>0</v>
      </c>
      <c r="D34" s="69">
        <f>SUM(C34:C$42)/COUNT(B$3:Q$3)</f>
        <v>0</v>
      </c>
      <c r="E34" s="33">
        <f>COUNTIF(B$4:Q$4,"1600")</f>
        <v>0</v>
      </c>
      <c r="F34" s="69">
        <f>SUM(E34:E$42)/COUNT(B$4:Q$4)</f>
        <v>0</v>
      </c>
      <c r="G34" s="33">
        <f>COUNTIF(B$5:Q$5,"1500")</f>
        <v>1</v>
      </c>
      <c r="H34" s="69">
        <f>SUM(G$10:G34)/COUNT(B$5:Q$5)</f>
        <v>1.0666666666666667</v>
      </c>
      <c r="I34" s="33">
        <f>COUNTIF(B$6:Q$6,"1600")</f>
        <v>0</v>
      </c>
      <c r="J34" s="69">
        <f>SUM(I$10:I34)/COUNT(B$6:Q$6)</f>
        <v>0.9285714285714286</v>
      </c>
      <c r="L34" s="78"/>
      <c r="M34" s="78"/>
      <c r="N34" s="78"/>
      <c r="O34" s="78"/>
      <c r="P34" s="78"/>
      <c r="Q34" s="78"/>
      <c r="R34" s="78"/>
      <c r="S34" s="78"/>
    </row>
    <row r="35" spans="2:28" ht="16.5" x14ac:dyDescent="0.25">
      <c r="B35" s="70">
        <v>1800</v>
      </c>
      <c r="C35" s="33">
        <f>COUNTIF(B$3:Q$3,"1800")</f>
        <v>0</v>
      </c>
      <c r="D35" s="69">
        <f>SUM(C35:C$42)/COUNT(B$3:Q$3)</f>
        <v>0</v>
      </c>
      <c r="E35" s="33">
        <f>COUNTIF(B$4:Q$4,"1800")</f>
        <v>0</v>
      </c>
      <c r="F35" s="69">
        <f>SUM(E35:E$42)/COUNT(B$4:Q$4)</f>
        <v>0</v>
      </c>
      <c r="G35" s="33">
        <f>COUNTIF(B$5:Q$5,"1800")</f>
        <v>0</v>
      </c>
      <c r="H35" s="69">
        <f>SUM(G$10:G35)/COUNT(B$5:Q$5)</f>
        <v>1.0666666666666667</v>
      </c>
      <c r="I35" s="33">
        <f>COUNTIF(B$6:Q$6,"1800")</f>
        <v>1</v>
      </c>
      <c r="J35" s="69">
        <f>SUM(I$10:I35)/COUNT(B$6:Q$6)</f>
        <v>1</v>
      </c>
      <c r="L35" s="78"/>
      <c r="M35" s="78"/>
      <c r="N35" s="78"/>
      <c r="O35" s="78"/>
      <c r="P35" s="78"/>
      <c r="Q35" s="78"/>
      <c r="R35" s="78"/>
      <c r="S35" s="78"/>
    </row>
    <row r="36" spans="2:28" ht="16.5" x14ac:dyDescent="0.25">
      <c r="B36" s="70">
        <v>2000</v>
      </c>
      <c r="C36" s="33">
        <f>COUNTIF(B$3:Q$3,"2000")</f>
        <v>0</v>
      </c>
      <c r="D36" s="69">
        <f>SUM(C36:C$42)/COUNT(B$3:Q$3)</f>
        <v>0</v>
      </c>
      <c r="E36" s="33">
        <f>COUNTIF(B$4:Q$4,"2000")</f>
        <v>0</v>
      </c>
      <c r="F36" s="69">
        <f>SUM(E36:E$42)/COUNT(B$4:Q$4)</f>
        <v>0</v>
      </c>
      <c r="G36" s="33">
        <f>COUNTIF(B$5:Q$5,"2000")</f>
        <v>0</v>
      </c>
      <c r="H36" s="69">
        <f>SUM(G$10:G36)/COUNT(B$5:Q$5)</f>
        <v>1.0666666666666667</v>
      </c>
      <c r="I36" s="33">
        <f>COUNTIF(B$6:Q$6,"2000")</f>
        <v>0</v>
      </c>
      <c r="J36" s="69">
        <f>SUM(I$10:I36)/COUNT(B$6:Q$6)</f>
        <v>1</v>
      </c>
      <c r="L36" s="78"/>
      <c r="M36" s="78"/>
      <c r="N36" s="78"/>
      <c r="O36" s="78"/>
      <c r="P36" s="78"/>
      <c r="Q36" s="78"/>
      <c r="R36" s="78"/>
      <c r="S36" s="78"/>
    </row>
    <row r="37" spans="2:28" ht="16.5" x14ac:dyDescent="0.25">
      <c r="B37" s="70">
        <v>2500</v>
      </c>
      <c r="C37" s="33">
        <f>COUNTIF(B$3:Q$3,"2500")</f>
        <v>0</v>
      </c>
      <c r="D37" s="69">
        <f>SUM(C37:C$42)/COUNT(B$3:Q$3)</f>
        <v>0</v>
      </c>
      <c r="E37" s="33">
        <f>COUNTIF(B$4:Q$4,"2500")</f>
        <v>0</v>
      </c>
      <c r="F37" s="69">
        <f>SUM(E37:E$42)/COUNT(B$4:Q$4)</f>
        <v>0</v>
      </c>
      <c r="G37" s="33">
        <f>COUNTIF(B$5:Q$5,"2500")</f>
        <v>0</v>
      </c>
      <c r="H37" s="69">
        <f>SUM(G$10:G37)/COUNT(B$5:Q$5)</f>
        <v>1.0666666666666667</v>
      </c>
      <c r="I37" s="33">
        <f>COUNTIF(B$6:Q$6,"2500")</f>
        <v>0</v>
      </c>
      <c r="J37" s="69">
        <f>SUM(I$10:I37)/COUNT(B$6:Q$6)</f>
        <v>1</v>
      </c>
      <c r="L37" s="78"/>
      <c r="M37" s="78"/>
      <c r="N37" s="78"/>
      <c r="O37" s="78"/>
      <c r="P37" s="78"/>
      <c r="Q37" s="78"/>
      <c r="R37" s="78"/>
      <c r="S37" s="78"/>
    </row>
    <row r="38" spans="2:28" ht="16.5" x14ac:dyDescent="0.25">
      <c r="B38" s="70">
        <v>3000</v>
      </c>
      <c r="C38" s="33">
        <f>COUNTIF(B$3:Q$3,"3000")</f>
        <v>0</v>
      </c>
      <c r="D38" s="69">
        <f>SUM(C38:C$42)/COUNT(B$3:Q$3)</f>
        <v>0</v>
      </c>
      <c r="E38" s="33">
        <f>COUNTIF(B$4:Q$4,"3000")</f>
        <v>0</v>
      </c>
      <c r="F38" s="69">
        <f>SUM(E38:E$42)/COUNT(B$4:Q$4)</f>
        <v>0</v>
      </c>
      <c r="G38" s="33">
        <f>COUNTIF(B$5:Q$5,"3000")</f>
        <v>0</v>
      </c>
      <c r="H38" s="69">
        <f>SUM(G$10:G38)/COUNT(B$5:Q$5)</f>
        <v>1.0666666666666667</v>
      </c>
      <c r="I38" s="33">
        <f>COUNTIF(B$6:Q$6,"3000")</f>
        <v>0</v>
      </c>
      <c r="J38" s="69">
        <f>SUM(I$10:I38)/COUNT(B$6:Q$6)</f>
        <v>1</v>
      </c>
      <c r="L38" s="78"/>
      <c r="M38" s="78"/>
      <c r="N38" s="78"/>
      <c r="O38" s="78"/>
      <c r="P38" s="78"/>
      <c r="Q38" s="78"/>
      <c r="R38" s="78"/>
      <c r="S38" s="78"/>
    </row>
    <row r="39" spans="2:28" ht="16.5" x14ac:dyDescent="0.25">
      <c r="B39" s="70">
        <v>4000</v>
      </c>
      <c r="C39" s="33">
        <f>COUNTIF(B$3:Q$3,"4000")</f>
        <v>0</v>
      </c>
      <c r="D39" s="69">
        <f>SUM(C39:C$42)/COUNT(B$3:Q$3)</f>
        <v>0</v>
      </c>
      <c r="E39" s="33">
        <f>COUNTIF(B$4:Q$4,"4000")</f>
        <v>0</v>
      </c>
      <c r="F39" s="69">
        <f>SUM(E39:E$42)/COUNT(B$4:Q$4)</f>
        <v>0</v>
      </c>
      <c r="G39" s="33">
        <f>COUNTIF(B$5:Q$5,"4000")</f>
        <v>0</v>
      </c>
      <c r="H39" s="69">
        <f>SUM(G$10:G39)/COUNT(B$5:Q$5)</f>
        <v>1.0666666666666667</v>
      </c>
      <c r="I39" s="33">
        <f>COUNTIF(B$6:Q$6,"4000")</f>
        <v>0</v>
      </c>
      <c r="J39" s="69">
        <f>SUM(I$10:I39)/COUNT(B$6:Q$6)</f>
        <v>1</v>
      </c>
      <c r="L39" s="78"/>
      <c r="M39" s="78"/>
      <c r="N39" s="78"/>
      <c r="O39" s="78"/>
      <c r="P39" s="78"/>
      <c r="Q39" s="78"/>
      <c r="R39" s="78"/>
      <c r="S39" s="78"/>
    </row>
    <row r="40" spans="2:28" ht="16.5" x14ac:dyDescent="0.25">
      <c r="B40" s="71">
        <v>4900</v>
      </c>
      <c r="C40" s="33">
        <f>COUNTIF(B$3:Q$3,"4900")</f>
        <v>0</v>
      </c>
      <c r="D40" s="69">
        <f>SUM(C40:C$42)/COUNT(B$3:Q$3)</f>
        <v>0</v>
      </c>
      <c r="E40" s="33">
        <f>COUNTIF(B$4:Q$4,"4900")</f>
        <v>0</v>
      </c>
      <c r="F40" s="69">
        <f>SUM(E40:E$42)/COUNT(B$4:Q$4)</f>
        <v>0</v>
      </c>
      <c r="G40" s="33">
        <f>COUNTIF(B$5:Q$5,"49000")</f>
        <v>0</v>
      </c>
      <c r="H40" s="69">
        <f>SUM(G$10:G40)/COUNT(B$5:Q$5)</f>
        <v>1.0666666666666667</v>
      </c>
      <c r="I40" s="33">
        <f>COUNTIF(B$6:Q$6,"4900")</f>
        <v>0</v>
      </c>
      <c r="J40" s="69">
        <f>SUM(I$10:I40)/COUNT(B$6:Q$6)</f>
        <v>1</v>
      </c>
      <c r="L40" s="78"/>
      <c r="M40" s="78"/>
      <c r="N40" s="78"/>
      <c r="O40" s="78"/>
      <c r="P40" s="78"/>
      <c r="Q40" s="78"/>
      <c r="R40" s="78"/>
      <c r="S40" s="78"/>
    </row>
    <row r="41" spans="2:28" ht="16.5" x14ac:dyDescent="0.25">
      <c r="B41" s="71">
        <v>5000</v>
      </c>
      <c r="C41" s="33">
        <f>COUNTIF(B$3:Q$3,"5000")</f>
        <v>0</v>
      </c>
      <c r="D41" s="69">
        <f>SUM(C41:C$42)/COUNT(B$3:Q$3)</f>
        <v>0</v>
      </c>
      <c r="E41" s="33">
        <f>COUNTIF(B$4:Q$4,"5000")</f>
        <v>0</v>
      </c>
      <c r="F41" s="69">
        <f>SUM(E41:E$42)/COUNT(B$4:Q$4)</f>
        <v>0</v>
      </c>
      <c r="G41" s="33">
        <f>COUNTIF(B$5:Q$5,"5000")</f>
        <v>0</v>
      </c>
      <c r="H41" s="69">
        <f>SUM(G$10:G41)/COUNT(B$5:Q$5)</f>
        <v>1.0666666666666667</v>
      </c>
      <c r="I41" s="33">
        <f>COUNTIF(B$6:Q$6,"5000")</f>
        <v>0</v>
      </c>
      <c r="J41" s="69">
        <f>SUM(I$10:I41)/COUNT(B$6:Q$6)</f>
        <v>1</v>
      </c>
    </row>
    <row r="42" spans="2:28" ht="16.5" x14ac:dyDescent="0.25">
      <c r="B42" s="71">
        <v>7000</v>
      </c>
      <c r="C42" s="33">
        <f>COUNTIF(B$3:Q$3,"7000")</f>
        <v>0</v>
      </c>
      <c r="D42" s="69">
        <f>SUM(C42)/COUNT(B3:Q3)</f>
        <v>0</v>
      </c>
      <c r="E42" s="33">
        <f>COUNTIF(B$4:Q$4,"7000")</f>
        <v>0</v>
      </c>
      <c r="F42" s="69">
        <f>SUM(E42)/COUNT(B$4:Q$4)</f>
        <v>0</v>
      </c>
      <c r="G42" s="33">
        <f>COUNTIF(B$5:Q$5,"7000")</f>
        <v>0</v>
      </c>
      <c r="H42" s="69">
        <f>SUM(G$10:G42)/COUNT(B$5:Q$5)</f>
        <v>1.0666666666666667</v>
      </c>
      <c r="I42" s="33">
        <f>COUNTIF(B$6:Q$6,"7000")</f>
        <v>0</v>
      </c>
      <c r="J42" s="69">
        <f>SUM(I$10:I42)/COUNT(B$6:Q$6)</f>
        <v>1</v>
      </c>
    </row>
    <row r="48" spans="2:28" x14ac:dyDescent="0.25"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</row>
    <row r="49" spans="17:28" x14ac:dyDescent="0.25"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</row>
    <row r="50" spans="17:28" x14ac:dyDescent="0.25"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</row>
    <row r="51" spans="17:28" x14ac:dyDescent="0.25"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</row>
  </sheetData>
  <mergeCells count="10">
    <mergeCell ref="O20:P20"/>
    <mergeCell ref="B8:B9"/>
    <mergeCell ref="L13:T16"/>
    <mergeCell ref="L24:S29"/>
    <mergeCell ref="L33:S40"/>
    <mergeCell ref="C8:D8"/>
    <mergeCell ref="E8:F8"/>
    <mergeCell ref="G8:H8"/>
    <mergeCell ref="I8:J8"/>
    <mergeCell ref="L20:N20"/>
  </mergeCells>
  <phoneticPr fontId="1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47"/>
  <sheetViews>
    <sheetView zoomScale="46" zoomScaleNormal="46" workbookViewId="0">
      <pane xSplit="3" ySplit="3" topLeftCell="D83" activePane="bottomRight" state="frozen"/>
      <selection pane="topRight"/>
      <selection pane="bottomLeft"/>
      <selection pane="bottomRight" activeCell="G48" sqref="G48"/>
    </sheetView>
  </sheetViews>
  <sheetFormatPr defaultColWidth="10.875" defaultRowHeight="15.75" x14ac:dyDescent="0.25"/>
  <cols>
    <col min="1" max="2" width="7.875"/>
    <col min="3" max="3" width="16.625"/>
    <col min="4" max="10" width="16.125"/>
    <col min="11" max="11" width="19.5"/>
    <col min="12" max="18" width="8.875"/>
  </cols>
  <sheetData>
    <row r="1" spans="1:18" ht="16.5" x14ac:dyDescent="0.25">
      <c r="A1" s="88" t="s">
        <v>25</v>
      </c>
      <c r="B1" s="88"/>
      <c r="C1" s="88"/>
      <c r="D1" s="88" t="s">
        <v>26</v>
      </c>
      <c r="E1" s="88"/>
      <c r="F1" s="88"/>
      <c r="G1" s="88"/>
      <c r="H1" s="88"/>
      <c r="I1" s="88"/>
      <c r="J1" s="88"/>
      <c r="K1" s="88"/>
      <c r="L1" s="2"/>
      <c r="M1" s="2"/>
      <c r="N1" s="2"/>
      <c r="O1" s="2"/>
      <c r="P1" s="2"/>
      <c r="Q1" s="2"/>
      <c r="R1" s="2"/>
    </row>
    <row r="2" spans="1:18" ht="16.5" x14ac:dyDescent="0.25">
      <c r="A2" s="88" t="s">
        <v>27</v>
      </c>
      <c r="B2" s="88"/>
      <c r="C2" s="88"/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53"/>
      <c r="M2" s="2"/>
      <c r="N2" s="2"/>
      <c r="O2" s="2"/>
      <c r="P2" s="2"/>
      <c r="Q2" s="2"/>
      <c r="R2" s="2"/>
    </row>
    <row r="3" spans="1:18" ht="80.099999999999994" customHeight="1" x14ac:dyDescent="0.25">
      <c r="A3" s="96" t="s">
        <v>36</v>
      </c>
      <c r="B3" s="96"/>
      <c r="C3" s="96"/>
      <c r="D3" s="38" t="s">
        <v>37</v>
      </c>
      <c r="E3" s="38" t="s">
        <v>38</v>
      </c>
      <c r="F3" s="38" t="s">
        <v>39</v>
      </c>
      <c r="G3" s="38" t="s">
        <v>40</v>
      </c>
      <c r="H3" s="38" t="s">
        <v>41</v>
      </c>
      <c r="I3" s="38" t="s">
        <v>42</v>
      </c>
      <c r="J3" s="38" t="s">
        <v>43</v>
      </c>
      <c r="K3" s="38" t="s">
        <v>44</v>
      </c>
      <c r="L3" s="2"/>
      <c r="M3" s="2"/>
      <c r="N3" s="2"/>
      <c r="O3" s="2"/>
      <c r="P3" s="2"/>
      <c r="Q3" s="2"/>
      <c r="R3" s="2"/>
    </row>
    <row r="4" spans="1:18" ht="52.15" customHeight="1" x14ac:dyDescent="0.25">
      <c r="A4" s="88" t="s">
        <v>45</v>
      </c>
      <c r="B4" s="88"/>
      <c r="C4" s="88"/>
      <c r="D4" s="2" t="s">
        <v>46</v>
      </c>
      <c r="E4" s="11" t="s">
        <v>47</v>
      </c>
      <c r="F4" s="34" t="s">
        <v>48</v>
      </c>
      <c r="G4" s="2" t="s">
        <v>49</v>
      </c>
      <c r="H4" s="2" t="s">
        <v>50</v>
      </c>
      <c r="I4" s="2" t="s">
        <v>51</v>
      </c>
      <c r="J4" s="2" t="s">
        <v>52</v>
      </c>
      <c r="K4" s="2" t="s">
        <v>53</v>
      </c>
      <c r="L4" s="2"/>
      <c r="M4" s="2"/>
      <c r="N4" s="2"/>
      <c r="O4" s="2"/>
      <c r="P4" s="2"/>
      <c r="Q4" s="2"/>
      <c r="R4" s="2"/>
    </row>
    <row r="5" spans="1:18" ht="16.5" x14ac:dyDescent="0.25">
      <c r="A5" s="81" t="s">
        <v>54</v>
      </c>
      <c r="B5" s="82"/>
      <c r="C5" s="5" t="s">
        <v>55</v>
      </c>
      <c r="D5" s="6">
        <v>3</v>
      </c>
      <c r="E5" s="6">
        <v>1</v>
      </c>
      <c r="F5" s="6">
        <v>6</v>
      </c>
      <c r="G5" s="6">
        <v>7</v>
      </c>
      <c r="H5" s="6">
        <v>4</v>
      </c>
      <c r="I5" s="6">
        <v>7</v>
      </c>
      <c r="J5" s="6">
        <v>5</v>
      </c>
      <c r="K5" s="6">
        <v>1</v>
      </c>
      <c r="L5" s="54"/>
      <c r="M5" s="54"/>
      <c r="N5" s="54"/>
      <c r="O5" s="54"/>
      <c r="P5" s="54"/>
      <c r="Q5" s="54"/>
      <c r="R5" s="54"/>
    </row>
    <row r="6" spans="1:18" ht="16.5" x14ac:dyDescent="0.25">
      <c r="A6" s="83"/>
      <c r="B6" s="84"/>
      <c r="C6" s="5" t="s">
        <v>56</v>
      </c>
      <c r="D6" s="6">
        <v>7</v>
      </c>
      <c r="E6" s="6">
        <v>6</v>
      </c>
      <c r="F6" s="6">
        <v>8</v>
      </c>
      <c r="G6" s="6">
        <v>4</v>
      </c>
      <c r="H6" s="6">
        <v>7</v>
      </c>
      <c r="I6" s="6">
        <v>9</v>
      </c>
      <c r="J6" s="6">
        <v>8</v>
      </c>
      <c r="K6" s="6">
        <v>8</v>
      </c>
      <c r="L6" s="54"/>
      <c r="M6" s="54"/>
      <c r="N6" s="54"/>
      <c r="O6" s="54"/>
      <c r="P6" s="54"/>
      <c r="Q6" s="54"/>
      <c r="R6" s="54"/>
    </row>
    <row r="7" spans="1:18" ht="16.5" x14ac:dyDescent="0.25">
      <c r="A7" s="83"/>
      <c r="B7" s="84"/>
      <c r="C7" s="5" t="s">
        <v>57</v>
      </c>
      <c r="D7" s="6">
        <v>2</v>
      </c>
      <c r="E7" s="6">
        <v>4</v>
      </c>
      <c r="F7" s="6">
        <v>1</v>
      </c>
      <c r="G7" s="6">
        <v>2</v>
      </c>
      <c r="H7" s="6">
        <v>3</v>
      </c>
      <c r="I7" s="6">
        <v>4</v>
      </c>
      <c r="J7" s="6">
        <v>2</v>
      </c>
      <c r="K7" s="6">
        <v>7</v>
      </c>
      <c r="L7" s="54"/>
      <c r="M7" s="54"/>
      <c r="N7" s="54"/>
      <c r="O7" s="54"/>
      <c r="P7" s="54"/>
      <c r="Q7" s="54"/>
      <c r="R7" s="54"/>
    </row>
    <row r="8" spans="1:18" ht="16.5" x14ac:dyDescent="0.25">
      <c r="A8" s="83"/>
      <c r="B8" s="84"/>
      <c r="C8" s="5" t="s">
        <v>58</v>
      </c>
      <c r="D8" s="6">
        <v>1</v>
      </c>
      <c r="E8" s="6">
        <v>3</v>
      </c>
      <c r="F8" s="6">
        <v>2</v>
      </c>
      <c r="G8" s="6">
        <v>6</v>
      </c>
      <c r="H8" s="6">
        <v>2</v>
      </c>
      <c r="I8" s="6">
        <v>3</v>
      </c>
      <c r="J8" s="6">
        <v>3</v>
      </c>
      <c r="K8" s="6">
        <v>6</v>
      </c>
      <c r="L8" s="54"/>
      <c r="M8" s="54"/>
      <c r="N8" s="54"/>
      <c r="O8" s="54"/>
      <c r="P8" s="54"/>
      <c r="Q8" s="54"/>
      <c r="R8" s="54"/>
    </row>
    <row r="9" spans="1:18" ht="16.5" x14ac:dyDescent="0.25">
      <c r="A9" s="83"/>
      <c r="B9" s="84"/>
      <c r="C9" s="5" t="s">
        <v>59</v>
      </c>
      <c r="D9" s="6">
        <v>4</v>
      </c>
      <c r="E9" s="6">
        <v>5</v>
      </c>
      <c r="F9" s="6">
        <v>3</v>
      </c>
      <c r="G9" s="6">
        <v>5</v>
      </c>
      <c r="H9" s="6">
        <v>1</v>
      </c>
      <c r="I9" s="6">
        <v>8</v>
      </c>
      <c r="J9" s="6">
        <v>4</v>
      </c>
      <c r="K9" s="6">
        <v>3</v>
      </c>
      <c r="L9" s="54"/>
      <c r="M9" s="54"/>
      <c r="N9" s="54"/>
      <c r="O9" s="54"/>
      <c r="P9" s="54"/>
      <c r="Q9" s="54"/>
      <c r="R9" s="54"/>
    </row>
    <row r="10" spans="1:18" ht="16.5" x14ac:dyDescent="0.25">
      <c r="A10" s="83"/>
      <c r="B10" s="84"/>
      <c r="C10" s="5" t="s">
        <v>60</v>
      </c>
      <c r="D10" s="6">
        <v>8</v>
      </c>
      <c r="E10" s="6">
        <v>8</v>
      </c>
      <c r="F10" s="6">
        <v>4</v>
      </c>
      <c r="G10" s="6">
        <v>1</v>
      </c>
      <c r="H10" s="6">
        <v>8</v>
      </c>
      <c r="I10" s="6">
        <v>6</v>
      </c>
      <c r="J10" s="6">
        <v>7</v>
      </c>
      <c r="K10" s="6">
        <v>2</v>
      </c>
      <c r="L10" s="54"/>
      <c r="M10" s="54"/>
      <c r="N10" s="54"/>
      <c r="O10" s="54"/>
      <c r="P10" s="54"/>
      <c r="Q10" s="54"/>
      <c r="R10" s="54"/>
    </row>
    <row r="11" spans="1:18" ht="16.5" x14ac:dyDescent="0.25">
      <c r="A11" s="83"/>
      <c r="B11" s="84"/>
      <c r="C11" s="5" t="s">
        <v>61</v>
      </c>
      <c r="D11" s="6">
        <v>6</v>
      </c>
      <c r="E11" s="6">
        <v>2</v>
      </c>
      <c r="F11" s="6">
        <v>5</v>
      </c>
      <c r="G11" s="6">
        <v>8</v>
      </c>
      <c r="H11" s="6">
        <v>5</v>
      </c>
      <c r="I11" s="6">
        <v>5</v>
      </c>
      <c r="J11" s="6">
        <v>6</v>
      </c>
      <c r="K11" s="6">
        <v>5</v>
      </c>
      <c r="L11" s="54"/>
      <c r="M11" s="54"/>
      <c r="N11" s="54"/>
      <c r="O11" s="54"/>
      <c r="P11" s="54"/>
      <c r="Q11" s="54"/>
      <c r="R11" s="54"/>
    </row>
    <row r="12" spans="1:18" ht="16.5" x14ac:dyDescent="0.25">
      <c r="A12" s="85"/>
      <c r="B12" s="86"/>
      <c r="C12" s="5" t="s">
        <v>62</v>
      </c>
      <c r="D12" s="6">
        <v>5</v>
      </c>
      <c r="E12" s="6">
        <v>7</v>
      </c>
      <c r="F12" s="6">
        <v>7</v>
      </c>
      <c r="G12" s="6">
        <v>3</v>
      </c>
      <c r="H12" s="6">
        <v>6</v>
      </c>
      <c r="I12" s="6">
        <v>1</v>
      </c>
      <c r="J12" s="6">
        <v>1</v>
      </c>
      <c r="K12" s="6">
        <v>4</v>
      </c>
      <c r="L12" s="54"/>
      <c r="M12" s="54"/>
      <c r="N12" s="54"/>
      <c r="O12" s="54"/>
      <c r="P12" s="54"/>
      <c r="Q12" s="54"/>
      <c r="R12" s="54"/>
    </row>
    <row r="13" spans="1:18" ht="132" x14ac:dyDescent="0.25">
      <c r="A13" s="96" t="s">
        <v>63</v>
      </c>
      <c r="B13" s="96"/>
      <c r="C13" s="96"/>
      <c r="D13" s="38" t="s">
        <v>64</v>
      </c>
      <c r="E13" s="38" t="s">
        <v>65</v>
      </c>
      <c r="F13" s="38" t="s">
        <v>66</v>
      </c>
      <c r="G13" s="38" t="s">
        <v>67</v>
      </c>
      <c r="H13" s="38" t="s">
        <v>68</v>
      </c>
      <c r="I13" s="38" t="s">
        <v>69</v>
      </c>
      <c r="J13" s="38" t="s">
        <v>70</v>
      </c>
      <c r="K13" s="38" t="s">
        <v>71</v>
      </c>
      <c r="L13" s="2"/>
      <c r="M13" s="2"/>
      <c r="N13" s="2"/>
      <c r="O13" s="2" t="s">
        <v>72</v>
      </c>
      <c r="P13" s="2"/>
      <c r="Q13" s="2"/>
      <c r="R13" s="2"/>
    </row>
    <row r="14" spans="1:18" ht="108" x14ac:dyDescent="0.25">
      <c r="A14" s="97" t="s">
        <v>73</v>
      </c>
      <c r="B14" s="98"/>
      <c r="C14" s="99"/>
      <c r="D14" s="2" t="s">
        <v>74</v>
      </c>
      <c r="E14" s="2" t="s">
        <v>75</v>
      </c>
      <c r="F14" s="2" t="s">
        <v>76</v>
      </c>
      <c r="G14" s="2" t="s">
        <v>77</v>
      </c>
      <c r="H14" s="2" t="s">
        <v>78</v>
      </c>
      <c r="I14" s="2" t="s">
        <v>79</v>
      </c>
      <c r="J14" s="2" t="s">
        <v>80</v>
      </c>
      <c r="K14" s="2" t="s">
        <v>76</v>
      </c>
      <c r="L14" s="2"/>
      <c r="M14" s="2"/>
      <c r="N14" s="2"/>
      <c r="O14" s="2"/>
      <c r="P14" s="2"/>
      <c r="Q14" s="2"/>
      <c r="R14" s="2"/>
    </row>
    <row r="15" spans="1:18" ht="16.5" x14ac:dyDescent="0.25">
      <c r="A15" s="88" t="s">
        <v>81</v>
      </c>
      <c r="B15" s="89" t="s">
        <v>82</v>
      </c>
      <c r="C15" s="9" t="s">
        <v>83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55"/>
      <c r="M15" s="55"/>
      <c r="N15" s="55"/>
      <c r="O15" s="55"/>
      <c r="P15" s="55"/>
      <c r="Q15" s="55"/>
      <c r="R15" s="55"/>
    </row>
    <row r="16" spans="1:18" ht="16.5" x14ac:dyDescent="0.25">
      <c r="A16" s="88"/>
      <c r="B16" s="89"/>
      <c r="C16" s="9" t="s">
        <v>84</v>
      </c>
      <c r="D16" s="10">
        <v>2</v>
      </c>
      <c r="E16" s="10">
        <v>2</v>
      </c>
      <c r="F16" s="10">
        <v>2</v>
      </c>
      <c r="G16" s="10">
        <v>2</v>
      </c>
      <c r="H16" s="10">
        <v>1</v>
      </c>
      <c r="I16" s="10">
        <v>2</v>
      </c>
      <c r="J16" s="10">
        <v>2</v>
      </c>
      <c r="K16" s="10">
        <v>3</v>
      </c>
      <c r="L16" s="55"/>
      <c r="M16" s="55"/>
      <c r="N16" s="55"/>
      <c r="O16" s="55"/>
      <c r="P16" s="55"/>
      <c r="Q16" s="55"/>
      <c r="R16" s="55"/>
    </row>
    <row r="17" spans="1:18" ht="33" x14ac:dyDescent="0.25">
      <c r="A17" s="88"/>
      <c r="B17" s="89"/>
      <c r="C17" s="9" t="s">
        <v>85</v>
      </c>
      <c r="D17" s="10">
        <v>1</v>
      </c>
      <c r="E17" s="10">
        <v>2</v>
      </c>
      <c r="F17" s="10">
        <v>1</v>
      </c>
      <c r="G17" s="10">
        <v>2</v>
      </c>
      <c r="H17" s="10">
        <v>1</v>
      </c>
      <c r="I17" s="10">
        <v>2</v>
      </c>
      <c r="J17" s="10">
        <v>1</v>
      </c>
      <c r="K17" s="10">
        <v>2</v>
      </c>
      <c r="L17" s="55"/>
      <c r="M17" s="55"/>
      <c r="N17" s="55"/>
      <c r="O17" s="55"/>
      <c r="P17" s="55"/>
      <c r="Q17" s="55"/>
      <c r="R17" s="55"/>
    </row>
    <row r="18" spans="1:18" ht="33" x14ac:dyDescent="0.25">
      <c r="A18" s="88"/>
      <c r="B18" s="89"/>
      <c r="C18" s="9" t="s">
        <v>86</v>
      </c>
      <c r="D18" s="10">
        <v>3</v>
      </c>
      <c r="E18" s="10">
        <v>4</v>
      </c>
      <c r="F18" s="10">
        <v>3</v>
      </c>
      <c r="G18" s="10">
        <v>4</v>
      </c>
      <c r="H18" s="10">
        <v>4</v>
      </c>
      <c r="I18" s="10">
        <v>5</v>
      </c>
      <c r="J18" s="10">
        <v>3</v>
      </c>
      <c r="K18" s="10">
        <v>3</v>
      </c>
      <c r="L18" s="55"/>
      <c r="M18" s="55"/>
      <c r="N18" s="55"/>
      <c r="O18" s="55"/>
      <c r="P18" s="55"/>
      <c r="Q18" s="55"/>
      <c r="R18" s="55"/>
    </row>
    <row r="19" spans="1:18" ht="33" x14ac:dyDescent="0.25">
      <c r="A19" s="88"/>
      <c r="B19" s="89"/>
      <c r="C19" s="9" t="s">
        <v>1</v>
      </c>
      <c r="D19" s="10">
        <v>100</v>
      </c>
      <c r="E19" s="10">
        <v>50</v>
      </c>
      <c r="F19" s="10">
        <v>50</v>
      </c>
      <c r="G19" s="10">
        <v>200</v>
      </c>
      <c r="H19" s="10">
        <v>200</v>
      </c>
      <c r="I19" s="10">
        <v>50</v>
      </c>
      <c r="J19" s="10">
        <v>100</v>
      </c>
      <c r="K19" s="10">
        <v>200</v>
      </c>
      <c r="L19" s="55"/>
      <c r="M19" s="55"/>
      <c r="N19" s="55"/>
      <c r="O19" s="55"/>
      <c r="P19" s="55"/>
      <c r="Q19" s="55"/>
      <c r="R19" s="55"/>
    </row>
    <row r="20" spans="1:18" ht="33" x14ac:dyDescent="0.25">
      <c r="A20" s="88"/>
      <c r="B20" s="89"/>
      <c r="C20" s="9" t="s">
        <v>2</v>
      </c>
      <c r="D20" s="10">
        <v>300</v>
      </c>
      <c r="E20" s="10">
        <v>100</v>
      </c>
      <c r="F20" s="10">
        <v>100</v>
      </c>
      <c r="G20" s="10">
        <v>500</v>
      </c>
      <c r="H20" s="10">
        <v>500</v>
      </c>
      <c r="I20" s="10">
        <v>100</v>
      </c>
      <c r="J20" s="10">
        <v>300</v>
      </c>
      <c r="K20" s="10">
        <v>500</v>
      </c>
      <c r="L20" s="55"/>
      <c r="M20" s="55"/>
      <c r="N20" s="55"/>
      <c r="O20" s="55"/>
      <c r="P20" s="55"/>
      <c r="Q20" s="55"/>
      <c r="R20" s="55"/>
    </row>
    <row r="21" spans="1:18" ht="33" x14ac:dyDescent="0.25">
      <c r="A21" s="88"/>
      <c r="B21" s="89"/>
      <c r="C21" s="9" t="s">
        <v>3</v>
      </c>
      <c r="D21" s="10">
        <v>500</v>
      </c>
      <c r="E21" s="10">
        <v>150</v>
      </c>
      <c r="F21" s="10">
        <v>150</v>
      </c>
      <c r="G21" s="10">
        <v>800</v>
      </c>
      <c r="H21" s="10">
        <v>800</v>
      </c>
      <c r="I21" s="10">
        <v>200</v>
      </c>
      <c r="J21" s="10">
        <v>500</v>
      </c>
      <c r="K21" s="10">
        <v>800</v>
      </c>
      <c r="L21" s="55"/>
      <c r="M21" s="55"/>
      <c r="N21" s="55"/>
      <c r="O21" s="55"/>
      <c r="P21" s="55"/>
      <c r="Q21" s="55"/>
      <c r="R21" s="55"/>
    </row>
    <row r="22" spans="1:18" ht="16.5" x14ac:dyDescent="0.25">
      <c r="A22" s="88"/>
      <c r="B22" s="89"/>
      <c r="C22" s="9" t="s">
        <v>4</v>
      </c>
      <c r="D22" s="10">
        <v>800</v>
      </c>
      <c r="E22" s="10">
        <v>200</v>
      </c>
      <c r="F22" s="10">
        <v>250</v>
      </c>
      <c r="G22" s="10">
        <v>1000</v>
      </c>
      <c r="H22" s="10">
        <v>1000</v>
      </c>
      <c r="I22" s="10">
        <v>300</v>
      </c>
      <c r="J22" s="10">
        <v>800</v>
      </c>
      <c r="K22" s="10">
        <v>1000</v>
      </c>
      <c r="L22" s="55"/>
      <c r="M22" s="55"/>
      <c r="N22" s="55"/>
      <c r="O22" s="55"/>
      <c r="P22" s="55"/>
      <c r="Q22" s="55"/>
      <c r="R22" s="55"/>
    </row>
    <row r="23" spans="1:18" ht="82.5" x14ac:dyDescent="0.25">
      <c r="A23" s="88"/>
      <c r="B23" s="88" t="s">
        <v>87</v>
      </c>
      <c r="C23" s="11" t="s">
        <v>88</v>
      </c>
      <c r="D23" s="39" t="s">
        <v>89</v>
      </c>
      <c r="E23" s="40" t="s">
        <v>90</v>
      </c>
      <c r="F23" s="40" t="s">
        <v>91</v>
      </c>
      <c r="G23" s="41" t="s">
        <v>92</v>
      </c>
      <c r="H23" s="40" t="s">
        <v>91</v>
      </c>
      <c r="I23" s="40" t="s">
        <v>93</v>
      </c>
      <c r="J23" s="40" t="s">
        <v>94</v>
      </c>
      <c r="K23" s="40" t="s">
        <v>95</v>
      </c>
      <c r="L23" s="7"/>
      <c r="M23" s="2"/>
      <c r="N23" s="2"/>
      <c r="O23" s="2"/>
      <c r="P23" s="2"/>
      <c r="Q23" s="2"/>
      <c r="R23" s="2"/>
    </row>
    <row r="24" spans="1:18" ht="33" x14ac:dyDescent="0.25">
      <c r="A24" s="88"/>
      <c r="B24" s="88"/>
      <c r="C24" s="11" t="s">
        <v>96</v>
      </c>
      <c r="D24" s="42" t="s">
        <v>91</v>
      </c>
      <c r="E24" s="43" t="s">
        <v>97</v>
      </c>
      <c r="F24" s="43" t="s">
        <v>91</v>
      </c>
      <c r="G24" s="43" t="s">
        <v>98</v>
      </c>
      <c r="H24" s="43" t="s">
        <v>91</v>
      </c>
      <c r="I24" s="43" t="s">
        <v>91</v>
      </c>
      <c r="J24" s="43" t="s">
        <v>99</v>
      </c>
      <c r="K24" s="43" t="s">
        <v>91</v>
      </c>
      <c r="L24" s="7"/>
      <c r="M24" s="2"/>
      <c r="N24" s="2"/>
      <c r="O24" s="2"/>
      <c r="P24" s="2"/>
      <c r="Q24" s="2"/>
      <c r="R24" s="2"/>
    </row>
    <row r="25" spans="1:18" ht="66" x14ac:dyDescent="0.25">
      <c r="A25" s="88"/>
      <c r="B25" s="88"/>
      <c r="C25" s="11" t="s">
        <v>100</v>
      </c>
      <c r="D25" s="42" t="s">
        <v>91</v>
      </c>
      <c r="E25" s="43" t="s">
        <v>101</v>
      </c>
      <c r="F25" s="43" t="s">
        <v>91</v>
      </c>
      <c r="G25" s="43" t="s">
        <v>102</v>
      </c>
      <c r="H25" s="43" t="s">
        <v>91</v>
      </c>
      <c r="I25" s="43" t="s">
        <v>103</v>
      </c>
      <c r="J25" s="43" t="s">
        <v>91</v>
      </c>
      <c r="K25" s="43" t="s">
        <v>91</v>
      </c>
      <c r="L25" s="7"/>
      <c r="M25" s="2"/>
      <c r="N25" s="2"/>
      <c r="O25" s="2"/>
      <c r="P25" s="2"/>
      <c r="Q25" s="2"/>
      <c r="R25" s="2"/>
    </row>
    <row r="26" spans="1:18" ht="33" x14ac:dyDescent="0.25">
      <c r="A26" s="88"/>
      <c r="B26" s="88"/>
      <c r="C26" s="12" t="s">
        <v>104</v>
      </c>
      <c r="D26" s="44" t="s">
        <v>91</v>
      </c>
      <c r="E26" s="45" t="s">
        <v>105</v>
      </c>
      <c r="F26" s="45" t="s">
        <v>106</v>
      </c>
      <c r="G26" s="45" t="s">
        <v>91</v>
      </c>
      <c r="H26" s="45" t="s">
        <v>107</v>
      </c>
      <c r="I26" s="45" t="s">
        <v>108</v>
      </c>
      <c r="J26" s="45" t="s">
        <v>91</v>
      </c>
      <c r="K26" s="45" t="s">
        <v>109</v>
      </c>
      <c r="L26" s="7"/>
      <c r="M26" s="56"/>
      <c r="N26" s="56"/>
      <c r="O26" s="56"/>
      <c r="P26" s="56"/>
      <c r="Q26" s="56"/>
      <c r="R26" s="56"/>
    </row>
    <row r="27" spans="1:18" ht="16.5" x14ac:dyDescent="0.25">
      <c r="A27" s="88"/>
      <c r="B27" s="88"/>
      <c r="C27" s="11" t="s">
        <v>110</v>
      </c>
      <c r="D27" s="42" t="s">
        <v>91</v>
      </c>
      <c r="E27" s="43" t="s">
        <v>91</v>
      </c>
      <c r="F27" s="43" t="s">
        <v>91</v>
      </c>
      <c r="G27" s="46"/>
      <c r="H27" s="42" t="s">
        <v>91</v>
      </c>
      <c r="I27" s="43" t="s">
        <v>91</v>
      </c>
      <c r="J27" s="43" t="s">
        <v>91</v>
      </c>
      <c r="K27" s="43" t="s">
        <v>91</v>
      </c>
      <c r="L27" s="7"/>
      <c r="M27" s="2"/>
      <c r="N27" s="2"/>
      <c r="O27" s="2"/>
      <c r="P27" s="2"/>
      <c r="Q27" s="2"/>
      <c r="R27" s="2"/>
    </row>
    <row r="28" spans="1:18" ht="16.5" x14ac:dyDescent="0.25">
      <c r="A28" s="88"/>
      <c r="B28" s="88"/>
      <c r="C28" s="11" t="s">
        <v>111</v>
      </c>
      <c r="D28" s="42" t="s">
        <v>91</v>
      </c>
      <c r="E28" s="46"/>
      <c r="F28" s="42" t="s">
        <v>91</v>
      </c>
      <c r="G28" s="46"/>
      <c r="H28" s="42" t="s">
        <v>91</v>
      </c>
      <c r="I28" s="43" t="s">
        <v>91</v>
      </c>
      <c r="J28" s="43" t="s">
        <v>91</v>
      </c>
      <c r="K28" s="43" t="s">
        <v>91</v>
      </c>
      <c r="L28" s="7"/>
      <c r="M28" s="2"/>
      <c r="N28" s="2"/>
      <c r="O28" s="2"/>
      <c r="P28" s="2"/>
      <c r="Q28" s="2"/>
      <c r="R28" s="2"/>
    </row>
    <row r="29" spans="1:18" ht="16.5" x14ac:dyDescent="0.25">
      <c r="A29" s="88" t="s">
        <v>112</v>
      </c>
      <c r="B29" s="89" t="s">
        <v>82</v>
      </c>
      <c r="C29" s="9" t="s">
        <v>83</v>
      </c>
      <c r="D29" s="10">
        <v>1</v>
      </c>
      <c r="E29" s="10">
        <v>1</v>
      </c>
      <c r="F29" s="10">
        <v>1</v>
      </c>
      <c r="G29" s="10">
        <v>1</v>
      </c>
      <c r="H29" s="10">
        <v>1</v>
      </c>
      <c r="I29" s="10">
        <v>2</v>
      </c>
      <c r="J29" s="10">
        <v>1</v>
      </c>
      <c r="K29" s="10">
        <v>1</v>
      </c>
      <c r="L29" s="55"/>
      <c r="M29" s="55"/>
      <c r="N29" s="55"/>
      <c r="O29" s="55"/>
      <c r="P29" s="55"/>
      <c r="Q29" s="55"/>
      <c r="R29" s="55"/>
    </row>
    <row r="30" spans="1:18" ht="16.5" x14ac:dyDescent="0.25">
      <c r="A30" s="88"/>
      <c r="B30" s="89"/>
      <c r="C30" s="9" t="s">
        <v>84</v>
      </c>
      <c r="D30" s="10">
        <v>2</v>
      </c>
      <c r="E30" s="10">
        <v>3</v>
      </c>
      <c r="F30" s="10">
        <v>3</v>
      </c>
      <c r="G30" s="10">
        <v>2</v>
      </c>
      <c r="H30" s="10">
        <v>2</v>
      </c>
      <c r="I30" s="8" t="s">
        <v>113</v>
      </c>
      <c r="J30" s="10">
        <v>3</v>
      </c>
      <c r="K30" s="10">
        <v>2</v>
      </c>
      <c r="L30" s="55"/>
      <c r="M30" s="55"/>
      <c r="N30" s="55"/>
      <c r="O30" s="55"/>
      <c r="P30" s="55"/>
      <c r="Q30" s="55"/>
      <c r="R30" s="55"/>
    </row>
    <row r="31" spans="1:18" ht="33" x14ac:dyDescent="0.25">
      <c r="A31" s="88"/>
      <c r="B31" s="89"/>
      <c r="C31" s="9" t="s">
        <v>85</v>
      </c>
      <c r="D31" s="10">
        <v>2</v>
      </c>
      <c r="E31" s="10">
        <v>3</v>
      </c>
      <c r="F31" s="10">
        <v>3</v>
      </c>
      <c r="G31" s="10">
        <v>2</v>
      </c>
      <c r="H31" s="10">
        <v>1</v>
      </c>
      <c r="I31" s="8" t="s">
        <v>113</v>
      </c>
      <c r="J31" s="10">
        <v>3</v>
      </c>
      <c r="K31" s="10">
        <v>2</v>
      </c>
      <c r="L31" s="55"/>
      <c r="M31" s="55"/>
      <c r="N31" s="55"/>
      <c r="O31" s="55"/>
      <c r="P31" s="55"/>
      <c r="Q31" s="55"/>
      <c r="R31" s="55"/>
    </row>
    <row r="32" spans="1:18" ht="33" x14ac:dyDescent="0.25">
      <c r="A32" s="88"/>
      <c r="B32" s="89"/>
      <c r="C32" s="9" t="s">
        <v>86</v>
      </c>
      <c r="D32" s="10">
        <v>2</v>
      </c>
      <c r="E32" s="10">
        <v>3</v>
      </c>
      <c r="F32" s="10">
        <v>3</v>
      </c>
      <c r="G32" s="10">
        <v>2</v>
      </c>
      <c r="H32" s="10">
        <v>4</v>
      </c>
      <c r="I32" s="8" t="s">
        <v>113</v>
      </c>
      <c r="J32" s="10">
        <v>3</v>
      </c>
      <c r="K32" s="10">
        <v>3</v>
      </c>
      <c r="L32" s="55"/>
      <c r="M32" s="55"/>
      <c r="N32" s="55"/>
      <c r="O32" s="55"/>
      <c r="P32" s="55"/>
      <c r="Q32" s="55"/>
      <c r="R32" s="55"/>
    </row>
    <row r="33" spans="1:18" ht="33" x14ac:dyDescent="0.25">
      <c r="A33" s="88"/>
      <c r="B33" s="89"/>
      <c r="C33" s="9" t="s">
        <v>1</v>
      </c>
      <c r="D33" s="10">
        <v>50</v>
      </c>
      <c r="E33" s="10">
        <v>10</v>
      </c>
      <c r="F33" s="10">
        <v>50</v>
      </c>
      <c r="G33" s="10">
        <v>0</v>
      </c>
      <c r="H33" s="10">
        <v>100</v>
      </c>
      <c r="I33" s="8" t="s">
        <v>113</v>
      </c>
      <c r="J33" s="10">
        <v>100</v>
      </c>
      <c r="K33" s="10">
        <v>100</v>
      </c>
      <c r="L33" s="55"/>
      <c r="M33" s="55"/>
      <c r="N33" s="55"/>
      <c r="O33" s="55"/>
      <c r="P33" s="55"/>
      <c r="Q33" s="55"/>
      <c r="R33" s="55"/>
    </row>
    <row r="34" spans="1:18" ht="33" x14ac:dyDescent="0.25">
      <c r="A34" s="88"/>
      <c r="B34" s="89"/>
      <c r="C34" s="9" t="s">
        <v>2</v>
      </c>
      <c r="D34" s="10">
        <v>80</v>
      </c>
      <c r="E34" s="10">
        <v>50</v>
      </c>
      <c r="F34" s="10">
        <v>100</v>
      </c>
      <c r="G34" s="10">
        <v>0</v>
      </c>
      <c r="H34" s="10">
        <v>200</v>
      </c>
      <c r="I34" s="8" t="s">
        <v>113</v>
      </c>
      <c r="J34" s="10">
        <v>200</v>
      </c>
      <c r="K34" s="10">
        <v>250</v>
      </c>
      <c r="L34" s="55"/>
      <c r="M34" s="55"/>
      <c r="N34" s="55"/>
      <c r="O34" s="55"/>
      <c r="P34" s="55"/>
      <c r="Q34" s="55"/>
      <c r="R34" s="55"/>
    </row>
    <row r="35" spans="1:18" ht="33" x14ac:dyDescent="0.25">
      <c r="A35" s="88"/>
      <c r="B35" s="89"/>
      <c r="C35" s="9" t="s">
        <v>3</v>
      </c>
      <c r="D35" s="10">
        <v>150</v>
      </c>
      <c r="E35" s="10">
        <v>80</v>
      </c>
      <c r="F35" s="10">
        <v>150</v>
      </c>
      <c r="G35" s="10">
        <v>0</v>
      </c>
      <c r="H35" s="10">
        <v>600</v>
      </c>
      <c r="I35" s="8" t="s">
        <v>113</v>
      </c>
      <c r="J35" s="10">
        <v>400</v>
      </c>
      <c r="K35" s="10">
        <v>500</v>
      </c>
      <c r="L35" s="55"/>
      <c r="M35" s="55"/>
      <c r="N35" s="55"/>
      <c r="O35" s="55"/>
      <c r="P35" s="55"/>
      <c r="Q35" s="55"/>
      <c r="R35" s="55"/>
    </row>
    <row r="36" spans="1:18" ht="16.5" x14ac:dyDescent="0.25">
      <c r="A36" s="88"/>
      <c r="B36" s="89"/>
      <c r="C36" s="9" t="s">
        <v>4</v>
      </c>
      <c r="D36" s="10">
        <v>300</v>
      </c>
      <c r="E36" s="10">
        <v>100</v>
      </c>
      <c r="F36" s="10">
        <v>200</v>
      </c>
      <c r="G36" s="10">
        <v>0</v>
      </c>
      <c r="H36" s="10">
        <v>800</v>
      </c>
      <c r="I36" s="8" t="s">
        <v>113</v>
      </c>
      <c r="J36" s="10">
        <v>500</v>
      </c>
      <c r="K36" s="10">
        <v>1000</v>
      </c>
      <c r="L36" s="55"/>
      <c r="M36" s="55"/>
      <c r="N36" s="55"/>
      <c r="O36" s="55"/>
      <c r="P36" s="55"/>
      <c r="Q36" s="55"/>
      <c r="R36" s="55"/>
    </row>
    <row r="37" spans="1:18" ht="49.5" x14ac:dyDescent="0.25">
      <c r="A37" s="88"/>
      <c r="B37" s="88" t="s">
        <v>87</v>
      </c>
      <c r="C37" s="11" t="s">
        <v>88</v>
      </c>
      <c r="D37" s="39" t="s">
        <v>91</v>
      </c>
      <c r="E37" s="40" t="s">
        <v>91</v>
      </c>
      <c r="F37" s="40" t="s">
        <v>114</v>
      </c>
      <c r="G37" s="40" t="s">
        <v>115</v>
      </c>
      <c r="H37" s="40" t="s">
        <v>91</v>
      </c>
      <c r="I37" s="40" t="s">
        <v>91</v>
      </c>
      <c r="J37" s="40" t="s">
        <v>116</v>
      </c>
      <c r="K37" s="40" t="s">
        <v>117</v>
      </c>
      <c r="L37" s="2"/>
      <c r="M37" s="2"/>
      <c r="N37" s="2"/>
      <c r="O37" s="2"/>
      <c r="P37" s="2"/>
      <c r="Q37" s="2"/>
      <c r="R37" s="2"/>
    </row>
    <row r="38" spans="1:18" ht="16.5" x14ac:dyDescent="0.25">
      <c r="A38" s="88"/>
      <c r="B38" s="88"/>
      <c r="C38" s="11" t="s">
        <v>118</v>
      </c>
      <c r="D38" s="42" t="s">
        <v>119</v>
      </c>
      <c r="E38" s="43" t="s">
        <v>91</v>
      </c>
      <c r="F38" s="43" t="s">
        <v>120</v>
      </c>
      <c r="G38" s="43" t="s">
        <v>91</v>
      </c>
      <c r="H38" s="43" t="s">
        <v>91</v>
      </c>
      <c r="I38" s="43" t="s">
        <v>91</v>
      </c>
      <c r="J38" s="43" t="s">
        <v>121</v>
      </c>
      <c r="K38" s="43" t="s">
        <v>122</v>
      </c>
      <c r="L38" s="2"/>
      <c r="M38" s="2"/>
      <c r="N38" s="2"/>
      <c r="O38" s="2"/>
      <c r="P38" s="2"/>
      <c r="Q38" s="2"/>
      <c r="R38" s="2"/>
    </row>
    <row r="39" spans="1:18" ht="49.5" x14ac:dyDescent="0.25">
      <c r="A39" s="88"/>
      <c r="B39" s="88"/>
      <c r="C39" s="11" t="s">
        <v>123</v>
      </c>
      <c r="D39" s="42" t="s">
        <v>124</v>
      </c>
      <c r="E39" s="43" t="s">
        <v>91</v>
      </c>
      <c r="F39" s="43" t="s">
        <v>91</v>
      </c>
      <c r="G39" s="43" t="s">
        <v>91</v>
      </c>
      <c r="H39" s="43" t="s">
        <v>91</v>
      </c>
      <c r="I39" s="43" t="s">
        <v>91</v>
      </c>
      <c r="J39" s="43" t="s">
        <v>125</v>
      </c>
      <c r="K39" s="43" t="s">
        <v>91</v>
      </c>
      <c r="L39" s="2"/>
      <c r="M39" s="2"/>
      <c r="N39" s="2"/>
      <c r="O39" s="2"/>
      <c r="P39" s="2"/>
      <c r="Q39" s="2"/>
      <c r="R39" s="2"/>
    </row>
    <row r="40" spans="1:18" ht="148.5" x14ac:dyDescent="0.25">
      <c r="A40" s="88"/>
      <c r="B40" s="88"/>
      <c r="C40" s="11" t="s">
        <v>126</v>
      </c>
      <c r="D40" s="42" t="s">
        <v>127</v>
      </c>
      <c r="E40" s="43" t="s">
        <v>91</v>
      </c>
      <c r="F40" s="43" t="s">
        <v>128</v>
      </c>
      <c r="G40" s="43" t="s">
        <v>91</v>
      </c>
      <c r="H40" s="43" t="s">
        <v>91</v>
      </c>
      <c r="I40" s="43" t="s">
        <v>91</v>
      </c>
      <c r="J40" s="43" t="s">
        <v>129</v>
      </c>
      <c r="K40" s="43" t="s">
        <v>130</v>
      </c>
      <c r="L40" s="2"/>
      <c r="M40" s="2"/>
      <c r="N40" s="2"/>
      <c r="O40" s="2"/>
      <c r="P40" s="2"/>
      <c r="Q40" s="2"/>
      <c r="R40" s="2"/>
    </row>
    <row r="41" spans="1:18" ht="99" x14ac:dyDescent="0.25">
      <c r="A41" s="88"/>
      <c r="B41" s="88"/>
      <c r="C41" s="12" t="s">
        <v>131</v>
      </c>
      <c r="D41" s="47" t="s">
        <v>91</v>
      </c>
      <c r="E41" s="48" t="s">
        <v>91</v>
      </c>
      <c r="F41" s="48" t="s">
        <v>132</v>
      </c>
      <c r="G41" s="48" t="s">
        <v>133</v>
      </c>
      <c r="H41" s="48" t="s">
        <v>91</v>
      </c>
      <c r="I41" s="48" t="s">
        <v>91</v>
      </c>
      <c r="J41" s="48" t="s">
        <v>134</v>
      </c>
      <c r="K41" s="48" t="s">
        <v>132</v>
      </c>
      <c r="L41" s="56"/>
      <c r="M41" s="56"/>
      <c r="N41" s="56"/>
      <c r="O41" s="56"/>
      <c r="P41" s="56"/>
      <c r="Q41" s="56"/>
      <c r="R41" s="56"/>
    </row>
    <row r="42" spans="1:18" ht="49.5" x14ac:dyDescent="0.25">
      <c r="A42" s="88"/>
      <c r="B42" s="88"/>
      <c r="C42" s="12" t="s">
        <v>135</v>
      </c>
      <c r="D42" s="44" t="s">
        <v>136</v>
      </c>
      <c r="E42" s="45" t="s">
        <v>137</v>
      </c>
      <c r="F42" s="45" t="s">
        <v>138</v>
      </c>
      <c r="G42" s="45" t="s">
        <v>139</v>
      </c>
      <c r="H42" s="45" t="s">
        <v>91</v>
      </c>
      <c r="I42" s="45" t="s">
        <v>91</v>
      </c>
      <c r="J42" s="45" t="s">
        <v>140</v>
      </c>
      <c r="K42" s="45" t="s">
        <v>91</v>
      </c>
      <c r="L42" s="56"/>
      <c r="M42" s="56"/>
      <c r="N42" s="56"/>
      <c r="O42" s="56"/>
      <c r="P42" s="56"/>
      <c r="Q42" s="56"/>
      <c r="R42" s="56"/>
    </row>
    <row r="43" spans="1:18" ht="16.5" x14ac:dyDescent="0.25">
      <c r="A43" s="88"/>
      <c r="B43" s="88"/>
      <c r="C43" s="12" t="s">
        <v>141</v>
      </c>
      <c r="D43" s="44" t="s">
        <v>91</v>
      </c>
      <c r="E43" s="45" t="s">
        <v>91</v>
      </c>
      <c r="F43" s="45" t="s">
        <v>91</v>
      </c>
      <c r="G43" s="45" t="s">
        <v>91</v>
      </c>
      <c r="H43" s="45" t="s">
        <v>91</v>
      </c>
      <c r="I43" s="45" t="s">
        <v>91</v>
      </c>
      <c r="J43" s="45" t="s">
        <v>91</v>
      </c>
      <c r="K43" s="45" t="s">
        <v>91</v>
      </c>
      <c r="L43" s="56"/>
      <c r="M43" s="56"/>
      <c r="N43" s="56"/>
      <c r="O43" s="56"/>
      <c r="P43" s="56"/>
      <c r="Q43" s="56"/>
      <c r="R43" s="56"/>
    </row>
    <row r="44" spans="1:18" ht="82.5" x14ac:dyDescent="0.25">
      <c r="A44" s="88"/>
      <c r="B44" s="88"/>
      <c r="C44" s="11" t="s">
        <v>142</v>
      </c>
      <c r="D44" s="42" t="s">
        <v>143</v>
      </c>
      <c r="E44" s="43" t="s">
        <v>144</v>
      </c>
      <c r="F44" s="43" t="s">
        <v>145</v>
      </c>
      <c r="G44" s="43" t="s">
        <v>146</v>
      </c>
      <c r="H44" s="43" t="s">
        <v>147</v>
      </c>
      <c r="I44" s="43" t="s">
        <v>148</v>
      </c>
      <c r="J44" s="43" t="s">
        <v>149</v>
      </c>
      <c r="K44" s="43" t="s">
        <v>150</v>
      </c>
      <c r="L44" s="2"/>
      <c r="M44" s="2"/>
      <c r="N44" s="2"/>
      <c r="O44" s="2"/>
      <c r="P44" s="2"/>
      <c r="Q44" s="2"/>
      <c r="R44" s="2"/>
    </row>
    <row r="45" spans="1:18" ht="16.5" x14ac:dyDescent="0.25">
      <c r="A45" s="88" t="s">
        <v>151</v>
      </c>
      <c r="B45" s="89" t="s">
        <v>82</v>
      </c>
      <c r="C45" s="9" t="s">
        <v>83</v>
      </c>
      <c r="D45" s="10">
        <v>1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55"/>
      <c r="M45" s="55"/>
      <c r="N45" s="55"/>
      <c r="O45" s="55"/>
      <c r="P45" s="55"/>
      <c r="Q45" s="55"/>
      <c r="R45" s="55"/>
    </row>
    <row r="46" spans="1:18" ht="16.5" x14ac:dyDescent="0.25">
      <c r="A46" s="88"/>
      <c r="B46" s="89"/>
      <c r="C46" s="9" t="s">
        <v>84</v>
      </c>
      <c r="D46" s="10">
        <v>1</v>
      </c>
      <c r="E46" s="10">
        <v>1</v>
      </c>
      <c r="F46" s="10">
        <v>2</v>
      </c>
      <c r="G46" s="10">
        <v>3</v>
      </c>
      <c r="H46" s="10">
        <v>2</v>
      </c>
      <c r="I46" s="10">
        <v>2</v>
      </c>
      <c r="J46" s="10">
        <v>1</v>
      </c>
      <c r="K46" s="10">
        <v>2</v>
      </c>
      <c r="L46" s="55"/>
      <c r="M46" s="55"/>
      <c r="N46" s="55"/>
      <c r="O46" s="55"/>
      <c r="P46" s="55"/>
      <c r="Q46" s="55"/>
      <c r="R46" s="55"/>
    </row>
    <row r="47" spans="1:18" ht="33" x14ac:dyDescent="0.25">
      <c r="A47" s="88"/>
      <c r="B47" s="89"/>
      <c r="C47" s="9" t="s">
        <v>85</v>
      </c>
      <c r="D47" s="10">
        <v>1</v>
      </c>
      <c r="E47" s="10">
        <v>1</v>
      </c>
      <c r="F47" s="10">
        <v>2</v>
      </c>
      <c r="G47" s="10">
        <v>3</v>
      </c>
      <c r="H47" s="10">
        <v>2</v>
      </c>
      <c r="I47" s="10">
        <v>2</v>
      </c>
      <c r="J47" s="10">
        <v>1</v>
      </c>
      <c r="K47" s="10">
        <v>2</v>
      </c>
      <c r="L47" s="55"/>
      <c r="M47" s="55"/>
      <c r="N47" s="55"/>
      <c r="O47" s="55"/>
      <c r="P47" s="55"/>
      <c r="Q47" s="55"/>
      <c r="R47" s="55"/>
    </row>
    <row r="48" spans="1:18" ht="33" x14ac:dyDescent="0.25">
      <c r="A48" s="88"/>
      <c r="B48" s="89"/>
      <c r="C48" s="9" t="s">
        <v>86</v>
      </c>
      <c r="D48" s="10">
        <v>4</v>
      </c>
      <c r="E48" s="10">
        <v>1</v>
      </c>
      <c r="F48" s="10">
        <v>2</v>
      </c>
      <c r="G48" s="10">
        <v>3</v>
      </c>
      <c r="H48" s="10">
        <v>4</v>
      </c>
      <c r="I48" s="10">
        <v>2</v>
      </c>
      <c r="J48" s="10">
        <v>1</v>
      </c>
      <c r="K48" s="10">
        <v>1</v>
      </c>
      <c r="L48" s="55"/>
      <c r="M48" s="55"/>
      <c r="N48" s="55"/>
      <c r="O48" s="55"/>
      <c r="P48" s="55"/>
      <c r="Q48" s="55"/>
      <c r="R48" s="55"/>
    </row>
    <row r="49" spans="1:18" ht="33" x14ac:dyDescent="0.25">
      <c r="A49" s="88"/>
      <c r="B49" s="89"/>
      <c r="C49" s="9" t="s">
        <v>1</v>
      </c>
      <c r="D49" s="10">
        <v>200</v>
      </c>
      <c r="E49" s="10">
        <v>80</v>
      </c>
      <c r="F49" s="10">
        <v>100</v>
      </c>
      <c r="G49" s="10">
        <v>0</v>
      </c>
      <c r="H49" s="10">
        <v>100</v>
      </c>
      <c r="I49" s="10">
        <v>200</v>
      </c>
      <c r="J49" s="10">
        <v>300</v>
      </c>
      <c r="K49" s="10">
        <v>100</v>
      </c>
      <c r="L49" s="55"/>
      <c r="M49" s="55"/>
      <c r="N49" s="55"/>
      <c r="O49" s="55"/>
      <c r="P49" s="55"/>
      <c r="Q49" s="55"/>
      <c r="R49" s="55"/>
    </row>
    <row r="50" spans="1:18" ht="33" x14ac:dyDescent="0.25">
      <c r="A50" s="88"/>
      <c r="B50" s="89"/>
      <c r="C50" s="9" t="s">
        <v>2</v>
      </c>
      <c r="D50" s="10">
        <v>300</v>
      </c>
      <c r="E50" s="10">
        <v>100</v>
      </c>
      <c r="F50" s="10">
        <v>150</v>
      </c>
      <c r="G50" s="10">
        <v>50</v>
      </c>
      <c r="H50" s="10">
        <v>300</v>
      </c>
      <c r="I50" s="10">
        <v>300</v>
      </c>
      <c r="J50" s="10">
        <v>600</v>
      </c>
      <c r="K50" s="10">
        <v>200</v>
      </c>
      <c r="L50" s="55"/>
      <c r="M50" s="55"/>
      <c r="N50" s="55"/>
      <c r="O50" s="55"/>
      <c r="P50" s="55"/>
      <c r="Q50" s="55"/>
      <c r="R50" s="55"/>
    </row>
    <row r="51" spans="1:18" ht="33" x14ac:dyDescent="0.25">
      <c r="A51" s="88"/>
      <c r="B51" s="89"/>
      <c r="C51" s="9" t="s">
        <v>3</v>
      </c>
      <c r="D51" s="10">
        <v>500</v>
      </c>
      <c r="E51" s="10">
        <v>150</v>
      </c>
      <c r="F51" s="10">
        <v>200</v>
      </c>
      <c r="G51" s="10">
        <v>100</v>
      </c>
      <c r="H51" s="10">
        <v>600</v>
      </c>
      <c r="I51" s="10">
        <v>400</v>
      </c>
      <c r="J51" s="10">
        <v>900</v>
      </c>
      <c r="K51" s="10">
        <v>400</v>
      </c>
      <c r="L51" s="55"/>
      <c r="M51" s="55"/>
      <c r="N51" s="55"/>
      <c r="O51" s="55"/>
      <c r="P51" s="55"/>
      <c r="Q51" s="55"/>
      <c r="R51" s="55"/>
    </row>
    <row r="52" spans="1:18" ht="16.5" x14ac:dyDescent="0.25">
      <c r="A52" s="88"/>
      <c r="B52" s="89"/>
      <c r="C52" s="9" t="s">
        <v>4</v>
      </c>
      <c r="D52" s="10">
        <v>800</v>
      </c>
      <c r="E52" s="10">
        <v>200</v>
      </c>
      <c r="F52" s="10">
        <v>300</v>
      </c>
      <c r="G52" s="10">
        <v>150</v>
      </c>
      <c r="H52" s="10">
        <v>700</v>
      </c>
      <c r="I52" s="10">
        <v>500</v>
      </c>
      <c r="J52" s="10">
        <v>1500</v>
      </c>
      <c r="K52" s="10">
        <v>600</v>
      </c>
      <c r="L52" s="55"/>
      <c r="M52" s="55"/>
      <c r="N52" s="55"/>
      <c r="O52" s="55"/>
      <c r="P52" s="55"/>
      <c r="Q52" s="55"/>
      <c r="R52" s="55"/>
    </row>
    <row r="53" spans="1:18" ht="16.5" x14ac:dyDescent="0.25">
      <c r="A53" s="88"/>
      <c r="B53" s="88" t="s">
        <v>87</v>
      </c>
      <c r="C53" s="11" t="s">
        <v>88</v>
      </c>
      <c r="D53" s="39" t="s">
        <v>91</v>
      </c>
      <c r="E53" s="40" t="s">
        <v>91</v>
      </c>
      <c r="F53" s="40" t="s">
        <v>91</v>
      </c>
      <c r="G53" s="40" t="s">
        <v>91</v>
      </c>
      <c r="H53" s="40" t="s">
        <v>91</v>
      </c>
      <c r="I53" s="40" t="s">
        <v>91</v>
      </c>
      <c r="J53" s="40" t="s">
        <v>91</v>
      </c>
      <c r="K53" s="40" t="s">
        <v>91</v>
      </c>
      <c r="L53" s="2"/>
      <c r="M53" s="2"/>
      <c r="N53" s="2"/>
      <c r="O53" s="2"/>
      <c r="P53" s="2"/>
      <c r="Q53" s="2"/>
      <c r="R53" s="2"/>
    </row>
    <row r="54" spans="1:18" ht="49.5" x14ac:dyDescent="0.25">
      <c r="A54" s="88"/>
      <c r="B54" s="88"/>
      <c r="C54" s="11" t="s">
        <v>152</v>
      </c>
      <c r="D54" s="42" t="s">
        <v>153</v>
      </c>
      <c r="E54" s="43" t="s">
        <v>91</v>
      </c>
      <c r="F54" s="43" t="s">
        <v>91</v>
      </c>
      <c r="G54" s="43" t="s">
        <v>91</v>
      </c>
      <c r="H54" s="43" t="s">
        <v>91</v>
      </c>
      <c r="I54" s="43" t="s">
        <v>91</v>
      </c>
      <c r="J54" s="43" t="s">
        <v>153</v>
      </c>
      <c r="K54" s="43" t="s">
        <v>91</v>
      </c>
      <c r="L54" s="2"/>
      <c r="M54" s="2"/>
      <c r="N54" s="2"/>
      <c r="O54" s="2"/>
      <c r="P54" s="2"/>
      <c r="Q54" s="2"/>
      <c r="R54" s="2"/>
    </row>
    <row r="55" spans="1:18" ht="16.5" x14ac:dyDescent="0.25">
      <c r="A55" s="88"/>
      <c r="B55" s="88"/>
      <c r="C55" s="11" t="s">
        <v>154</v>
      </c>
      <c r="D55" s="49" t="s">
        <v>91</v>
      </c>
      <c r="E55" s="50" t="s">
        <v>91</v>
      </c>
      <c r="F55" s="50" t="s">
        <v>91</v>
      </c>
      <c r="G55" s="50" t="s">
        <v>91</v>
      </c>
      <c r="H55" s="50" t="s">
        <v>91</v>
      </c>
      <c r="I55" s="50" t="s">
        <v>91</v>
      </c>
      <c r="J55" s="50" t="s">
        <v>91</v>
      </c>
      <c r="K55" s="50" t="s">
        <v>91</v>
      </c>
      <c r="L55" s="2"/>
      <c r="M55" s="2"/>
      <c r="N55" s="2"/>
      <c r="O55" s="2"/>
      <c r="P55" s="2"/>
      <c r="Q55" s="2"/>
      <c r="R55" s="2"/>
    </row>
    <row r="56" spans="1:18" ht="66" x14ac:dyDescent="0.25">
      <c r="A56" s="88"/>
      <c r="B56" s="88"/>
      <c r="C56" s="11" t="s">
        <v>155</v>
      </c>
      <c r="D56" s="51" t="s">
        <v>156</v>
      </c>
      <c r="E56" s="52" t="s">
        <v>156</v>
      </c>
      <c r="F56" s="52" t="s">
        <v>156</v>
      </c>
      <c r="G56" s="52" t="s">
        <v>156</v>
      </c>
      <c r="H56" s="52" t="s">
        <v>156</v>
      </c>
      <c r="I56" s="52" t="s">
        <v>156</v>
      </c>
      <c r="J56" s="52" t="s">
        <v>156</v>
      </c>
      <c r="K56" s="52" t="s">
        <v>156</v>
      </c>
      <c r="L56" s="2"/>
      <c r="M56" s="2"/>
      <c r="N56" s="2"/>
      <c r="O56" s="2"/>
      <c r="P56" s="2"/>
      <c r="Q56" s="2"/>
      <c r="R56" s="2"/>
    </row>
    <row r="57" spans="1:18" ht="16.5" x14ac:dyDescent="0.25">
      <c r="A57" s="88" t="s">
        <v>157</v>
      </c>
      <c r="B57" s="89" t="s">
        <v>82</v>
      </c>
      <c r="C57" s="9" t="s">
        <v>83</v>
      </c>
      <c r="D57" s="10">
        <v>1</v>
      </c>
      <c r="E57" s="10">
        <v>1</v>
      </c>
      <c r="F57" s="10">
        <v>1</v>
      </c>
      <c r="G57" s="10">
        <v>1</v>
      </c>
      <c r="H57" s="10">
        <v>2</v>
      </c>
      <c r="I57" s="10">
        <v>2</v>
      </c>
      <c r="J57" s="10">
        <v>1</v>
      </c>
      <c r="K57" s="10">
        <v>1</v>
      </c>
      <c r="L57" s="55"/>
      <c r="M57" s="55"/>
      <c r="N57" s="55"/>
      <c r="O57" s="55"/>
      <c r="P57" s="55"/>
      <c r="Q57" s="55"/>
      <c r="R57" s="55"/>
    </row>
    <row r="58" spans="1:18" ht="16.5" x14ac:dyDescent="0.25">
      <c r="A58" s="88"/>
      <c r="B58" s="89"/>
      <c r="C58" s="9" t="s">
        <v>84</v>
      </c>
      <c r="D58" s="10">
        <v>3</v>
      </c>
      <c r="E58" s="10">
        <v>3</v>
      </c>
      <c r="F58" s="10">
        <v>3</v>
      </c>
      <c r="G58" s="10">
        <v>3</v>
      </c>
      <c r="H58" s="10">
        <v>3</v>
      </c>
      <c r="I58" s="8" t="s">
        <v>113</v>
      </c>
      <c r="J58" s="10">
        <v>3</v>
      </c>
      <c r="K58" s="10">
        <v>3</v>
      </c>
      <c r="L58" s="55"/>
      <c r="M58" s="55"/>
      <c r="N58" s="55"/>
      <c r="O58" s="55"/>
      <c r="P58" s="55"/>
      <c r="Q58" s="55"/>
      <c r="R58" s="55"/>
    </row>
    <row r="59" spans="1:18" ht="33" x14ac:dyDescent="0.25">
      <c r="A59" s="88"/>
      <c r="B59" s="89"/>
      <c r="C59" s="9" t="s">
        <v>85</v>
      </c>
      <c r="D59" s="10">
        <v>3</v>
      </c>
      <c r="E59" s="10">
        <v>3</v>
      </c>
      <c r="F59" s="10">
        <v>3</v>
      </c>
      <c r="G59" s="10">
        <v>3</v>
      </c>
      <c r="H59" s="10">
        <v>3</v>
      </c>
      <c r="I59" s="8" t="s">
        <v>113</v>
      </c>
      <c r="J59" s="10">
        <v>3</v>
      </c>
      <c r="K59" s="10">
        <v>3</v>
      </c>
      <c r="L59" s="55"/>
      <c r="M59" s="55"/>
      <c r="N59" s="55"/>
      <c r="O59" s="55"/>
      <c r="P59" s="55"/>
      <c r="Q59" s="55"/>
      <c r="R59" s="55"/>
    </row>
    <row r="60" spans="1:18" ht="33" x14ac:dyDescent="0.25">
      <c r="A60" s="88"/>
      <c r="B60" s="89"/>
      <c r="C60" s="9" t="s">
        <v>86</v>
      </c>
      <c r="D60" s="10">
        <v>3</v>
      </c>
      <c r="E60" s="10">
        <v>3</v>
      </c>
      <c r="F60" s="10">
        <v>3</v>
      </c>
      <c r="G60" s="10">
        <v>3</v>
      </c>
      <c r="H60" s="10">
        <v>3</v>
      </c>
      <c r="I60" s="8" t="s">
        <v>113</v>
      </c>
      <c r="J60" s="10">
        <v>3</v>
      </c>
      <c r="K60" s="10">
        <v>3</v>
      </c>
      <c r="L60" s="55"/>
      <c r="M60" s="55"/>
      <c r="N60" s="55"/>
      <c r="O60" s="55"/>
      <c r="P60" s="55"/>
      <c r="Q60" s="55"/>
      <c r="R60" s="55"/>
    </row>
    <row r="61" spans="1:18" ht="33" x14ac:dyDescent="0.25">
      <c r="A61" s="88"/>
      <c r="B61" s="89"/>
      <c r="C61" s="9" t="s">
        <v>1</v>
      </c>
      <c r="D61" s="10">
        <v>50</v>
      </c>
      <c r="E61" s="10">
        <v>20</v>
      </c>
      <c r="F61" s="10">
        <v>50</v>
      </c>
      <c r="G61" s="10">
        <v>0</v>
      </c>
      <c r="H61" s="10">
        <v>100</v>
      </c>
      <c r="I61" s="8" t="s">
        <v>113</v>
      </c>
      <c r="J61" s="10">
        <v>50</v>
      </c>
      <c r="K61" s="10">
        <v>100</v>
      </c>
      <c r="L61" s="55"/>
      <c r="M61" s="55"/>
      <c r="N61" s="55"/>
      <c r="O61" s="55"/>
      <c r="P61" s="55"/>
      <c r="Q61" s="55"/>
      <c r="R61" s="55"/>
    </row>
    <row r="62" spans="1:18" ht="33" x14ac:dyDescent="0.25">
      <c r="A62" s="88"/>
      <c r="B62" s="89"/>
      <c r="C62" s="9" t="s">
        <v>2</v>
      </c>
      <c r="D62" s="10">
        <v>100</v>
      </c>
      <c r="E62" s="10">
        <v>50</v>
      </c>
      <c r="F62" s="10">
        <v>100</v>
      </c>
      <c r="G62" s="10">
        <v>50</v>
      </c>
      <c r="H62" s="10">
        <v>200</v>
      </c>
      <c r="I62" s="8" t="s">
        <v>113</v>
      </c>
      <c r="J62" s="10">
        <v>100</v>
      </c>
      <c r="K62" s="10">
        <v>200</v>
      </c>
      <c r="L62" s="55"/>
      <c r="M62" s="55"/>
      <c r="N62" s="55"/>
      <c r="O62" s="55"/>
      <c r="P62" s="55"/>
      <c r="Q62" s="55"/>
      <c r="R62" s="55"/>
    </row>
    <row r="63" spans="1:18" ht="33" x14ac:dyDescent="0.25">
      <c r="A63" s="88"/>
      <c r="B63" s="89"/>
      <c r="C63" s="9" t="s">
        <v>3</v>
      </c>
      <c r="D63" s="10">
        <v>150</v>
      </c>
      <c r="E63" s="10">
        <v>100</v>
      </c>
      <c r="F63" s="10">
        <v>150</v>
      </c>
      <c r="G63" s="10">
        <v>100</v>
      </c>
      <c r="H63" s="10">
        <v>300</v>
      </c>
      <c r="I63" s="8" t="s">
        <v>113</v>
      </c>
      <c r="J63" s="10">
        <v>300</v>
      </c>
      <c r="K63" s="10">
        <v>500</v>
      </c>
      <c r="L63" s="55"/>
      <c r="M63" s="55"/>
      <c r="N63" s="55"/>
      <c r="O63" s="55"/>
      <c r="P63" s="55"/>
      <c r="Q63" s="55"/>
      <c r="R63" s="55"/>
    </row>
    <row r="64" spans="1:18" ht="16.5" x14ac:dyDescent="0.25">
      <c r="A64" s="88"/>
      <c r="B64" s="89"/>
      <c r="C64" s="9" t="s">
        <v>4</v>
      </c>
      <c r="D64" s="10">
        <v>200</v>
      </c>
      <c r="E64" s="10">
        <v>150</v>
      </c>
      <c r="F64" s="10">
        <v>200</v>
      </c>
      <c r="G64" s="10">
        <v>150</v>
      </c>
      <c r="H64" s="10">
        <v>500</v>
      </c>
      <c r="I64" s="8" t="s">
        <v>113</v>
      </c>
      <c r="J64" s="10">
        <v>500</v>
      </c>
      <c r="K64" s="10">
        <v>1000</v>
      </c>
      <c r="L64" s="55"/>
      <c r="M64" s="55"/>
      <c r="N64" s="55"/>
      <c r="O64" s="55"/>
      <c r="P64" s="55"/>
      <c r="Q64" s="55"/>
      <c r="R64" s="55"/>
    </row>
    <row r="65" spans="1:18" ht="99" x14ac:dyDescent="0.25">
      <c r="A65" s="88"/>
      <c r="B65" s="88" t="s">
        <v>87</v>
      </c>
      <c r="C65" s="11" t="s">
        <v>88</v>
      </c>
      <c r="D65" s="39" t="s">
        <v>91</v>
      </c>
      <c r="E65" s="46"/>
      <c r="F65" s="39" t="s">
        <v>158</v>
      </c>
      <c r="G65" s="40" t="s">
        <v>91</v>
      </c>
      <c r="H65" s="40" t="s">
        <v>91</v>
      </c>
      <c r="I65" s="40" t="s">
        <v>91</v>
      </c>
      <c r="J65" s="40" t="s">
        <v>91</v>
      </c>
      <c r="K65" s="40" t="s">
        <v>159</v>
      </c>
      <c r="L65" s="2"/>
      <c r="M65" s="2"/>
      <c r="N65" s="2"/>
      <c r="O65" s="2"/>
      <c r="P65" s="2"/>
      <c r="Q65" s="2"/>
      <c r="R65" s="2"/>
    </row>
    <row r="66" spans="1:18" ht="99" x14ac:dyDescent="0.25">
      <c r="A66" s="88"/>
      <c r="B66" s="88"/>
      <c r="C66" s="11" t="s">
        <v>160</v>
      </c>
      <c r="D66" s="42" t="s">
        <v>161</v>
      </c>
      <c r="E66" s="40" t="s">
        <v>91</v>
      </c>
      <c r="F66" s="46"/>
      <c r="G66" s="42" t="s">
        <v>91</v>
      </c>
      <c r="H66" s="43" t="s">
        <v>162</v>
      </c>
      <c r="I66" s="43" t="s">
        <v>91</v>
      </c>
      <c r="J66" s="46"/>
      <c r="K66" s="42" t="s">
        <v>163</v>
      </c>
      <c r="L66" s="2"/>
      <c r="M66" s="2"/>
      <c r="N66" s="2"/>
      <c r="O66" s="2"/>
      <c r="P66" s="2"/>
      <c r="Q66" s="2"/>
      <c r="R66" s="2"/>
    </row>
    <row r="67" spans="1:18" ht="16.5" x14ac:dyDescent="0.25">
      <c r="A67" s="88"/>
      <c r="B67" s="88"/>
      <c r="C67" s="11" t="s">
        <v>164</v>
      </c>
      <c r="D67" s="42" t="s">
        <v>91</v>
      </c>
      <c r="E67" s="43" t="s">
        <v>91</v>
      </c>
      <c r="F67" s="40" t="s">
        <v>91</v>
      </c>
      <c r="G67" s="43" t="s">
        <v>91</v>
      </c>
      <c r="H67" s="43" t="s">
        <v>91</v>
      </c>
      <c r="I67" s="43" t="s">
        <v>91</v>
      </c>
      <c r="J67" s="40" t="s">
        <v>91</v>
      </c>
      <c r="K67" s="43" t="s">
        <v>165</v>
      </c>
      <c r="L67" s="2"/>
      <c r="M67" s="2"/>
      <c r="N67" s="2"/>
      <c r="O67" s="2"/>
      <c r="P67" s="2"/>
      <c r="Q67" s="2"/>
      <c r="R67" s="2"/>
    </row>
    <row r="68" spans="1:18" ht="82.5" x14ac:dyDescent="0.25">
      <c r="A68" s="88"/>
      <c r="B68" s="88"/>
      <c r="C68" s="11" t="s">
        <v>166</v>
      </c>
      <c r="D68" s="42" t="s">
        <v>167</v>
      </c>
      <c r="E68" s="43" t="s">
        <v>168</v>
      </c>
      <c r="F68" s="43" t="s">
        <v>169</v>
      </c>
      <c r="G68" s="43" t="s">
        <v>91</v>
      </c>
      <c r="H68" s="43" t="s">
        <v>91</v>
      </c>
      <c r="I68" s="43" t="s">
        <v>91</v>
      </c>
      <c r="J68" s="43" t="s">
        <v>170</v>
      </c>
      <c r="K68" s="43" t="s">
        <v>91</v>
      </c>
      <c r="L68" s="2"/>
      <c r="M68" s="2"/>
      <c r="N68" s="2"/>
      <c r="O68" s="2"/>
      <c r="P68" s="2"/>
      <c r="Q68" s="2"/>
      <c r="R68" s="2"/>
    </row>
    <row r="69" spans="1:18" ht="132" x14ac:dyDescent="0.25">
      <c r="A69" s="88"/>
      <c r="B69" s="88"/>
      <c r="C69" s="12" t="s">
        <v>171</v>
      </c>
      <c r="D69" s="44" t="s">
        <v>91</v>
      </c>
      <c r="E69" s="45" t="s">
        <v>91</v>
      </c>
      <c r="F69" s="45" t="s">
        <v>91</v>
      </c>
      <c r="G69" s="45" t="s">
        <v>91</v>
      </c>
      <c r="H69" s="45" t="s">
        <v>91</v>
      </c>
      <c r="I69" s="45" t="s">
        <v>172</v>
      </c>
      <c r="J69" s="45" t="s">
        <v>173</v>
      </c>
      <c r="K69" s="45" t="s">
        <v>91</v>
      </c>
      <c r="L69" s="56"/>
      <c r="M69" s="56"/>
      <c r="N69" s="56"/>
      <c r="O69" s="56"/>
      <c r="P69" s="56"/>
      <c r="Q69" s="56"/>
      <c r="R69" s="56"/>
    </row>
    <row r="70" spans="1:18" ht="66" x14ac:dyDescent="0.25">
      <c r="A70" s="88"/>
      <c r="B70" s="88"/>
      <c r="C70" s="11" t="s">
        <v>174</v>
      </c>
      <c r="D70" s="42" t="s">
        <v>175</v>
      </c>
      <c r="E70" s="43" t="s">
        <v>176</v>
      </c>
      <c r="F70" s="43" t="s">
        <v>176</v>
      </c>
      <c r="G70" s="43" t="s">
        <v>91</v>
      </c>
      <c r="H70" s="43" t="s">
        <v>176</v>
      </c>
      <c r="I70" s="43" t="s">
        <v>176</v>
      </c>
      <c r="J70" s="43" t="s">
        <v>176</v>
      </c>
      <c r="K70" s="43" t="s">
        <v>176</v>
      </c>
      <c r="L70" s="2"/>
      <c r="M70" s="2"/>
      <c r="N70" s="2"/>
      <c r="O70" s="2"/>
      <c r="P70" s="2"/>
      <c r="Q70" s="2"/>
      <c r="R70" s="2"/>
    </row>
    <row r="71" spans="1:18" ht="16.5" x14ac:dyDescent="0.25">
      <c r="A71" s="88" t="s">
        <v>177</v>
      </c>
      <c r="B71" s="89" t="s">
        <v>82</v>
      </c>
      <c r="C71" s="9" t="s">
        <v>83</v>
      </c>
      <c r="D71" s="10">
        <v>1</v>
      </c>
      <c r="E71" s="10">
        <v>1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55"/>
      <c r="M71" s="55"/>
      <c r="N71" s="55"/>
      <c r="O71" s="55"/>
      <c r="P71" s="55"/>
      <c r="Q71" s="55"/>
      <c r="R71" s="55"/>
    </row>
    <row r="72" spans="1:18" ht="16.5" x14ac:dyDescent="0.25">
      <c r="A72" s="88"/>
      <c r="B72" s="89"/>
      <c r="C72" s="9" t="s">
        <v>84</v>
      </c>
      <c r="D72" s="10">
        <v>2</v>
      </c>
      <c r="E72" s="10">
        <v>1</v>
      </c>
      <c r="F72" s="10">
        <v>2</v>
      </c>
      <c r="G72" s="10">
        <v>1</v>
      </c>
      <c r="H72" s="10">
        <v>2</v>
      </c>
      <c r="I72" s="10">
        <v>2</v>
      </c>
      <c r="J72" s="10">
        <v>1</v>
      </c>
      <c r="K72" s="10">
        <v>2</v>
      </c>
      <c r="L72" s="55"/>
      <c r="M72" s="55"/>
      <c r="N72" s="55"/>
      <c r="O72" s="55"/>
      <c r="P72" s="55"/>
      <c r="Q72" s="55"/>
      <c r="R72" s="55"/>
    </row>
    <row r="73" spans="1:18" ht="33" x14ac:dyDescent="0.25">
      <c r="A73" s="88"/>
      <c r="B73" s="89"/>
      <c r="C73" s="9" t="s">
        <v>85</v>
      </c>
      <c r="D73" s="10">
        <v>1</v>
      </c>
      <c r="E73" s="10">
        <v>1</v>
      </c>
      <c r="F73" s="10">
        <v>2</v>
      </c>
      <c r="G73" s="10">
        <v>1</v>
      </c>
      <c r="H73" s="10">
        <v>2</v>
      </c>
      <c r="I73" s="10">
        <v>2</v>
      </c>
      <c r="J73" s="10">
        <v>1</v>
      </c>
      <c r="K73" s="10">
        <v>2</v>
      </c>
      <c r="L73" s="55"/>
      <c r="M73" s="55"/>
      <c r="N73" s="55"/>
      <c r="O73" s="55"/>
      <c r="P73" s="55"/>
      <c r="Q73" s="55"/>
      <c r="R73" s="55"/>
    </row>
    <row r="74" spans="1:18" ht="33" x14ac:dyDescent="0.25">
      <c r="A74" s="88"/>
      <c r="B74" s="89"/>
      <c r="C74" s="9" t="s">
        <v>86</v>
      </c>
      <c r="D74" s="10">
        <v>5</v>
      </c>
      <c r="E74" s="10">
        <v>1</v>
      </c>
      <c r="F74" s="10">
        <v>2</v>
      </c>
      <c r="G74" s="10">
        <v>5</v>
      </c>
      <c r="H74" s="10">
        <v>4</v>
      </c>
      <c r="I74" s="10">
        <v>3</v>
      </c>
      <c r="J74" s="10">
        <v>1</v>
      </c>
      <c r="K74" s="10">
        <v>2</v>
      </c>
      <c r="L74" s="55"/>
      <c r="M74" s="55"/>
      <c r="N74" s="55"/>
      <c r="O74" s="55"/>
      <c r="P74" s="55"/>
      <c r="Q74" s="55"/>
      <c r="R74" s="55"/>
    </row>
    <row r="75" spans="1:18" ht="16.5" x14ac:dyDescent="0.25">
      <c r="A75" s="88"/>
      <c r="B75" s="89"/>
      <c r="C75" s="9" t="s">
        <v>178</v>
      </c>
      <c r="D75" s="8" t="s">
        <v>179</v>
      </c>
      <c r="E75" s="8" t="s">
        <v>180</v>
      </c>
      <c r="F75" s="8" t="s">
        <v>181</v>
      </c>
      <c r="G75" s="8" t="s">
        <v>181</v>
      </c>
      <c r="H75" s="8" t="s">
        <v>182</v>
      </c>
      <c r="I75" s="8" t="s">
        <v>180</v>
      </c>
      <c r="J75" s="8" t="s">
        <v>181</v>
      </c>
      <c r="K75" s="8" t="s">
        <v>182</v>
      </c>
      <c r="L75" s="55"/>
      <c r="M75" s="55"/>
      <c r="N75" s="55"/>
      <c r="O75" s="55"/>
      <c r="P75" s="55"/>
      <c r="Q75" s="55"/>
      <c r="R75" s="55"/>
    </row>
    <row r="76" spans="1:18" ht="16.5" x14ac:dyDescent="0.25">
      <c r="A76" s="88"/>
      <c r="B76" s="89"/>
      <c r="C76" s="9" t="s">
        <v>183</v>
      </c>
      <c r="D76" s="8" t="s">
        <v>184</v>
      </c>
      <c r="E76" s="8" t="s">
        <v>180</v>
      </c>
      <c r="F76" s="8" t="s">
        <v>182</v>
      </c>
      <c r="G76" s="8" t="s">
        <v>182</v>
      </c>
      <c r="H76" s="8" t="s">
        <v>182</v>
      </c>
      <c r="I76" s="8" t="s">
        <v>180</v>
      </c>
      <c r="J76" s="8" t="s">
        <v>182</v>
      </c>
      <c r="K76" s="8" t="s">
        <v>182</v>
      </c>
      <c r="L76" s="55"/>
      <c r="M76" s="55"/>
      <c r="N76" s="55"/>
      <c r="O76" s="55"/>
      <c r="P76" s="55"/>
      <c r="Q76" s="55"/>
      <c r="R76" s="55"/>
    </row>
    <row r="77" spans="1:18" ht="33" x14ac:dyDescent="0.25">
      <c r="A77" s="88"/>
      <c r="B77" s="89"/>
      <c r="C77" s="9" t="s">
        <v>1</v>
      </c>
      <c r="D77" s="10">
        <v>100</v>
      </c>
      <c r="E77" s="10">
        <v>50</v>
      </c>
      <c r="F77" s="10">
        <v>50</v>
      </c>
      <c r="G77" s="10">
        <v>50</v>
      </c>
      <c r="H77" s="10">
        <v>100</v>
      </c>
      <c r="I77" s="10">
        <v>200</v>
      </c>
      <c r="J77" s="10">
        <v>100</v>
      </c>
      <c r="K77" s="10">
        <v>100</v>
      </c>
      <c r="L77" s="55"/>
      <c r="M77" s="55"/>
      <c r="N77" s="55"/>
      <c r="O77" s="55"/>
      <c r="P77" s="55"/>
      <c r="Q77" s="55"/>
      <c r="R77" s="55"/>
    </row>
    <row r="78" spans="1:18" ht="33" x14ac:dyDescent="0.25">
      <c r="A78" s="88"/>
      <c r="B78" s="89"/>
      <c r="C78" s="9" t="s">
        <v>2</v>
      </c>
      <c r="D78" s="10">
        <v>200</v>
      </c>
      <c r="E78" s="10">
        <v>80</v>
      </c>
      <c r="F78" s="10">
        <v>100</v>
      </c>
      <c r="G78" s="10">
        <v>100</v>
      </c>
      <c r="H78" s="10">
        <v>200</v>
      </c>
      <c r="I78" s="10">
        <v>300</v>
      </c>
      <c r="J78" s="10">
        <v>300</v>
      </c>
      <c r="K78" s="10">
        <v>200</v>
      </c>
      <c r="L78" s="55"/>
      <c r="M78" s="55"/>
      <c r="N78" s="55"/>
      <c r="O78" s="55"/>
      <c r="P78" s="55"/>
      <c r="Q78" s="55"/>
      <c r="R78" s="55"/>
    </row>
    <row r="79" spans="1:18" ht="33" x14ac:dyDescent="0.25">
      <c r="A79" s="88"/>
      <c r="B79" s="89"/>
      <c r="C79" s="9" t="s">
        <v>3</v>
      </c>
      <c r="D79" s="10">
        <v>350</v>
      </c>
      <c r="E79" s="10">
        <v>100</v>
      </c>
      <c r="F79" s="10">
        <v>150</v>
      </c>
      <c r="G79" s="10">
        <v>150</v>
      </c>
      <c r="H79" s="10">
        <v>300</v>
      </c>
      <c r="I79" s="10">
        <v>500</v>
      </c>
      <c r="J79" s="10">
        <v>400</v>
      </c>
      <c r="K79" s="10">
        <v>400</v>
      </c>
      <c r="L79" s="55"/>
      <c r="M79" s="55"/>
      <c r="N79" s="55"/>
      <c r="O79" s="55"/>
      <c r="P79" s="55"/>
      <c r="Q79" s="55"/>
      <c r="R79" s="55"/>
    </row>
    <row r="80" spans="1:18" ht="16.5" x14ac:dyDescent="0.25">
      <c r="A80" s="88"/>
      <c r="B80" s="89"/>
      <c r="C80" s="9" t="s">
        <v>4</v>
      </c>
      <c r="D80" s="10">
        <v>600</v>
      </c>
      <c r="E80" s="10">
        <v>200</v>
      </c>
      <c r="F80" s="10">
        <v>200</v>
      </c>
      <c r="G80" s="10">
        <v>200</v>
      </c>
      <c r="H80" s="10">
        <v>800</v>
      </c>
      <c r="I80" s="10">
        <v>600</v>
      </c>
      <c r="J80" s="10">
        <v>600</v>
      </c>
      <c r="K80" s="10">
        <v>800</v>
      </c>
      <c r="L80" s="55"/>
      <c r="M80" s="55"/>
      <c r="N80" s="55"/>
      <c r="O80" s="55"/>
      <c r="P80" s="55"/>
      <c r="Q80" s="55"/>
      <c r="R80" s="55"/>
    </row>
    <row r="81" spans="1:18" ht="82.5" x14ac:dyDescent="0.25">
      <c r="A81" s="88"/>
      <c r="B81" s="88" t="s">
        <v>87</v>
      </c>
      <c r="C81" s="11" t="s">
        <v>185</v>
      </c>
      <c r="D81" s="39" t="s">
        <v>91</v>
      </c>
      <c r="E81" s="40" t="s">
        <v>186</v>
      </c>
      <c r="F81" s="40" t="s">
        <v>91</v>
      </c>
      <c r="G81" s="40" t="s">
        <v>91</v>
      </c>
      <c r="H81" s="40" t="s">
        <v>91</v>
      </c>
      <c r="I81" s="40" t="s">
        <v>187</v>
      </c>
      <c r="J81" s="40" t="s">
        <v>91</v>
      </c>
      <c r="K81" s="40" t="s">
        <v>188</v>
      </c>
      <c r="L81" s="2"/>
      <c r="M81" s="2"/>
      <c r="N81" s="2"/>
      <c r="O81" s="2"/>
      <c r="P81" s="2"/>
      <c r="Q81" s="2"/>
      <c r="R81" s="2"/>
    </row>
    <row r="82" spans="1:18" ht="66" x14ac:dyDescent="0.25">
      <c r="A82" s="88"/>
      <c r="B82" s="88"/>
      <c r="C82" s="11" t="s">
        <v>189</v>
      </c>
      <c r="D82" s="42" t="s">
        <v>190</v>
      </c>
      <c r="E82" s="43" t="s">
        <v>91</v>
      </c>
      <c r="F82" s="43" t="s">
        <v>91</v>
      </c>
      <c r="G82" s="43" t="s">
        <v>91</v>
      </c>
      <c r="H82" s="43" t="s">
        <v>91</v>
      </c>
      <c r="I82" s="43" t="s">
        <v>91</v>
      </c>
      <c r="J82" s="43" t="s">
        <v>91</v>
      </c>
      <c r="K82" s="43" t="s">
        <v>91</v>
      </c>
      <c r="L82" s="2"/>
      <c r="M82" s="2"/>
      <c r="N82" s="2"/>
      <c r="O82" s="2"/>
      <c r="P82" s="2"/>
      <c r="Q82" s="2"/>
      <c r="R82" s="2"/>
    </row>
    <row r="83" spans="1:18" ht="99" x14ac:dyDescent="0.25">
      <c r="A83" s="88"/>
      <c r="B83" s="88"/>
      <c r="C83" s="11" t="s">
        <v>191</v>
      </c>
      <c r="D83" s="42" t="s">
        <v>192</v>
      </c>
      <c r="E83" s="43" t="s">
        <v>193</v>
      </c>
      <c r="F83" s="43" t="s">
        <v>194</v>
      </c>
      <c r="G83" s="43" t="s">
        <v>91</v>
      </c>
      <c r="H83" s="43" t="s">
        <v>91</v>
      </c>
      <c r="I83" s="43" t="s">
        <v>195</v>
      </c>
      <c r="J83" s="43" t="s">
        <v>196</v>
      </c>
      <c r="K83" s="43" t="s">
        <v>197</v>
      </c>
      <c r="L83" s="2"/>
      <c r="M83" s="2"/>
      <c r="N83" s="2"/>
      <c r="O83" s="2"/>
      <c r="P83" s="2"/>
      <c r="Q83" s="2"/>
      <c r="R83" s="2"/>
    </row>
    <row r="84" spans="1:18" ht="49.5" x14ac:dyDescent="0.25">
      <c r="A84" s="88"/>
      <c r="B84" s="88"/>
      <c r="C84" s="12" t="s">
        <v>198</v>
      </c>
      <c r="D84" s="44" t="s">
        <v>199</v>
      </c>
      <c r="E84" s="45" t="s">
        <v>200</v>
      </c>
      <c r="F84" s="45" t="s">
        <v>201</v>
      </c>
      <c r="G84" s="45" t="s">
        <v>91</v>
      </c>
      <c r="H84" s="45" t="s">
        <v>91</v>
      </c>
      <c r="I84" s="45" t="s">
        <v>91</v>
      </c>
      <c r="J84" s="45" t="s">
        <v>202</v>
      </c>
      <c r="K84" s="45" t="s">
        <v>91</v>
      </c>
      <c r="L84" s="56"/>
      <c r="M84" s="56"/>
      <c r="N84" s="56"/>
      <c r="O84" s="56"/>
      <c r="P84" s="56"/>
      <c r="Q84" s="56"/>
      <c r="R84" s="56"/>
    </row>
    <row r="85" spans="1:18" ht="33" x14ac:dyDescent="0.25">
      <c r="A85" s="88"/>
      <c r="B85" s="88"/>
      <c r="C85" s="12" t="s">
        <v>203</v>
      </c>
      <c r="D85" s="44" t="s">
        <v>204</v>
      </c>
      <c r="E85" s="45" t="s">
        <v>205</v>
      </c>
      <c r="F85" s="45" t="s">
        <v>91</v>
      </c>
      <c r="G85" s="45" t="s">
        <v>91</v>
      </c>
      <c r="H85" s="45" t="s">
        <v>91</v>
      </c>
      <c r="I85" s="45" t="s">
        <v>91</v>
      </c>
      <c r="J85" s="45" t="s">
        <v>206</v>
      </c>
      <c r="K85" s="45" t="s">
        <v>207</v>
      </c>
      <c r="L85" s="56"/>
      <c r="M85" s="56"/>
      <c r="N85" s="56"/>
      <c r="O85" s="56"/>
      <c r="P85" s="56"/>
      <c r="Q85" s="56"/>
      <c r="R85" s="56"/>
    </row>
    <row r="86" spans="1:18" ht="99" x14ac:dyDescent="0.25">
      <c r="A86" s="88"/>
      <c r="B86" s="88"/>
      <c r="C86" s="11" t="s">
        <v>208</v>
      </c>
      <c r="D86" s="42" t="s">
        <v>209</v>
      </c>
      <c r="E86" s="43" t="s">
        <v>91</v>
      </c>
      <c r="F86" s="43" t="s">
        <v>210</v>
      </c>
      <c r="G86" s="43" t="s">
        <v>211</v>
      </c>
      <c r="H86" s="43" t="s">
        <v>91</v>
      </c>
      <c r="I86" s="43" t="s">
        <v>91</v>
      </c>
      <c r="J86" s="43" t="s">
        <v>91</v>
      </c>
      <c r="K86" s="43" t="s">
        <v>91</v>
      </c>
      <c r="L86" s="2"/>
      <c r="M86" s="2"/>
      <c r="N86" s="2"/>
      <c r="O86" s="2"/>
      <c r="P86" s="2"/>
      <c r="Q86" s="2"/>
      <c r="R86" s="2"/>
    </row>
    <row r="87" spans="1:18" ht="16.5" x14ac:dyDescent="0.25">
      <c r="A87" s="88" t="s">
        <v>212</v>
      </c>
      <c r="B87" s="89" t="s">
        <v>82</v>
      </c>
      <c r="C87" s="9" t="s">
        <v>83</v>
      </c>
      <c r="D87" s="10">
        <v>1</v>
      </c>
      <c r="E87" s="10">
        <v>1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1</v>
      </c>
      <c r="L87" s="55"/>
      <c r="M87" s="55"/>
      <c r="N87" s="55"/>
      <c r="O87" s="55"/>
      <c r="P87" s="55"/>
      <c r="Q87" s="55"/>
      <c r="R87" s="55"/>
    </row>
    <row r="88" spans="1:18" ht="16.5" x14ac:dyDescent="0.25">
      <c r="A88" s="88"/>
      <c r="B88" s="89"/>
      <c r="C88" s="9" t="s">
        <v>84</v>
      </c>
      <c r="D88" s="10">
        <v>1</v>
      </c>
      <c r="E88" s="10">
        <v>2</v>
      </c>
      <c r="F88" s="10">
        <v>1</v>
      </c>
      <c r="G88" s="10">
        <v>1</v>
      </c>
      <c r="H88" s="10">
        <v>2</v>
      </c>
      <c r="I88" s="10">
        <v>2</v>
      </c>
      <c r="J88" s="10">
        <v>1</v>
      </c>
      <c r="K88" s="10">
        <v>3</v>
      </c>
      <c r="L88" s="55"/>
      <c r="M88" s="55"/>
      <c r="N88" s="55"/>
      <c r="O88" s="55"/>
      <c r="P88" s="55"/>
      <c r="Q88" s="55"/>
      <c r="R88" s="55"/>
    </row>
    <row r="89" spans="1:18" ht="33" x14ac:dyDescent="0.25">
      <c r="A89" s="88"/>
      <c r="B89" s="89"/>
      <c r="C89" s="9" t="s">
        <v>85</v>
      </c>
      <c r="D89" s="10">
        <v>1</v>
      </c>
      <c r="E89" s="10">
        <v>2</v>
      </c>
      <c r="F89" s="10">
        <v>1</v>
      </c>
      <c r="G89" s="10">
        <v>1</v>
      </c>
      <c r="H89" s="10">
        <v>2</v>
      </c>
      <c r="I89" s="10">
        <v>2</v>
      </c>
      <c r="J89" s="10">
        <v>1</v>
      </c>
      <c r="K89" s="10">
        <v>3</v>
      </c>
      <c r="L89" s="55"/>
      <c r="M89" s="55"/>
      <c r="N89" s="55"/>
      <c r="O89" s="55"/>
      <c r="P89" s="55"/>
      <c r="Q89" s="55"/>
      <c r="R89" s="55"/>
    </row>
    <row r="90" spans="1:18" ht="33" x14ac:dyDescent="0.25">
      <c r="A90" s="88"/>
      <c r="B90" s="89"/>
      <c r="C90" s="9" t="s">
        <v>86</v>
      </c>
      <c r="D90" s="10">
        <v>4</v>
      </c>
      <c r="E90" s="10">
        <v>2</v>
      </c>
      <c r="F90" s="10">
        <v>1</v>
      </c>
      <c r="G90" s="10">
        <v>5</v>
      </c>
      <c r="H90" s="10">
        <v>1</v>
      </c>
      <c r="I90" s="10">
        <v>1</v>
      </c>
      <c r="J90" s="10">
        <v>1</v>
      </c>
      <c r="K90" s="10">
        <v>3</v>
      </c>
      <c r="L90" s="55"/>
      <c r="M90" s="55"/>
      <c r="N90" s="55"/>
      <c r="O90" s="55"/>
      <c r="P90" s="55"/>
      <c r="Q90" s="55"/>
      <c r="R90" s="55"/>
    </row>
    <row r="91" spans="1:18" ht="33" x14ac:dyDescent="0.25">
      <c r="A91" s="88"/>
      <c r="B91" s="89"/>
      <c r="C91" s="9" t="s">
        <v>178</v>
      </c>
      <c r="D91" s="8" t="s">
        <v>213</v>
      </c>
      <c r="E91" s="8" t="s">
        <v>214</v>
      </c>
      <c r="F91" s="8" t="s">
        <v>214</v>
      </c>
      <c r="G91" s="8" t="s">
        <v>213</v>
      </c>
      <c r="H91" s="8" t="s">
        <v>214</v>
      </c>
      <c r="I91" s="8" t="s">
        <v>214</v>
      </c>
      <c r="J91" s="8" t="s">
        <v>214</v>
      </c>
      <c r="K91" s="8" t="s">
        <v>214</v>
      </c>
      <c r="L91" s="55"/>
      <c r="M91" s="55"/>
      <c r="N91" s="55"/>
      <c r="O91" s="55"/>
      <c r="P91" s="55"/>
      <c r="Q91" s="55"/>
      <c r="R91" s="55"/>
    </row>
    <row r="92" spans="1:18" ht="16.5" x14ac:dyDescent="0.25">
      <c r="A92" s="88"/>
      <c r="B92" s="89"/>
      <c r="C92" s="9" t="s">
        <v>183</v>
      </c>
      <c r="D92" s="8" t="s">
        <v>215</v>
      </c>
      <c r="E92" s="8" t="s">
        <v>214</v>
      </c>
      <c r="F92" s="8" t="s">
        <v>214</v>
      </c>
      <c r="G92" s="8" t="s">
        <v>214</v>
      </c>
      <c r="H92" s="8" t="s">
        <v>214</v>
      </c>
      <c r="I92" s="8" t="s">
        <v>214</v>
      </c>
      <c r="J92" s="8" t="s">
        <v>214</v>
      </c>
      <c r="K92" s="8" t="s">
        <v>214</v>
      </c>
      <c r="L92" s="55"/>
      <c r="M92" s="55"/>
      <c r="N92" s="55"/>
      <c r="O92" s="55"/>
      <c r="P92" s="55"/>
      <c r="Q92" s="55"/>
      <c r="R92" s="55"/>
    </row>
    <row r="93" spans="1:18" ht="33" x14ac:dyDescent="0.25">
      <c r="A93" s="88"/>
      <c r="B93" s="89"/>
      <c r="C93" s="9" t="s">
        <v>1</v>
      </c>
      <c r="D93" s="10">
        <v>200</v>
      </c>
      <c r="E93" s="10">
        <v>50</v>
      </c>
      <c r="F93" s="10">
        <v>50</v>
      </c>
      <c r="G93" s="10">
        <v>100</v>
      </c>
      <c r="H93" s="10">
        <v>200</v>
      </c>
      <c r="I93" s="10">
        <v>300</v>
      </c>
      <c r="J93" s="10">
        <v>150</v>
      </c>
      <c r="K93" s="10">
        <v>100</v>
      </c>
      <c r="L93" s="55"/>
      <c r="M93" s="55"/>
      <c r="N93" s="55"/>
      <c r="O93" s="55"/>
      <c r="P93" s="55"/>
      <c r="Q93" s="55"/>
      <c r="R93" s="55"/>
    </row>
    <row r="94" spans="1:18" ht="33" x14ac:dyDescent="0.25">
      <c r="A94" s="88"/>
      <c r="B94" s="89"/>
      <c r="C94" s="9" t="s">
        <v>2</v>
      </c>
      <c r="D94" s="10">
        <v>300</v>
      </c>
      <c r="E94" s="10">
        <v>100</v>
      </c>
      <c r="F94" s="10">
        <v>100</v>
      </c>
      <c r="G94" s="10">
        <v>150</v>
      </c>
      <c r="H94" s="10">
        <v>400</v>
      </c>
      <c r="I94" s="10">
        <v>500</v>
      </c>
      <c r="J94" s="10">
        <v>300</v>
      </c>
      <c r="K94" s="10">
        <v>200</v>
      </c>
      <c r="L94" s="55"/>
      <c r="M94" s="55"/>
      <c r="N94" s="55"/>
      <c r="O94" s="55"/>
      <c r="P94" s="55"/>
      <c r="Q94" s="55"/>
      <c r="R94" s="55"/>
    </row>
    <row r="95" spans="1:18" ht="33" x14ac:dyDescent="0.25">
      <c r="A95" s="88"/>
      <c r="B95" s="89"/>
      <c r="C95" s="9" t="s">
        <v>3</v>
      </c>
      <c r="D95" s="10">
        <v>600</v>
      </c>
      <c r="E95" s="10">
        <v>150</v>
      </c>
      <c r="F95" s="10">
        <v>150</v>
      </c>
      <c r="G95" s="10">
        <v>200</v>
      </c>
      <c r="H95" s="10">
        <v>500</v>
      </c>
      <c r="I95" s="10">
        <v>600</v>
      </c>
      <c r="J95" s="10">
        <v>400</v>
      </c>
      <c r="K95" s="10">
        <v>400</v>
      </c>
      <c r="L95" s="55"/>
      <c r="M95" s="55"/>
      <c r="N95" s="55"/>
      <c r="O95" s="55"/>
      <c r="P95" s="55"/>
      <c r="Q95" s="55"/>
      <c r="R95" s="55"/>
    </row>
    <row r="96" spans="1:18" ht="16.5" x14ac:dyDescent="0.25">
      <c r="A96" s="88"/>
      <c r="B96" s="89"/>
      <c r="C96" s="9" t="s">
        <v>4</v>
      </c>
      <c r="D96" s="10">
        <v>1000</v>
      </c>
      <c r="E96" s="10">
        <v>200</v>
      </c>
      <c r="F96" s="10">
        <v>250</v>
      </c>
      <c r="G96" s="10">
        <v>300</v>
      </c>
      <c r="H96" s="10">
        <v>700</v>
      </c>
      <c r="I96" s="10">
        <v>800</v>
      </c>
      <c r="J96" s="10">
        <v>500</v>
      </c>
      <c r="K96" s="10">
        <v>600</v>
      </c>
      <c r="L96" s="55"/>
      <c r="M96" s="55"/>
      <c r="N96" s="55"/>
      <c r="O96" s="55"/>
      <c r="P96" s="55"/>
      <c r="Q96" s="55"/>
      <c r="R96" s="55"/>
    </row>
    <row r="97" spans="1:18" ht="82.5" x14ac:dyDescent="0.25">
      <c r="A97" s="88"/>
      <c r="B97" s="88" t="s">
        <v>87</v>
      </c>
      <c r="C97" s="11" t="s">
        <v>216</v>
      </c>
      <c r="D97" s="39" t="s">
        <v>217</v>
      </c>
      <c r="E97" s="40" t="s">
        <v>218</v>
      </c>
      <c r="F97" s="40" t="s">
        <v>219</v>
      </c>
      <c r="G97" s="40" t="s">
        <v>220</v>
      </c>
      <c r="H97" s="40" t="s">
        <v>91</v>
      </c>
      <c r="I97" s="40" t="s">
        <v>221</v>
      </c>
      <c r="J97" s="40" t="s">
        <v>91</v>
      </c>
      <c r="K97" s="40" t="s">
        <v>91</v>
      </c>
      <c r="L97" s="2"/>
      <c r="M97" s="2"/>
      <c r="N97" s="2"/>
      <c r="O97" s="2"/>
      <c r="P97" s="2"/>
      <c r="Q97" s="2"/>
      <c r="R97" s="2"/>
    </row>
    <row r="98" spans="1:18" ht="115.5" x14ac:dyDescent="0.25">
      <c r="A98" s="88"/>
      <c r="B98" s="88"/>
      <c r="C98" s="11" t="s">
        <v>222</v>
      </c>
      <c r="D98" s="42" t="s">
        <v>223</v>
      </c>
      <c r="E98" s="43" t="s">
        <v>224</v>
      </c>
      <c r="F98" s="43" t="s">
        <v>225</v>
      </c>
      <c r="G98" s="43" t="s">
        <v>226</v>
      </c>
      <c r="H98" s="43" t="s">
        <v>91</v>
      </c>
      <c r="I98" s="43" t="s">
        <v>227</v>
      </c>
      <c r="J98" s="43" t="s">
        <v>228</v>
      </c>
      <c r="K98" s="43" t="s">
        <v>91</v>
      </c>
      <c r="L98" s="2"/>
      <c r="M98" s="2"/>
      <c r="N98" s="2"/>
      <c r="O98" s="2"/>
      <c r="P98" s="2"/>
      <c r="Q98" s="2"/>
      <c r="R98" s="2"/>
    </row>
    <row r="99" spans="1:18" ht="82.5" x14ac:dyDescent="0.25">
      <c r="A99" s="88"/>
      <c r="B99" s="88"/>
      <c r="C99" s="11" t="s">
        <v>229</v>
      </c>
      <c r="D99" s="42" t="s">
        <v>230</v>
      </c>
      <c r="E99" s="43" t="s">
        <v>231</v>
      </c>
      <c r="F99" s="43" t="s">
        <v>91</v>
      </c>
      <c r="G99" s="43" t="s">
        <v>91</v>
      </c>
      <c r="H99" s="43" t="s">
        <v>91</v>
      </c>
      <c r="I99" s="43" t="s">
        <v>91</v>
      </c>
      <c r="J99" s="43" t="s">
        <v>91</v>
      </c>
      <c r="K99" s="43" t="s">
        <v>91</v>
      </c>
      <c r="L99" s="2"/>
      <c r="M99" s="2"/>
      <c r="N99" s="2"/>
      <c r="O99" s="2"/>
      <c r="P99" s="2"/>
      <c r="Q99" s="2"/>
      <c r="R99" s="2"/>
    </row>
    <row r="100" spans="1:18" ht="33" x14ac:dyDescent="0.25">
      <c r="A100" s="88"/>
      <c r="B100" s="88"/>
      <c r="C100" s="11" t="s">
        <v>232</v>
      </c>
      <c r="D100" s="42" t="s">
        <v>91</v>
      </c>
      <c r="E100" s="43" t="s">
        <v>91</v>
      </c>
      <c r="F100" s="43" t="s">
        <v>91</v>
      </c>
      <c r="G100" s="43" t="s">
        <v>233</v>
      </c>
      <c r="H100" s="43" t="s">
        <v>91</v>
      </c>
      <c r="I100" s="43" t="s">
        <v>91</v>
      </c>
      <c r="J100" s="43" t="s">
        <v>91</v>
      </c>
      <c r="K100" s="43" t="s">
        <v>91</v>
      </c>
      <c r="L100" s="2"/>
      <c r="M100" s="2"/>
      <c r="N100" s="2"/>
      <c r="O100" s="2"/>
      <c r="P100" s="2"/>
      <c r="Q100" s="2"/>
      <c r="R100" s="2"/>
    </row>
    <row r="101" spans="1:18" ht="16.5" x14ac:dyDescent="0.25">
      <c r="A101" s="88"/>
      <c r="B101" s="88"/>
      <c r="C101" s="11" t="s">
        <v>234</v>
      </c>
      <c r="D101" s="42" t="s">
        <v>91</v>
      </c>
      <c r="E101" s="43" t="s">
        <v>91</v>
      </c>
      <c r="F101" s="43" t="s">
        <v>91</v>
      </c>
      <c r="G101" s="43" t="s">
        <v>91</v>
      </c>
      <c r="H101" s="43" t="s">
        <v>91</v>
      </c>
      <c r="I101" s="43" t="s">
        <v>91</v>
      </c>
      <c r="J101" s="43" t="s">
        <v>91</v>
      </c>
      <c r="K101" s="43" t="s">
        <v>91</v>
      </c>
      <c r="L101" s="2"/>
      <c r="M101" s="2"/>
      <c r="N101" s="2"/>
      <c r="O101" s="2"/>
      <c r="P101" s="2"/>
      <c r="Q101" s="2"/>
      <c r="R101" s="2"/>
    </row>
    <row r="102" spans="1:18" ht="33" x14ac:dyDescent="0.25">
      <c r="A102" s="88"/>
      <c r="B102" s="88"/>
      <c r="C102" s="11" t="s">
        <v>235</v>
      </c>
      <c r="D102" s="42" t="s">
        <v>91</v>
      </c>
      <c r="E102" s="43" t="s">
        <v>91</v>
      </c>
      <c r="F102" s="43" t="s">
        <v>91</v>
      </c>
      <c r="G102" s="43" t="s">
        <v>91</v>
      </c>
      <c r="H102" s="43" t="s">
        <v>91</v>
      </c>
      <c r="I102" s="43" t="s">
        <v>91</v>
      </c>
      <c r="J102" s="43" t="s">
        <v>91</v>
      </c>
      <c r="K102" s="43" t="s">
        <v>91</v>
      </c>
      <c r="L102" s="2"/>
      <c r="M102" s="2"/>
      <c r="N102" s="2"/>
      <c r="O102" s="2"/>
      <c r="P102" s="2"/>
      <c r="Q102" s="2"/>
      <c r="R102" s="2"/>
    </row>
    <row r="103" spans="1:18" ht="49.5" x14ac:dyDescent="0.25">
      <c r="A103" s="88"/>
      <c r="B103" s="88"/>
      <c r="C103" s="11" t="s">
        <v>236</v>
      </c>
      <c r="D103" s="42" t="s">
        <v>237</v>
      </c>
      <c r="E103" s="43" t="s">
        <v>238</v>
      </c>
      <c r="F103" s="43" t="s">
        <v>237</v>
      </c>
      <c r="G103" s="43" t="s">
        <v>237</v>
      </c>
      <c r="H103" s="43" t="s">
        <v>239</v>
      </c>
      <c r="I103" s="43" t="s">
        <v>237</v>
      </c>
      <c r="J103" s="43" t="s">
        <v>237</v>
      </c>
      <c r="K103" s="43" t="s">
        <v>237</v>
      </c>
      <c r="L103" s="2"/>
      <c r="M103" s="2"/>
      <c r="N103" s="2"/>
      <c r="O103" s="2"/>
      <c r="P103" s="2"/>
      <c r="Q103" s="2"/>
      <c r="R103" s="2"/>
    </row>
    <row r="104" spans="1:18" ht="26.1" customHeight="1" x14ac:dyDescent="0.25">
      <c r="A104" s="87" t="s">
        <v>240</v>
      </c>
      <c r="B104" s="87"/>
      <c r="C104" s="20" t="s">
        <v>112</v>
      </c>
      <c r="D104" s="6">
        <v>4</v>
      </c>
      <c r="E104" s="6">
        <v>4</v>
      </c>
      <c r="F104" s="6">
        <v>5</v>
      </c>
      <c r="G104" s="6">
        <v>4</v>
      </c>
      <c r="H104" s="6">
        <v>3</v>
      </c>
      <c r="I104" s="6">
        <v>4</v>
      </c>
      <c r="J104" s="6">
        <v>4</v>
      </c>
      <c r="K104" s="6">
        <v>3</v>
      </c>
      <c r="L104" s="54"/>
      <c r="M104" s="54"/>
      <c r="N104" s="54"/>
      <c r="O104" s="54"/>
      <c r="P104" s="54"/>
      <c r="Q104" s="54"/>
      <c r="R104" s="54"/>
    </row>
    <row r="105" spans="1:18" ht="26.1" customHeight="1" x14ac:dyDescent="0.25">
      <c r="A105" s="87"/>
      <c r="B105" s="87"/>
      <c r="C105" s="20" t="s">
        <v>151</v>
      </c>
      <c r="D105" s="6">
        <v>3</v>
      </c>
      <c r="E105" s="6">
        <v>2</v>
      </c>
      <c r="F105" s="6">
        <v>3</v>
      </c>
      <c r="G105" s="6">
        <v>3</v>
      </c>
      <c r="H105" s="6">
        <v>4</v>
      </c>
      <c r="I105" s="6">
        <v>2</v>
      </c>
      <c r="J105" s="6">
        <v>1</v>
      </c>
      <c r="K105" s="6">
        <v>4</v>
      </c>
      <c r="L105" s="54"/>
      <c r="M105" s="54"/>
      <c r="N105" s="54"/>
      <c r="O105" s="54"/>
      <c r="P105" s="54"/>
      <c r="Q105" s="54"/>
      <c r="R105" s="54"/>
    </row>
    <row r="106" spans="1:18" ht="26.1" customHeight="1" x14ac:dyDescent="0.25">
      <c r="A106" s="87"/>
      <c r="B106" s="87"/>
      <c r="C106" s="20" t="s">
        <v>157</v>
      </c>
      <c r="D106" s="6">
        <v>5</v>
      </c>
      <c r="E106" s="6">
        <v>5</v>
      </c>
      <c r="F106" s="6">
        <v>4</v>
      </c>
      <c r="G106" s="6">
        <v>5</v>
      </c>
      <c r="H106" s="6">
        <v>5</v>
      </c>
      <c r="I106" s="6">
        <v>5</v>
      </c>
      <c r="J106" s="6">
        <v>5</v>
      </c>
      <c r="K106" s="6">
        <v>5</v>
      </c>
      <c r="L106" s="54"/>
      <c r="M106" s="54"/>
      <c r="N106" s="54"/>
      <c r="O106" s="54"/>
      <c r="P106" s="54"/>
      <c r="Q106" s="54"/>
      <c r="R106" s="54"/>
    </row>
    <row r="107" spans="1:18" ht="26.1" customHeight="1" x14ac:dyDescent="0.25">
      <c r="A107" s="87"/>
      <c r="B107" s="87"/>
      <c r="C107" s="20" t="s">
        <v>177</v>
      </c>
      <c r="D107" s="6">
        <v>2</v>
      </c>
      <c r="E107" s="6">
        <v>1</v>
      </c>
      <c r="F107" s="6">
        <v>1</v>
      </c>
      <c r="G107" s="6">
        <v>2</v>
      </c>
      <c r="H107" s="6">
        <v>1</v>
      </c>
      <c r="I107" s="6">
        <v>1</v>
      </c>
      <c r="J107" s="6">
        <v>2</v>
      </c>
      <c r="K107" s="6">
        <v>1</v>
      </c>
      <c r="L107" s="54"/>
      <c r="M107" s="54"/>
      <c r="N107" s="54"/>
      <c r="O107" s="54"/>
      <c r="P107" s="54"/>
      <c r="Q107" s="54"/>
      <c r="R107" s="54"/>
    </row>
    <row r="108" spans="1:18" ht="26.1" customHeight="1" x14ac:dyDescent="0.25">
      <c r="A108" s="87"/>
      <c r="B108" s="87"/>
      <c r="C108" s="20" t="s">
        <v>212</v>
      </c>
      <c r="D108" s="6">
        <v>1</v>
      </c>
      <c r="E108" s="6">
        <v>3</v>
      </c>
      <c r="F108" s="6">
        <v>2</v>
      </c>
      <c r="G108" s="6">
        <v>1</v>
      </c>
      <c r="H108" s="6">
        <v>2</v>
      </c>
      <c r="I108" s="6">
        <v>3</v>
      </c>
      <c r="J108" s="6">
        <v>3</v>
      </c>
      <c r="K108" s="6">
        <v>2</v>
      </c>
      <c r="L108" s="54"/>
      <c r="M108" s="54"/>
      <c r="N108" s="54"/>
      <c r="O108" s="54"/>
      <c r="P108" s="54"/>
      <c r="Q108" s="54"/>
      <c r="R108" s="54"/>
    </row>
    <row r="109" spans="1:18" ht="16.5" x14ac:dyDescent="0.25">
      <c r="A109" s="88" t="s">
        <v>241</v>
      </c>
      <c r="B109" s="89" t="s">
        <v>82</v>
      </c>
      <c r="C109" s="9" t="s">
        <v>83</v>
      </c>
      <c r="D109" s="10">
        <v>1</v>
      </c>
      <c r="E109" s="10">
        <v>1</v>
      </c>
      <c r="F109" s="10">
        <v>2</v>
      </c>
      <c r="G109" s="10">
        <v>1</v>
      </c>
      <c r="H109" s="10">
        <v>1</v>
      </c>
      <c r="I109" s="10">
        <v>2</v>
      </c>
      <c r="J109" s="10">
        <v>1</v>
      </c>
      <c r="K109" s="10">
        <v>1</v>
      </c>
      <c r="L109" s="55"/>
      <c r="M109" s="55"/>
      <c r="N109" s="55"/>
      <c r="O109" s="55"/>
      <c r="P109" s="55"/>
      <c r="Q109" s="55"/>
      <c r="R109" s="55"/>
    </row>
    <row r="110" spans="1:18" ht="16.5" x14ac:dyDescent="0.25">
      <c r="A110" s="88"/>
      <c r="B110" s="89"/>
      <c r="C110" s="9" t="s">
        <v>84</v>
      </c>
      <c r="D110" s="10">
        <v>3</v>
      </c>
      <c r="E110" s="10">
        <v>2</v>
      </c>
      <c r="F110" s="8" t="s">
        <v>113</v>
      </c>
      <c r="G110" s="10">
        <v>3</v>
      </c>
      <c r="H110" s="10">
        <v>2</v>
      </c>
      <c r="I110" s="8" t="s">
        <v>113</v>
      </c>
      <c r="J110" s="10">
        <v>3</v>
      </c>
      <c r="K110" s="10">
        <v>3</v>
      </c>
      <c r="L110" s="55"/>
      <c r="M110" s="55"/>
      <c r="N110" s="55"/>
      <c r="O110" s="55"/>
      <c r="P110" s="55"/>
      <c r="Q110" s="55"/>
      <c r="R110" s="55"/>
    </row>
    <row r="111" spans="1:18" ht="33" x14ac:dyDescent="0.25">
      <c r="A111" s="88"/>
      <c r="B111" s="89"/>
      <c r="C111" s="9" t="s">
        <v>85</v>
      </c>
      <c r="D111" s="10">
        <v>3</v>
      </c>
      <c r="E111" s="10">
        <v>2</v>
      </c>
      <c r="F111" s="8" t="s">
        <v>113</v>
      </c>
      <c r="G111" s="10">
        <v>3</v>
      </c>
      <c r="H111" s="10">
        <v>2</v>
      </c>
      <c r="I111" s="8" t="s">
        <v>113</v>
      </c>
      <c r="J111" s="10">
        <v>3</v>
      </c>
      <c r="K111" s="10">
        <v>3</v>
      </c>
      <c r="L111" s="55"/>
      <c r="M111" s="55"/>
      <c r="N111" s="55"/>
      <c r="O111" s="55"/>
      <c r="P111" s="55"/>
      <c r="Q111" s="55"/>
      <c r="R111" s="55"/>
    </row>
    <row r="112" spans="1:18" ht="33" x14ac:dyDescent="0.25">
      <c r="A112" s="88"/>
      <c r="B112" s="89"/>
      <c r="C112" s="9" t="s">
        <v>86</v>
      </c>
      <c r="D112" s="10">
        <v>3</v>
      </c>
      <c r="E112" s="10">
        <v>4</v>
      </c>
      <c r="F112" s="8" t="s">
        <v>113</v>
      </c>
      <c r="G112" s="10">
        <v>3</v>
      </c>
      <c r="H112" s="10">
        <v>3</v>
      </c>
      <c r="I112" s="8" t="s">
        <v>113</v>
      </c>
      <c r="J112" s="10">
        <v>3</v>
      </c>
      <c r="K112" s="10">
        <v>3</v>
      </c>
      <c r="L112" s="55"/>
      <c r="M112" s="55"/>
      <c r="N112" s="55"/>
      <c r="O112" s="55"/>
      <c r="P112" s="55"/>
      <c r="Q112" s="55"/>
      <c r="R112" s="55"/>
    </row>
    <row r="113" spans="1:18" ht="33" x14ac:dyDescent="0.25">
      <c r="A113" s="88"/>
      <c r="B113" s="89"/>
      <c r="C113" s="9" t="s">
        <v>1</v>
      </c>
      <c r="D113" s="10">
        <v>50</v>
      </c>
      <c r="E113" s="10">
        <v>50</v>
      </c>
      <c r="F113" s="8" t="s">
        <v>113</v>
      </c>
      <c r="G113" s="10">
        <v>20</v>
      </c>
      <c r="H113" s="10">
        <v>200</v>
      </c>
      <c r="I113" s="8" t="s">
        <v>113</v>
      </c>
      <c r="J113" s="10">
        <v>100</v>
      </c>
      <c r="K113" s="10">
        <v>100</v>
      </c>
      <c r="L113" s="55"/>
      <c r="M113" s="55"/>
      <c r="N113" s="55"/>
      <c r="O113" s="55"/>
      <c r="P113" s="55"/>
      <c r="Q113" s="55"/>
      <c r="R113" s="55"/>
    </row>
    <row r="114" spans="1:18" ht="33" x14ac:dyDescent="0.25">
      <c r="A114" s="88"/>
      <c r="B114" s="89"/>
      <c r="C114" s="9" t="s">
        <v>2</v>
      </c>
      <c r="D114" s="10">
        <v>80</v>
      </c>
      <c r="E114" s="10">
        <v>80</v>
      </c>
      <c r="F114" s="8" t="s">
        <v>113</v>
      </c>
      <c r="G114" s="10">
        <v>50</v>
      </c>
      <c r="H114" s="10">
        <v>300</v>
      </c>
      <c r="I114" s="8" t="s">
        <v>113</v>
      </c>
      <c r="J114" s="10">
        <v>200</v>
      </c>
      <c r="K114" s="10">
        <v>200</v>
      </c>
      <c r="L114" s="55"/>
      <c r="M114" s="55"/>
      <c r="N114" s="55"/>
      <c r="O114" s="55"/>
      <c r="P114" s="55"/>
      <c r="Q114" s="55"/>
      <c r="R114" s="55"/>
    </row>
    <row r="115" spans="1:18" ht="33" x14ac:dyDescent="0.25">
      <c r="A115" s="88"/>
      <c r="B115" s="89"/>
      <c r="C115" s="9" t="s">
        <v>3</v>
      </c>
      <c r="D115" s="10">
        <v>150</v>
      </c>
      <c r="E115" s="10">
        <v>100</v>
      </c>
      <c r="F115" s="8" t="s">
        <v>113</v>
      </c>
      <c r="G115" s="10">
        <v>80</v>
      </c>
      <c r="H115" s="10">
        <v>500</v>
      </c>
      <c r="I115" s="8" t="s">
        <v>113</v>
      </c>
      <c r="J115" s="10">
        <v>300</v>
      </c>
      <c r="K115" s="10">
        <v>500</v>
      </c>
      <c r="L115" s="55"/>
      <c r="M115" s="55"/>
      <c r="N115" s="55"/>
      <c r="O115" s="55"/>
      <c r="P115" s="55"/>
      <c r="Q115" s="55"/>
      <c r="R115" s="55"/>
    </row>
    <row r="116" spans="1:18" ht="16.5" x14ac:dyDescent="0.25">
      <c r="A116" s="88"/>
      <c r="B116" s="89"/>
      <c r="C116" s="9" t="s">
        <v>4</v>
      </c>
      <c r="D116" s="10">
        <v>300</v>
      </c>
      <c r="E116" s="10">
        <v>200</v>
      </c>
      <c r="F116" s="8" t="s">
        <v>113</v>
      </c>
      <c r="G116" s="10">
        <v>100</v>
      </c>
      <c r="H116" s="10">
        <v>800</v>
      </c>
      <c r="I116" s="8" t="s">
        <v>113</v>
      </c>
      <c r="J116" s="10">
        <v>500</v>
      </c>
      <c r="K116" s="10">
        <v>1000</v>
      </c>
      <c r="L116" s="55"/>
      <c r="M116" s="55"/>
      <c r="N116" s="55"/>
      <c r="O116" s="55"/>
      <c r="P116" s="55"/>
      <c r="Q116" s="55"/>
      <c r="R116" s="55"/>
    </row>
    <row r="117" spans="1:18" ht="132" x14ac:dyDescent="0.25">
      <c r="A117" s="88"/>
      <c r="B117" s="88" t="s">
        <v>87</v>
      </c>
      <c r="C117" s="11" t="s">
        <v>88</v>
      </c>
      <c r="D117" s="39" t="s">
        <v>242</v>
      </c>
      <c r="E117" s="40" t="s">
        <v>243</v>
      </c>
      <c r="F117" s="40" t="s">
        <v>244</v>
      </c>
      <c r="G117" s="40" t="s">
        <v>245</v>
      </c>
      <c r="H117" s="40" t="s">
        <v>91</v>
      </c>
      <c r="I117" s="40" t="s">
        <v>246</v>
      </c>
      <c r="J117" s="40" t="s">
        <v>247</v>
      </c>
      <c r="K117" s="40" t="s">
        <v>91</v>
      </c>
      <c r="L117" s="2"/>
      <c r="M117" s="2"/>
      <c r="N117" s="2"/>
      <c r="O117" s="2"/>
      <c r="P117" s="2"/>
      <c r="Q117" s="2"/>
      <c r="R117" s="2"/>
    </row>
    <row r="118" spans="1:18" ht="66" x14ac:dyDescent="0.25">
      <c r="A118" s="88"/>
      <c r="B118" s="88"/>
      <c r="C118" s="11" t="s">
        <v>160</v>
      </c>
      <c r="D118" s="42" t="s">
        <v>248</v>
      </c>
      <c r="E118" s="43" t="s">
        <v>91</v>
      </c>
      <c r="F118" s="43" t="s">
        <v>91</v>
      </c>
      <c r="G118" s="43" t="s">
        <v>91</v>
      </c>
      <c r="H118" s="43" t="s">
        <v>91</v>
      </c>
      <c r="I118" s="43" t="s">
        <v>91</v>
      </c>
      <c r="J118" s="43" t="s">
        <v>249</v>
      </c>
      <c r="K118" s="43" t="s">
        <v>91</v>
      </c>
      <c r="L118" s="2"/>
      <c r="M118" s="2"/>
      <c r="N118" s="2"/>
      <c r="O118" s="2"/>
      <c r="P118" s="2"/>
      <c r="Q118" s="2"/>
      <c r="R118" s="2"/>
    </row>
    <row r="119" spans="1:18" ht="16.5" x14ac:dyDescent="0.25">
      <c r="A119" s="88"/>
      <c r="B119" s="88"/>
      <c r="C119" s="11" t="s">
        <v>250</v>
      </c>
      <c r="D119" s="42" t="s">
        <v>91</v>
      </c>
      <c r="E119" s="43" t="s">
        <v>91</v>
      </c>
      <c r="F119" s="43" t="s">
        <v>91</v>
      </c>
      <c r="G119" s="43" t="s">
        <v>91</v>
      </c>
      <c r="H119" s="43" t="s">
        <v>91</v>
      </c>
      <c r="I119" s="43" t="s">
        <v>91</v>
      </c>
      <c r="J119" s="43" t="s">
        <v>91</v>
      </c>
      <c r="K119" s="43" t="s">
        <v>91</v>
      </c>
      <c r="L119" s="2"/>
      <c r="M119" s="2"/>
      <c r="N119" s="2"/>
      <c r="O119" s="2"/>
      <c r="P119" s="2"/>
      <c r="Q119" s="2"/>
      <c r="R119" s="2"/>
    </row>
    <row r="120" spans="1:18" ht="33" x14ac:dyDescent="0.25">
      <c r="A120" s="88"/>
      <c r="B120" s="88"/>
      <c r="C120" s="11" t="s">
        <v>251</v>
      </c>
      <c r="D120" s="42" t="s">
        <v>252</v>
      </c>
      <c r="E120" s="43" t="s">
        <v>91</v>
      </c>
      <c r="F120" s="43" t="s">
        <v>91</v>
      </c>
      <c r="G120" s="43" t="s">
        <v>253</v>
      </c>
      <c r="H120" s="43" t="s">
        <v>91</v>
      </c>
      <c r="I120" s="43" t="s">
        <v>91</v>
      </c>
      <c r="J120" s="43" t="s">
        <v>91</v>
      </c>
      <c r="K120" s="43" t="s">
        <v>91</v>
      </c>
      <c r="L120" s="2"/>
      <c r="M120" s="2"/>
      <c r="N120" s="2"/>
      <c r="O120" s="2"/>
      <c r="P120" s="2"/>
      <c r="Q120" s="2"/>
      <c r="R120" s="2"/>
    </row>
    <row r="121" spans="1:18" ht="33" x14ac:dyDescent="0.25">
      <c r="A121" s="88"/>
      <c r="B121" s="88"/>
      <c r="C121" s="11" t="s">
        <v>174</v>
      </c>
      <c r="D121" s="42" t="s">
        <v>91</v>
      </c>
      <c r="E121" s="43" t="s">
        <v>91</v>
      </c>
      <c r="F121" s="43" t="s">
        <v>91</v>
      </c>
      <c r="G121" s="43" t="s">
        <v>91</v>
      </c>
      <c r="H121" s="43" t="s">
        <v>91</v>
      </c>
      <c r="I121" s="43" t="s">
        <v>91</v>
      </c>
      <c r="J121" s="43" t="s">
        <v>254</v>
      </c>
      <c r="K121" s="43" t="s">
        <v>91</v>
      </c>
      <c r="L121" s="2"/>
      <c r="M121" s="2"/>
      <c r="N121" s="2"/>
      <c r="O121" s="2"/>
      <c r="P121" s="2"/>
      <c r="Q121" s="2"/>
      <c r="R121" s="2"/>
    </row>
    <row r="122" spans="1:18" ht="16.5" hidden="1" x14ac:dyDescent="0.25">
      <c r="A122" s="93" t="s">
        <v>171</v>
      </c>
      <c r="B122" s="93" t="s">
        <v>82</v>
      </c>
      <c r="C122" s="22" t="s">
        <v>83</v>
      </c>
      <c r="D122" s="21"/>
      <c r="E122" s="21"/>
      <c r="F122" s="21"/>
      <c r="G122" s="1"/>
      <c r="H122" s="21"/>
      <c r="I122" s="21"/>
      <c r="J122" s="21"/>
      <c r="K122" s="21"/>
      <c r="L122" s="57"/>
      <c r="M122" s="57"/>
      <c r="N122" s="57"/>
      <c r="O122" s="57"/>
      <c r="P122" s="57"/>
      <c r="Q122" s="57"/>
      <c r="R122" s="57"/>
    </row>
    <row r="123" spans="1:18" ht="16.5" hidden="1" x14ac:dyDescent="0.25">
      <c r="A123" s="93"/>
      <c r="B123" s="93"/>
      <c r="C123" s="22" t="s">
        <v>84</v>
      </c>
      <c r="D123" s="21"/>
      <c r="E123" s="21"/>
      <c r="F123" s="21"/>
      <c r="G123" s="1"/>
      <c r="H123" s="21"/>
      <c r="I123" s="21"/>
      <c r="J123" s="21"/>
      <c r="K123" s="21"/>
      <c r="L123" s="57"/>
      <c r="M123" s="57"/>
      <c r="N123" s="57"/>
      <c r="O123" s="57"/>
      <c r="P123" s="57"/>
      <c r="Q123" s="57"/>
      <c r="R123" s="57"/>
    </row>
    <row r="124" spans="1:18" ht="33" hidden="1" x14ac:dyDescent="0.25">
      <c r="A124" s="93"/>
      <c r="B124" s="93"/>
      <c r="C124" s="22" t="s">
        <v>85</v>
      </c>
      <c r="D124" s="21"/>
      <c r="E124" s="21"/>
      <c r="F124" s="21"/>
      <c r="G124" s="1"/>
      <c r="H124" s="21"/>
      <c r="I124" s="21"/>
      <c r="J124" s="21"/>
      <c r="K124" s="21"/>
      <c r="L124" s="57"/>
      <c r="M124" s="57"/>
      <c r="N124" s="57"/>
      <c r="O124" s="57"/>
      <c r="P124" s="57"/>
      <c r="Q124" s="57"/>
      <c r="R124" s="57"/>
    </row>
    <row r="125" spans="1:18" ht="33" hidden="1" x14ac:dyDescent="0.25">
      <c r="A125" s="93"/>
      <c r="B125" s="93"/>
      <c r="C125" s="22" t="s">
        <v>86</v>
      </c>
      <c r="D125" s="21"/>
      <c r="E125" s="21"/>
      <c r="F125" s="21"/>
      <c r="G125" s="1"/>
      <c r="H125" s="21"/>
      <c r="I125" s="21"/>
      <c r="J125" s="21"/>
      <c r="K125" s="21"/>
      <c r="L125" s="57"/>
      <c r="M125" s="57"/>
      <c r="N125" s="57"/>
      <c r="O125" s="57"/>
      <c r="P125" s="57"/>
      <c r="Q125" s="57"/>
      <c r="R125" s="57"/>
    </row>
    <row r="126" spans="1:18" ht="33" hidden="1" x14ac:dyDescent="0.25">
      <c r="A126" s="93"/>
      <c r="B126" s="93"/>
      <c r="C126" s="22" t="s">
        <v>1</v>
      </c>
      <c r="D126" s="21"/>
      <c r="E126" s="21"/>
      <c r="F126" s="21"/>
      <c r="G126" s="1"/>
      <c r="H126" s="21"/>
      <c r="I126" s="21"/>
      <c r="J126" s="21"/>
      <c r="K126" s="21"/>
      <c r="L126" s="57"/>
      <c r="M126" s="57"/>
      <c r="N126" s="57"/>
      <c r="O126" s="57"/>
      <c r="P126" s="57"/>
      <c r="Q126" s="57"/>
      <c r="R126" s="57"/>
    </row>
    <row r="127" spans="1:18" ht="33" hidden="1" x14ac:dyDescent="0.25">
      <c r="A127" s="93"/>
      <c r="B127" s="93"/>
      <c r="C127" s="22" t="s">
        <v>2</v>
      </c>
      <c r="D127" s="21"/>
      <c r="E127" s="21"/>
      <c r="F127" s="21"/>
      <c r="G127" s="1"/>
      <c r="H127" s="21"/>
      <c r="I127" s="21"/>
      <c r="J127" s="21"/>
      <c r="K127" s="21"/>
      <c r="L127" s="57"/>
      <c r="M127" s="57"/>
      <c r="N127" s="57"/>
      <c r="O127" s="57"/>
      <c r="P127" s="57"/>
      <c r="Q127" s="57"/>
      <c r="R127" s="57"/>
    </row>
    <row r="128" spans="1:18" ht="33" hidden="1" x14ac:dyDescent="0.25">
      <c r="A128" s="93"/>
      <c r="B128" s="93"/>
      <c r="C128" s="22" t="s">
        <v>3</v>
      </c>
      <c r="D128" s="21"/>
      <c r="E128" s="21"/>
      <c r="F128" s="21"/>
      <c r="G128" s="1"/>
      <c r="H128" s="21"/>
      <c r="I128" s="21"/>
      <c r="J128" s="21"/>
      <c r="K128" s="21"/>
      <c r="L128" s="57"/>
      <c r="M128" s="57"/>
      <c r="N128" s="57"/>
      <c r="O128" s="57"/>
      <c r="P128" s="57"/>
      <c r="Q128" s="57"/>
      <c r="R128" s="57"/>
    </row>
    <row r="129" spans="1:18" ht="16.5" hidden="1" x14ac:dyDescent="0.25">
      <c r="A129" s="93"/>
      <c r="B129" s="93"/>
      <c r="C129" s="22" t="s">
        <v>4</v>
      </c>
      <c r="D129" s="21"/>
      <c r="E129" s="21"/>
      <c r="F129" s="21"/>
      <c r="G129" s="1"/>
      <c r="H129" s="21"/>
      <c r="I129" s="21"/>
      <c r="J129" s="21"/>
      <c r="K129" s="21"/>
      <c r="L129" s="57"/>
      <c r="M129" s="57"/>
      <c r="N129" s="57"/>
      <c r="O129" s="57"/>
      <c r="P129" s="57"/>
      <c r="Q129" s="57"/>
      <c r="R129" s="57"/>
    </row>
    <row r="130" spans="1:18" ht="16.5" hidden="1" x14ac:dyDescent="0.25">
      <c r="A130" s="93"/>
      <c r="B130" s="93" t="s">
        <v>87</v>
      </c>
      <c r="C130" s="22" t="s">
        <v>88</v>
      </c>
      <c r="D130" s="21"/>
      <c r="E130" s="21"/>
      <c r="F130" s="21"/>
      <c r="G130" s="1"/>
      <c r="H130" s="21"/>
      <c r="I130" s="21"/>
      <c r="J130" s="21"/>
      <c r="K130" s="21"/>
      <c r="L130" s="57"/>
      <c r="M130" s="57"/>
      <c r="N130" s="57"/>
      <c r="O130" s="57"/>
      <c r="P130" s="57"/>
      <c r="Q130" s="57"/>
      <c r="R130" s="57"/>
    </row>
    <row r="131" spans="1:18" ht="16.5" hidden="1" x14ac:dyDescent="0.25">
      <c r="A131" s="93"/>
      <c r="B131" s="93"/>
      <c r="C131" s="22" t="s">
        <v>255</v>
      </c>
      <c r="D131" s="21"/>
      <c r="E131" s="21"/>
      <c r="F131" s="21"/>
      <c r="G131" s="1"/>
      <c r="H131" s="21"/>
      <c r="I131" s="21"/>
      <c r="J131" s="21"/>
      <c r="K131" s="21"/>
      <c r="L131" s="57"/>
      <c r="M131" s="57"/>
      <c r="N131" s="57"/>
      <c r="O131" s="57"/>
      <c r="P131" s="57"/>
      <c r="Q131" s="57"/>
      <c r="R131" s="57"/>
    </row>
    <row r="132" spans="1:18" ht="16.5" hidden="1" x14ac:dyDescent="0.25">
      <c r="A132" s="93"/>
      <c r="B132" s="93"/>
      <c r="C132" s="22" t="s">
        <v>256</v>
      </c>
      <c r="D132" s="21"/>
      <c r="E132" s="21"/>
      <c r="F132" s="21"/>
      <c r="G132" s="1"/>
      <c r="H132" s="21"/>
      <c r="I132" s="21"/>
      <c r="J132" s="21"/>
      <c r="K132" s="21"/>
      <c r="L132" s="57"/>
      <c r="M132" s="57"/>
      <c r="N132" s="57"/>
      <c r="O132" s="57"/>
      <c r="P132" s="57"/>
      <c r="Q132" s="57"/>
      <c r="R132" s="57"/>
    </row>
    <row r="133" spans="1:18" ht="16.5" hidden="1" x14ac:dyDescent="0.25">
      <c r="A133" s="93"/>
      <c r="B133" s="93"/>
      <c r="C133" s="22" t="s">
        <v>257</v>
      </c>
      <c r="D133" s="21"/>
      <c r="E133" s="21"/>
      <c r="F133" s="21"/>
      <c r="G133" s="1"/>
      <c r="H133" s="21"/>
      <c r="I133" s="21"/>
      <c r="J133" s="21"/>
      <c r="K133" s="21"/>
      <c r="L133" s="57"/>
      <c r="M133" s="57"/>
      <c r="N133" s="57"/>
      <c r="O133" s="57"/>
      <c r="P133" s="57"/>
      <c r="Q133" s="57"/>
      <c r="R133" s="57"/>
    </row>
    <row r="134" spans="1:18" ht="16.5" x14ac:dyDescent="0.25">
      <c r="A134" s="88" t="s">
        <v>258</v>
      </c>
      <c r="B134" s="89" t="s">
        <v>82</v>
      </c>
      <c r="C134" s="9" t="s">
        <v>83</v>
      </c>
      <c r="D134" s="10">
        <v>2</v>
      </c>
      <c r="E134" s="10">
        <v>1</v>
      </c>
      <c r="F134" s="10">
        <v>2</v>
      </c>
      <c r="G134" s="10">
        <v>2</v>
      </c>
      <c r="H134" s="10">
        <v>2</v>
      </c>
      <c r="I134" s="10">
        <v>2</v>
      </c>
      <c r="J134" s="10">
        <v>1</v>
      </c>
      <c r="K134" s="10">
        <v>1</v>
      </c>
      <c r="L134" s="55"/>
      <c r="M134" s="55"/>
      <c r="N134" s="55"/>
      <c r="O134" s="55"/>
      <c r="P134" s="55"/>
      <c r="Q134" s="55"/>
      <c r="R134" s="55"/>
    </row>
    <row r="135" spans="1:18" ht="16.5" x14ac:dyDescent="0.25">
      <c r="A135" s="88"/>
      <c r="B135" s="89"/>
      <c r="C135" s="9" t="s">
        <v>84</v>
      </c>
      <c r="D135" s="8" t="s">
        <v>113</v>
      </c>
      <c r="E135" s="10">
        <v>3</v>
      </c>
      <c r="F135" s="8" t="s">
        <v>113</v>
      </c>
      <c r="G135" s="8" t="s">
        <v>113</v>
      </c>
      <c r="H135" s="8" t="s">
        <v>113</v>
      </c>
      <c r="I135" s="8" t="s">
        <v>113</v>
      </c>
      <c r="J135" s="10">
        <v>3</v>
      </c>
      <c r="K135" s="10">
        <v>3</v>
      </c>
      <c r="L135" s="55"/>
      <c r="M135" s="55"/>
      <c r="N135" s="55"/>
      <c r="O135" s="55"/>
      <c r="P135" s="55"/>
      <c r="Q135" s="55"/>
      <c r="R135" s="55"/>
    </row>
    <row r="136" spans="1:18" ht="33" x14ac:dyDescent="0.25">
      <c r="A136" s="88"/>
      <c r="B136" s="89"/>
      <c r="C136" s="9" t="s">
        <v>85</v>
      </c>
      <c r="D136" s="8" t="s">
        <v>113</v>
      </c>
      <c r="E136" s="10">
        <v>3</v>
      </c>
      <c r="F136" s="8" t="s">
        <v>113</v>
      </c>
      <c r="G136" s="8" t="s">
        <v>113</v>
      </c>
      <c r="H136" s="8" t="s">
        <v>113</v>
      </c>
      <c r="I136" s="8" t="s">
        <v>113</v>
      </c>
      <c r="J136" s="10">
        <v>3</v>
      </c>
      <c r="K136" s="10">
        <v>3</v>
      </c>
      <c r="L136" s="55"/>
      <c r="M136" s="55"/>
      <c r="N136" s="55"/>
      <c r="O136" s="55"/>
      <c r="P136" s="55"/>
      <c r="Q136" s="55"/>
      <c r="R136" s="55"/>
    </row>
    <row r="137" spans="1:18" ht="33" x14ac:dyDescent="0.25">
      <c r="A137" s="88"/>
      <c r="B137" s="89"/>
      <c r="C137" s="9" t="s">
        <v>86</v>
      </c>
      <c r="D137" s="8" t="s">
        <v>113</v>
      </c>
      <c r="E137" s="10">
        <v>3</v>
      </c>
      <c r="F137" s="8" t="s">
        <v>113</v>
      </c>
      <c r="G137" s="8" t="s">
        <v>113</v>
      </c>
      <c r="H137" s="8" t="s">
        <v>113</v>
      </c>
      <c r="I137" s="8" t="s">
        <v>113</v>
      </c>
      <c r="J137" s="10">
        <v>3</v>
      </c>
      <c r="K137" s="10">
        <v>3</v>
      </c>
      <c r="L137" s="55"/>
      <c r="M137" s="55"/>
      <c r="N137" s="55"/>
      <c r="O137" s="55"/>
      <c r="P137" s="55"/>
      <c r="Q137" s="55"/>
      <c r="R137" s="55"/>
    </row>
    <row r="138" spans="1:18" ht="33" x14ac:dyDescent="0.25">
      <c r="A138" s="88"/>
      <c r="B138" s="89"/>
      <c r="C138" s="9" t="s">
        <v>1</v>
      </c>
      <c r="D138" s="8" t="s">
        <v>113</v>
      </c>
      <c r="E138" s="10">
        <v>30</v>
      </c>
      <c r="F138" s="8" t="s">
        <v>113</v>
      </c>
      <c r="G138" s="8" t="s">
        <v>113</v>
      </c>
      <c r="H138" s="8" t="s">
        <v>113</v>
      </c>
      <c r="I138" s="8" t="s">
        <v>113</v>
      </c>
      <c r="J138" s="10">
        <v>100</v>
      </c>
      <c r="K138" s="10">
        <v>100</v>
      </c>
      <c r="L138" s="55"/>
      <c r="M138" s="55"/>
      <c r="N138" s="55"/>
      <c r="O138" s="55"/>
      <c r="P138" s="55"/>
      <c r="Q138" s="55"/>
      <c r="R138" s="55"/>
    </row>
    <row r="139" spans="1:18" ht="33" x14ac:dyDescent="0.25">
      <c r="A139" s="88"/>
      <c r="B139" s="89"/>
      <c r="C139" s="9" t="s">
        <v>2</v>
      </c>
      <c r="D139" s="8" t="s">
        <v>113</v>
      </c>
      <c r="E139" s="10">
        <v>50</v>
      </c>
      <c r="F139" s="8" t="s">
        <v>113</v>
      </c>
      <c r="G139" s="8" t="s">
        <v>113</v>
      </c>
      <c r="H139" s="8" t="s">
        <v>113</v>
      </c>
      <c r="I139" s="8" t="s">
        <v>113</v>
      </c>
      <c r="J139" s="10">
        <v>200</v>
      </c>
      <c r="K139" s="10">
        <v>200</v>
      </c>
      <c r="L139" s="55"/>
      <c r="M139" s="55"/>
      <c r="N139" s="55"/>
      <c r="O139" s="55"/>
      <c r="P139" s="55"/>
      <c r="Q139" s="55"/>
      <c r="R139" s="55"/>
    </row>
    <row r="140" spans="1:18" ht="33" x14ac:dyDescent="0.25">
      <c r="A140" s="88"/>
      <c r="B140" s="89"/>
      <c r="C140" s="9" t="s">
        <v>3</v>
      </c>
      <c r="D140" s="8" t="s">
        <v>113</v>
      </c>
      <c r="E140" s="10">
        <v>80</v>
      </c>
      <c r="F140" s="8" t="s">
        <v>113</v>
      </c>
      <c r="G140" s="8" t="s">
        <v>113</v>
      </c>
      <c r="H140" s="8" t="s">
        <v>113</v>
      </c>
      <c r="I140" s="8" t="s">
        <v>113</v>
      </c>
      <c r="J140" s="10">
        <v>300</v>
      </c>
      <c r="K140" s="10">
        <v>500</v>
      </c>
      <c r="L140" s="55"/>
      <c r="M140" s="55"/>
      <c r="N140" s="55"/>
      <c r="O140" s="55"/>
      <c r="P140" s="55"/>
      <c r="Q140" s="55"/>
      <c r="R140" s="55"/>
    </row>
    <row r="141" spans="1:18" ht="16.5" x14ac:dyDescent="0.25">
      <c r="A141" s="88"/>
      <c r="B141" s="89"/>
      <c r="C141" s="9" t="s">
        <v>4</v>
      </c>
      <c r="D141" s="8" t="s">
        <v>113</v>
      </c>
      <c r="E141" s="10">
        <v>100</v>
      </c>
      <c r="F141" s="8" t="s">
        <v>113</v>
      </c>
      <c r="G141" s="8" t="s">
        <v>113</v>
      </c>
      <c r="H141" s="8" t="s">
        <v>113</v>
      </c>
      <c r="I141" s="8" t="s">
        <v>113</v>
      </c>
      <c r="J141" s="10">
        <v>500</v>
      </c>
      <c r="K141" s="10">
        <v>1000</v>
      </c>
      <c r="L141" s="55"/>
      <c r="M141" s="55"/>
      <c r="N141" s="55"/>
      <c r="O141" s="55"/>
      <c r="P141" s="55"/>
      <c r="Q141" s="55"/>
      <c r="R141" s="55"/>
    </row>
    <row r="142" spans="1:18" ht="99" x14ac:dyDescent="0.25">
      <c r="A142" s="88"/>
      <c r="B142" s="88" t="s">
        <v>87</v>
      </c>
      <c r="C142" s="11" t="s">
        <v>88</v>
      </c>
      <c r="D142" s="39" t="s">
        <v>259</v>
      </c>
      <c r="E142" s="40" t="s">
        <v>260</v>
      </c>
      <c r="F142" s="40" t="s">
        <v>261</v>
      </c>
      <c r="G142" s="40" t="s">
        <v>262</v>
      </c>
      <c r="H142" s="40" t="s">
        <v>263</v>
      </c>
      <c r="I142" s="40" t="s">
        <v>264</v>
      </c>
      <c r="J142" s="40" t="s">
        <v>265</v>
      </c>
      <c r="K142" s="40" t="s">
        <v>266</v>
      </c>
      <c r="L142" s="2"/>
      <c r="M142" s="2"/>
      <c r="N142" s="2"/>
      <c r="O142" s="2"/>
      <c r="P142" s="2"/>
      <c r="Q142" s="2"/>
      <c r="R142" s="2"/>
    </row>
    <row r="143" spans="1:18" ht="33" x14ac:dyDescent="0.25">
      <c r="A143" s="88"/>
      <c r="B143" s="88"/>
      <c r="C143" s="11" t="s">
        <v>251</v>
      </c>
      <c r="D143" s="42" t="s">
        <v>91</v>
      </c>
      <c r="E143" s="43" t="s">
        <v>91</v>
      </c>
      <c r="F143" s="43" t="s">
        <v>91</v>
      </c>
      <c r="G143" s="43" t="s">
        <v>91</v>
      </c>
      <c r="H143" s="43" t="s">
        <v>91</v>
      </c>
      <c r="I143" s="43" t="s">
        <v>91</v>
      </c>
      <c r="J143" s="43" t="s">
        <v>91</v>
      </c>
      <c r="K143" s="43" t="s">
        <v>91</v>
      </c>
      <c r="L143" s="2"/>
      <c r="M143" s="2"/>
      <c r="N143" s="2"/>
      <c r="O143" s="2"/>
      <c r="P143" s="2"/>
      <c r="Q143" s="2"/>
      <c r="R143" s="2"/>
    </row>
    <row r="144" spans="1:18" ht="16.5" x14ac:dyDescent="0.25">
      <c r="A144" s="88"/>
      <c r="B144" s="88"/>
      <c r="C144" s="11" t="s">
        <v>267</v>
      </c>
      <c r="D144" s="42" t="s">
        <v>91</v>
      </c>
      <c r="E144" s="43" t="s">
        <v>91</v>
      </c>
      <c r="F144" s="43" t="s">
        <v>91</v>
      </c>
      <c r="G144" s="43" t="s">
        <v>91</v>
      </c>
      <c r="H144" s="43" t="s">
        <v>91</v>
      </c>
      <c r="I144" s="43" t="s">
        <v>91</v>
      </c>
      <c r="J144" s="43" t="s">
        <v>91</v>
      </c>
      <c r="K144" s="43" t="s">
        <v>91</v>
      </c>
      <c r="L144" s="2"/>
      <c r="M144" s="2"/>
      <c r="N144" s="2"/>
      <c r="O144" s="2"/>
      <c r="P144" s="2"/>
      <c r="Q144" s="2"/>
      <c r="R144" s="2"/>
    </row>
    <row r="145" spans="1:18" ht="33" x14ac:dyDescent="0.25">
      <c r="A145" s="88"/>
      <c r="B145" s="88"/>
      <c r="C145" s="12" t="s">
        <v>268</v>
      </c>
      <c r="D145" s="58" t="s">
        <v>269</v>
      </c>
      <c r="E145" s="44" t="s">
        <v>270</v>
      </c>
      <c r="F145" s="45" t="s">
        <v>91</v>
      </c>
      <c r="G145" s="45" t="s">
        <v>91</v>
      </c>
      <c r="H145" s="45" t="s">
        <v>91</v>
      </c>
      <c r="I145" s="45" t="s">
        <v>91</v>
      </c>
      <c r="J145" s="45" t="s">
        <v>271</v>
      </c>
      <c r="K145" s="45" t="s">
        <v>91</v>
      </c>
      <c r="L145" s="56"/>
      <c r="M145" s="56"/>
      <c r="N145" s="56"/>
      <c r="O145" s="56"/>
      <c r="P145" s="56"/>
      <c r="Q145" s="56"/>
      <c r="R145" s="56"/>
    </row>
    <row r="146" spans="1:18" ht="82.5" x14ac:dyDescent="0.25">
      <c r="A146" s="88"/>
      <c r="B146" s="88"/>
      <c r="C146" s="11" t="s">
        <v>272</v>
      </c>
      <c r="D146" s="39" t="s">
        <v>273</v>
      </c>
      <c r="E146" s="43" t="s">
        <v>274</v>
      </c>
      <c r="F146" s="43" t="s">
        <v>91</v>
      </c>
      <c r="G146" s="43" t="s">
        <v>275</v>
      </c>
      <c r="H146" s="43" t="s">
        <v>91</v>
      </c>
      <c r="I146" s="43" t="s">
        <v>91</v>
      </c>
      <c r="J146" s="43" t="s">
        <v>276</v>
      </c>
      <c r="K146" s="43" t="s">
        <v>277</v>
      </c>
      <c r="L146" s="2"/>
      <c r="M146" s="2"/>
      <c r="N146" s="2"/>
      <c r="O146" s="2"/>
      <c r="P146" s="2"/>
      <c r="Q146" s="2"/>
      <c r="R146" s="2"/>
    </row>
    <row r="147" spans="1:18" ht="16.5" x14ac:dyDescent="0.25">
      <c r="A147" s="88" t="s">
        <v>278</v>
      </c>
      <c r="B147" s="89" t="s">
        <v>82</v>
      </c>
      <c r="C147" s="9" t="s">
        <v>83</v>
      </c>
      <c r="D147" s="10">
        <v>1</v>
      </c>
      <c r="E147" s="10">
        <v>1</v>
      </c>
      <c r="F147" s="10">
        <v>1</v>
      </c>
      <c r="G147" s="10">
        <v>1</v>
      </c>
      <c r="H147" s="10">
        <v>1</v>
      </c>
      <c r="I147" s="10">
        <v>1</v>
      </c>
      <c r="J147" s="10">
        <v>1</v>
      </c>
      <c r="K147" s="10">
        <v>1</v>
      </c>
      <c r="L147" s="55"/>
      <c r="M147" s="55"/>
      <c r="N147" s="55"/>
      <c r="O147" s="55"/>
      <c r="P147" s="55"/>
      <c r="Q147" s="55"/>
      <c r="R147" s="55"/>
    </row>
    <row r="148" spans="1:18" ht="16.5" x14ac:dyDescent="0.25">
      <c r="A148" s="88"/>
      <c r="B148" s="89"/>
      <c r="C148" s="9" t="s">
        <v>84</v>
      </c>
      <c r="D148" s="10">
        <v>1</v>
      </c>
      <c r="E148" s="10">
        <v>2</v>
      </c>
      <c r="F148" s="10">
        <v>2</v>
      </c>
      <c r="G148" s="10">
        <v>2</v>
      </c>
      <c r="H148" s="10">
        <v>1</v>
      </c>
      <c r="I148" s="10">
        <v>2</v>
      </c>
      <c r="J148" s="10">
        <v>1</v>
      </c>
      <c r="K148" s="10">
        <v>1</v>
      </c>
      <c r="L148" s="55"/>
      <c r="M148" s="55"/>
      <c r="N148" s="55"/>
      <c r="O148" s="55"/>
      <c r="P148" s="55"/>
      <c r="Q148" s="55"/>
      <c r="R148" s="55"/>
    </row>
    <row r="149" spans="1:18" ht="33" x14ac:dyDescent="0.25">
      <c r="A149" s="88"/>
      <c r="B149" s="89"/>
      <c r="C149" s="9" t="s">
        <v>85</v>
      </c>
      <c r="D149" s="10">
        <v>1</v>
      </c>
      <c r="E149" s="10">
        <v>2</v>
      </c>
      <c r="F149" s="10">
        <v>1</v>
      </c>
      <c r="G149" s="10">
        <v>2</v>
      </c>
      <c r="H149" s="10">
        <v>1</v>
      </c>
      <c r="I149" s="10">
        <v>2</v>
      </c>
      <c r="J149" s="10">
        <v>1</v>
      </c>
      <c r="K149" s="10">
        <v>1</v>
      </c>
      <c r="L149" s="55"/>
      <c r="M149" s="55"/>
      <c r="N149" s="55"/>
      <c r="O149" s="55"/>
      <c r="P149" s="55"/>
      <c r="Q149" s="55"/>
      <c r="R149" s="55"/>
    </row>
    <row r="150" spans="1:18" ht="33" x14ac:dyDescent="0.25">
      <c r="A150" s="88"/>
      <c r="B150" s="89"/>
      <c r="C150" s="9" t="s">
        <v>86</v>
      </c>
      <c r="D150" s="10">
        <v>1</v>
      </c>
      <c r="E150" s="10">
        <v>2</v>
      </c>
      <c r="F150" s="10">
        <v>1</v>
      </c>
      <c r="G150" s="10">
        <v>2</v>
      </c>
      <c r="H150" s="10">
        <v>4</v>
      </c>
      <c r="I150" s="10">
        <v>1</v>
      </c>
      <c r="J150" s="10">
        <v>1</v>
      </c>
      <c r="K150" s="10">
        <v>1</v>
      </c>
      <c r="L150" s="55"/>
      <c r="M150" s="55"/>
      <c r="N150" s="55"/>
      <c r="O150" s="55"/>
      <c r="P150" s="55"/>
      <c r="Q150" s="55"/>
      <c r="R150" s="55"/>
    </row>
    <row r="151" spans="1:18" ht="33" x14ac:dyDescent="0.25">
      <c r="A151" s="88"/>
      <c r="B151" s="89"/>
      <c r="C151" s="9" t="s">
        <v>1</v>
      </c>
      <c r="D151" s="10">
        <v>200</v>
      </c>
      <c r="E151" s="10">
        <v>50</v>
      </c>
      <c r="F151" s="10">
        <v>100</v>
      </c>
      <c r="G151" s="10">
        <v>50</v>
      </c>
      <c r="H151" s="10">
        <v>400</v>
      </c>
      <c r="I151" s="10">
        <v>400</v>
      </c>
      <c r="J151" s="10">
        <v>400</v>
      </c>
      <c r="K151" s="10">
        <v>100</v>
      </c>
      <c r="L151" s="55"/>
      <c r="M151" s="55"/>
      <c r="N151" s="55"/>
      <c r="O151" s="55"/>
      <c r="P151" s="55"/>
      <c r="Q151" s="55"/>
      <c r="R151" s="55"/>
    </row>
    <row r="152" spans="1:18" ht="33" x14ac:dyDescent="0.25">
      <c r="A152" s="88"/>
      <c r="B152" s="89"/>
      <c r="C152" s="9" t="s">
        <v>2</v>
      </c>
      <c r="D152" s="10">
        <v>400</v>
      </c>
      <c r="E152" s="10">
        <v>100</v>
      </c>
      <c r="F152" s="10">
        <v>150</v>
      </c>
      <c r="G152" s="10">
        <v>80</v>
      </c>
      <c r="H152" s="10">
        <v>600</v>
      </c>
      <c r="I152" s="10">
        <v>600</v>
      </c>
      <c r="J152" s="10">
        <v>500</v>
      </c>
      <c r="K152" s="10">
        <v>200</v>
      </c>
      <c r="L152" s="55"/>
      <c r="M152" s="55"/>
      <c r="N152" s="55"/>
      <c r="O152" s="55"/>
      <c r="P152" s="55"/>
      <c r="Q152" s="55"/>
      <c r="R152" s="55"/>
    </row>
    <row r="153" spans="1:18" ht="33" x14ac:dyDescent="0.25">
      <c r="A153" s="88"/>
      <c r="B153" s="89"/>
      <c r="C153" s="9" t="s">
        <v>3</v>
      </c>
      <c r="D153" s="10">
        <v>600</v>
      </c>
      <c r="E153" s="10">
        <v>150</v>
      </c>
      <c r="F153" s="10">
        <v>200</v>
      </c>
      <c r="G153" s="10">
        <v>100</v>
      </c>
      <c r="H153" s="10">
        <v>1000</v>
      </c>
      <c r="I153" s="10">
        <v>700</v>
      </c>
      <c r="J153" s="10">
        <v>800</v>
      </c>
      <c r="K153" s="10">
        <v>500</v>
      </c>
      <c r="L153" s="55"/>
      <c r="M153" s="55"/>
      <c r="N153" s="55"/>
      <c r="O153" s="55"/>
      <c r="P153" s="55"/>
      <c r="Q153" s="55"/>
      <c r="R153" s="55"/>
    </row>
    <row r="154" spans="1:18" ht="16.5" x14ac:dyDescent="0.25">
      <c r="A154" s="88"/>
      <c r="B154" s="89"/>
      <c r="C154" s="9" t="s">
        <v>4</v>
      </c>
      <c r="D154" s="10">
        <v>800</v>
      </c>
      <c r="E154" s="10">
        <v>200</v>
      </c>
      <c r="F154" s="10">
        <v>300</v>
      </c>
      <c r="G154" s="10">
        <v>120</v>
      </c>
      <c r="H154" s="10">
        <v>1200</v>
      </c>
      <c r="I154" s="10">
        <v>800</v>
      </c>
      <c r="J154" s="10">
        <v>1000</v>
      </c>
      <c r="K154" s="10">
        <v>800</v>
      </c>
      <c r="L154" s="55"/>
      <c r="M154" s="55"/>
      <c r="N154" s="55"/>
      <c r="O154" s="55"/>
      <c r="P154" s="55"/>
      <c r="Q154" s="55"/>
      <c r="R154" s="55"/>
    </row>
    <row r="155" spans="1:18" ht="49.5" x14ac:dyDescent="0.25">
      <c r="A155" s="88"/>
      <c r="B155" s="88" t="s">
        <v>87</v>
      </c>
      <c r="C155" s="11" t="s">
        <v>88</v>
      </c>
      <c r="D155" s="39" t="s">
        <v>279</v>
      </c>
      <c r="E155" s="40" t="s">
        <v>280</v>
      </c>
      <c r="F155" s="40" t="s">
        <v>91</v>
      </c>
      <c r="G155" s="40" t="s">
        <v>91</v>
      </c>
      <c r="H155" s="40" t="s">
        <v>91</v>
      </c>
      <c r="I155" s="40" t="s">
        <v>91</v>
      </c>
      <c r="J155" s="40" t="s">
        <v>281</v>
      </c>
      <c r="K155" s="40" t="s">
        <v>91</v>
      </c>
      <c r="L155" s="2"/>
      <c r="M155" s="2"/>
      <c r="N155" s="2"/>
      <c r="O155" s="2"/>
      <c r="P155" s="2"/>
      <c r="Q155" s="2"/>
      <c r="R155" s="2"/>
    </row>
    <row r="156" spans="1:18" ht="33" x14ac:dyDescent="0.25">
      <c r="A156" s="88"/>
      <c r="B156" s="88"/>
      <c r="C156" s="11" t="s">
        <v>282</v>
      </c>
      <c r="D156" s="42" t="s">
        <v>91</v>
      </c>
      <c r="E156" s="43" t="s">
        <v>283</v>
      </c>
      <c r="F156" s="43" t="s">
        <v>284</v>
      </c>
      <c r="G156" s="43" t="s">
        <v>91</v>
      </c>
      <c r="H156" s="43" t="s">
        <v>91</v>
      </c>
      <c r="I156" s="43" t="s">
        <v>91</v>
      </c>
      <c r="J156" s="43" t="s">
        <v>285</v>
      </c>
      <c r="K156" s="43" t="s">
        <v>91</v>
      </c>
      <c r="L156" s="2"/>
      <c r="M156" s="2"/>
      <c r="N156" s="2"/>
      <c r="O156" s="2"/>
      <c r="P156" s="2"/>
      <c r="Q156" s="2"/>
      <c r="R156" s="2"/>
    </row>
    <row r="157" spans="1:18" ht="82.5" x14ac:dyDescent="0.25">
      <c r="A157" s="88"/>
      <c r="B157" s="88"/>
      <c r="C157" s="11" t="s">
        <v>286</v>
      </c>
      <c r="D157" s="42" t="s">
        <v>287</v>
      </c>
      <c r="E157" s="43" t="s">
        <v>288</v>
      </c>
      <c r="F157" s="43" t="s">
        <v>91</v>
      </c>
      <c r="G157" s="43" t="s">
        <v>91</v>
      </c>
      <c r="H157" s="43" t="s">
        <v>91</v>
      </c>
      <c r="I157" s="43" t="s">
        <v>91</v>
      </c>
      <c r="J157" s="43" t="s">
        <v>91</v>
      </c>
      <c r="K157" s="43" t="s">
        <v>91</v>
      </c>
      <c r="L157" s="2"/>
      <c r="M157" s="2"/>
      <c r="N157" s="2"/>
      <c r="O157" s="2"/>
      <c r="P157" s="2"/>
      <c r="Q157" s="2"/>
      <c r="R157" s="2"/>
    </row>
    <row r="158" spans="1:18" ht="82.5" x14ac:dyDescent="0.25">
      <c r="A158" s="88"/>
      <c r="B158" s="88"/>
      <c r="C158" s="11" t="s">
        <v>289</v>
      </c>
      <c r="D158" s="42" t="s">
        <v>290</v>
      </c>
      <c r="E158" s="43" t="s">
        <v>291</v>
      </c>
      <c r="F158" s="43" t="s">
        <v>292</v>
      </c>
      <c r="G158" s="43" t="s">
        <v>91</v>
      </c>
      <c r="H158" s="43" t="s">
        <v>91</v>
      </c>
      <c r="I158" s="43" t="s">
        <v>91</v>
      </c>
      <c r="J158" s="43" t="s">
        <v>293</v>
      </c>
      <c r="K158" s="43" t="s">
        <v>294</v>
      </c>
      <c r="L158" s="2"/>
      <c r="M158" s="2"/>
      <c r="N158" s="2"/>
      <c r="O158" s="2"/>
      <c r="P158" s="2"/>
      <c r="Q158" s="2"/>
      <c r="R158" s="2"/>
    </row>
    <row r="159" spans="1:18" ht="16.5" x14ac:dyDescent="0.25">
      <c r="A159" s="88" t="s">
        <v>295</v>
      </c>
      <c r="B159" s="89" t="s">
        <v>82</v>
      </c>
      <c r="C159" s="9" t="s">
        <v>83</v>
      </c>
      <c r="D159" s="10">
        <v>1</v>
      </c>
      <c r="E159" s="10">
        <v>1</v>
      </c>
      <c r="F159" s="10">
        <v>1</v>
      </c>
      <c r="G159" s="10">
        <v>1</v>
      </c>
      <c r="H159" s="10">
        <v>1</v>
      </c>
      <c r="I159" s="10">
        <v>1</v>
      </c>
      <c r="J159" s="10">
        <v>1</v>
      </c>
      <c r="K159" s="10">
        <v>1</v>
      </c>
      <c r="L159" s="55"/>
      <c r="M159" s="55"/>
      <c r="N159" s="55"/>
      <c r="O159" s="55"/>
      <c r="P159" s="55"/>
      <c r="Q159" s="55"/>
      <c r="R159" s="55"/>
    </row>
    <row r="160" spans="1:18" ht="16.5" x14ac:dyDescent="0.25">
      <c r="A160" s="88"/>
      <c r="B160" s="89"/>
      <c r="C160" s="9" t="s">
        <v>84</v>
      </c>
      <c r="D160" s="10">
        <v>2</v>
      </c>
      <c r="E160" s="10">
        <v>2</v>
      </c>
      <c r="F160" s="10">
        <v>3</v>
      </c>
      <c r="G160" s="10">
        <v>2</v>
      </c>
      <c r="H160" s="10">
        <v>2</v>
      </c>
      <c r="I160" s="10">
        <v>2</v>
      </c>
      <c r="J160" s="10">
        <v>3</v>
      </c>
      <c r="K160" s="10">
        <v>3</v>
      </c>
      <c r="L160" s="55"/>
      <c r="M160" s="55"/>
      <c r="N160" s="55"/>
      <c r="O160" s="55"/>
      <c r="P160" s="55"/>
      <c r="Q160" s="55"/>
      <c r="R160" s="55"/>
    </row>
    <row r="161" spans="1:18" ht="33" x14ac:dyDescent="0.25">
      <c r="A161" s="88"/>
      <c r="B161" s="89"/>
      <c r="C161" s="9" t="s">
        <v>85</v>
      </c>
      <c r="D161" s="10">
        <v>1</v>
      </c>
      <c r="E161" s="10">
        <v>2</v>
      </c>
      <c r="F161" s="10">
        <v>2</v>
      </c>
      <c r="G161" s="10">
        <v>2</v>
      </c>
      <c r="H161" s="10">
        <v>2</v>
      </c>
      <c r="I161" s="10">
        <v>2</v>
      </c>
      <c r="J161" s="10">
        <v>3</v>
      </c>
      <c r="K161" s="10">
        <v>3</v>
      </c>
      <c r="L161" s="55"/>
      <c r="M161" s="55"/>
      <c r="N161" s="55"/>
      <c r="O161" s="55"/>
      <c r="P161" s="55"/>
      <c r="Q161" s="55"/>
      <c r="R161" s="55"/>
    </row>
    <row r="162" spans="1:18" ht="33" x14ac:dyDescent="0.25">
      <c r="A162" s="88"/>
      <c r="B162" s="89"/>
      <c r="C162" s="9" t="s">
        <v>86</v>
      </c>
      <c r="D162" s="10">
        <v>3</v>
      </c>
      <c r="E162" s="10">
        <v>2</v>
      </c>
      <c r="F162" s="10">
        <v>2</v>
      </c>
      <c r="G162" s="10">
        <v>2</v>
      </c>
      <c r="H162" s="10">
        <v>4</v>
      </c>
      <c r="I162" s="10">
        <v>1</v>
      </c>
      <c r="J162" s="10">
        <v>3</v>
      </c>
      <c r="K162" s="10">
        <v>3</v>
      </c>
      <c r="L162" s="55"/>
      <c r="M162" s="55"/>
      <c r="N162" s="55"/>
      <c r="O162" s="55"/>
      <c r="P162" s="55"/>
      <c r="Q162" s="55"/>
      <c r="R162" s="55"/>
    </row>
    <row r="163" spans="1:18" ht="33" x14ac:dyDescent="0.25">
      <c r="A163" s="88"/>
      <c r="B163" s="89"/>
      <c r="C163" s="9" t="s">
        <v>1</v>
      </c>
      <c r="D163" s="10">
        <v>20</v>
      </c>
      <c r="E163" s="10">
        <v>50</v>
      </c>
      <c r="F163" s="10">
        <v>50</v>
      </c>
      <c r="G163" s="10">
        <v>20</v>
      </c>
      <c r="H163" s="10">
        <v>200</v>
      </c>
      <c r="I163" s="10">
        <v>200</v>
      </c>
      <c r="J163" s="10">
        <v>100</v>
      </c>
      <c r="K163" s="10">
        <v>50</v>
      </c>
      <c r="L163" s="55"/>
      <c r="M163" s="55"/>
      <c r="N163" s="55"/>
      <c r="O163" s="55"/>
      <c r="P163" s="55"/>
      <c r="Q163" s="55"/>
      <c r="R163" s="55"/>
    </row>
    <row r="164" spans="1:18" ht="33" x14ac:dyDescent="0.25">
      <c r="A164" s="88"/>
      <c r="B164" s="89"/>
      <c r="C164" s="9" t="s">
        <v>2</v>
      </c>
      <c r="D164" s="10">
        <v>400</v>
      </c>
      <c r="E164" s="10">
        <v>100</v>
      </c>
      <c r="F164" s="10">
        <v>100</v>
      </c>
      <c r="G164" s="10">
        <v>50</v>
      </c>
      <c r="H164" s="10">
        <v>400</v>
      </c>
      <c r="I164" s="10">
        <v>400</v>
      </c>
      <c r="J164" s="10">
        <v>300</v>
      </c>
      <c r="K164" s="10">
        <v>100</v>
      </c>
      <c r="L164" s="55"/>
      <c r="M164" s="55"/>
      <c r="N164" s="55"/>
      <c r="O164" s="55"/>
      <c r="P164" s="55"/>
      <c r="Q164" s="55"/>
      <c r="R164" s="55"/>
    </row>
    <row r="165" spans="1:18" ht="33" x14ac:dyDescent="0.25">
      <c r="A165" s="88"/>
      <c r="B165" s="89"/>
      <c r="C165" s="9" t="s">
        <v>3</v>
      </c>
      <c r="D165" s="10">
        <v>600</v>
      </c>
      <c r="E165" s="10">
        <v>150</v>
      </c>
      <c r="F165" s="10">
        <v>150</v>
      </c>
      <c r="G165" s="10">
        <v>80</v>
      </c>
      <c r="H165" s="10">
        <v>500</v>
      </c>
      <c r="I165" s="10">
        <v>500</v>
      </c>
      <c r="J165" s="10">
        <v>500</v>
      </c>
      <c r="K165" s="10">
        <v>300</v>
      </c>
      <c r="L165" s="55"/>
      <c r="M165" s="55"/>
      <c r="N165" s="55"/>
      <c r="O165" s="55"/>
      <c r="P165" s="55"/>
      <c r="Q165" s="55"/>
      <c r="R165" s="55"/>
    </row>
    <row r="166" spans="1:18" ht="16.5" x14ac:dyDescent="0.25">
      <c r="A166" s="88"/>
      <c r="B166" s="89"/>
      <c r="C166" s="9" t="s">
        <v>4</v>
      </c>
      <c r="D166" s="10">
        <v>800</v>
      </c>
      <c r="E166" s="10">
        <v>200</v>
      </c>
      <c r="F166" s="10">
        <v>200</v>
      </c>
      <c r="G166" s="10">
        <v>100</v>
      </c>
      <c r="H166" s="10">
        <v>700</v>
      </c>
      <c r="I166" s="10">
        <v>600</v>
      </c>
      <c r="J166" s="10">
        <v>800</v>
      </c>
      <c r="K166" s="10">
        <v>500</v>
      </c>
      <c r="L166" s="55"/>
      <c r="M166" s="55"/>
      <c r="N166" s="55"/>
      <c r="O166" s="55"/>
      <c r="P166" s="55"/>
      <c r="Q166" s="55"/>
      <c r="R166" s="55"/>
    </row>
    <row r="167" spans="1:18" ht="82.5" x14ac:dyDescent="0.25">
      <c r="A167" s="88"/>
      <c r="B167" s="90" t="s">
        <v>87</v>
      </c>
      <c r="C167" s="11" t="s">
        <v>88</v>
      </c>
      <c r="D167" s="39" t="s">
        <v>91</v>
      </c>
      <c r="E167" s="40" t="s">
        <v>91</v>
      </c>
      <c r="F167" s="40" t="s">
        <v>91</v>
      </c>
      <c r="G167" s="40" t="s">
        <v>91</v>
      </c>
      <c r="H167" s="40" t="s">
        <v>91</v>
      </c>
      <c r="I167" s="40" t="s">
        <v>296</v>
      </c>
      <c r="J167" s="40" t="s">
        <v>297</v>
      </c>
      <c r="K167" s="40" t="s">
        <v>91</v>
      </c>
      <c r="L167" s="2"/>
      <c r="M167" s="2"/>
      <c r="N167" s="2"/>
      <c r="O167" s="2"/>
      <c r="P167" s="2"/>
      <c r="Q167" s="2"/>
      <c r="R167" s="2"/>
    </row>
    <row r="168" spans="1:18" ht="33" hidden="1" x14ac:dyDescent="0.25">
      <c r="A168" s="88"/>
      <c r="B168" s="92"/>
      <c r="C168" s="22" t="s">
        <v>298</v>
      </c>
      <c r="D168" s="21"/>
      <c r="E168" s="21"/>
      <c r="F168" s="21"/>
      <c r="G168" s="1"/>
      <c r="H168" s="21"/>
      <c r="I168" s="21"/>
      <c r="J168" s="21"/>
      <c r="K168" s="21"/>
      <c r="L168" s="57"/>
      <c r="M168" s="57"/>
      <c r="N168" s="57"/>
      <c r="O168" s="57"/>
      <c r="P168" s="57"/>
      <c r="Q168" s="57"/>
      <c r="R168" s="57"/>
    </row>
    <row r="169" spans="1:18" ht="16.5" x14ac:dyDescent="0.25">
      <c r="A169" s="88" t="s">
        <v>299</v>
      </c>
      <c r="B169" s="89" t="s">
        <v>82</v>
      </c>
      <c r="C169" s="9" t="s">
        <v>83</v>
      </c>
      <c r="D169" s="10">
        <v>2</v>
      </c>
      <c r="E169" s="10">
        <v>2</v>
      </c>
      <c r="F169" s="10">
        <v>1</v>
      </c>
      <c r="G169" s="10">
        <v>2</v>
      </c>
      <c r="H169" s="10">
        <v>2</v>
      </c>
      <c r="I169" s="10">
        <v>2</v>
      </c>
      <c r="J169" s="10">
        <v>1</v>
      </c>
      <c r="K169" s="10">
        <v>2</v>
      </c>
      <c r="L169" s="55"/>
      <c r="M169" s="55"/>
      <c r="N169" s="55"/>
      <c r="O169" s="55"/>
      <c r="P169" s="55"/>
      <c r="Q169" s="55"/>
      <c r="R169" s="55"/>
    </row>
    <row r="170" spans="1:18" ht="16.5" x14ac:dyDescent="0.25">
      <c r="A170" s="88"/>
      <c r="B170" s="89"/>
      <c r="C170" s="9" t="s">
        <v>84</v>
      </c>
      <c r="D170" s="8" t="s">
        <v>113</v>
      </c>
      <c r="E170" s="8" t="s">
        <v>113</v>
      </c>
      <c r="F170" s="10">
        <v>4</v>
      </c>
      <c r="G170" s="8" t="s">
        <v>113</v>
      </c>
      <c r="H170" s="8" t="s">
        <v>113</v>
      </c>
      <c r="I170" s="8" t="s">
        <v>113</v>
      </c>
      <c r="J170" s="10">
        <v>3</v>
      </c>
      <c r="K170" s="10">
        <v>4</v>
      </c>
      <c r="L170" s="55"/>
      <c r="M170" s="55"/>
      <c r="N170" s="55"/>
      <c r="O170" s="55"/>
      <c r="P170" s="55"/>
      <c r="Q170" s="55"/>
      <c r="R170" s="55"/>
    </row>
    <row r="171" spans="1:18" ht="33" x14ac:dyDescent="0.25">
      <c r="A171" s="88"/>
      <c r="B171" s="89"/>
      <c r="C171" s="9" t="s">
        <v>85</v>
      </c>
      <c r="D171" s="8" t="s">
        <v>113</v>
      </c>
      <c r="E171" s="8" t="s">
        <v>113</v>
      </c>
      <c r="F171" s="10">
        <v>4</v>
      </c>
      <c r="G171" s="8" t="s">
        <v>113</v>
      </c>
      <c r="H171" s="8" t="s">
        <v>113</v>
      </c>
      <c r="I171" s="8" t="s">
        <v>113</v>
      </c>
      <c r="J171" s="10">
        <v>3</v>
      </c>
      <c r="K171" s="10">
        <v>4</v>
      </c>
      <c r="L171" s="55"/>
      <c r="M171" s="55"/>
      <c r="N171" s="55"/>
      <c r="O171" s="55"/>
      <c r="P171" s="55"/>
      <c r="Q171" s="55"/>
      <c r="R171" s="55"/>
    </row>
    <row r="172" spans="1:18" ht="33" x14ac:dyDescent="0.25">
      <c r="A172" s="88"/>
      <c r="B172" s="89"/>
      <c r="C172" s="9" t="s">
        <v>86</v>
      </c>
      <c r="D172" s="8" t="s">
        <v>113</v>
      </c>
      <c r="E172" s="8" t="s">
        <v>113</v>
      </c>
      <c r="F172" s="10">
        <v>4</v>
      </c>
      <c r="G172" s="8" t="s">
        <v>113</v>
      </c>
      <c r="H172" s="8" t="s">
        <v>113</v>
      </c>
      <c r="I172" s="8" t="s">
        <v>113</v>
      </c>
      <c r="J172" s="10">
        <v>3</v>
      </c>
      <c r="K172" s="10">
        <v>4</v>
      </c>
      <c r="L172" s="55"/>
      <c r="M172" s="55"/>
      <c r="N172" s="55"/>
      <c r="O172" s="55"/>
      <c r="P172" s="55"/>
      <c r="Q172" s="55"/>
      <c r="R172" s="55"/>
    </row>
    <row r="173" spans="1:18" ht="33" x14ac:dyDescent="0.25">
      <c r="A173" s="88"/>
      <c r="B173" s="89"/>
      <c r="C173" s="9" t="s">
        <v>1</v>
      </c>
      <c r="D173" s="8" t="s">
        <v>113</v>
      </c>
      <c r="E173" s="8" t="s">
        <v>113</v>
      </c>
      <c r="F173" s="10">
        <v>50</v>
      </c>
      <c r="G173" s="8" t="s">
        <v>113</v>
      </c>
      <c r="H173" s="8" t="s">
        <v>113</v>
      </c>
      <c r="I173" s="8" t="s">
        <v>113</v>
      </c>
      <c r="J173" s="10">
        <v>300</v>
      </c>
      <c r="K173" s="10">
        <v>100</v>
      </c>
      <c r="L173" s="55"/>
      <c r="M173" s="55"/>
      <c r="N173" s="55"/>
      <c r="O173" s="55"/>
      <c r="P173" s="55"/>
      <c r="Q173" s="55"/>
      <c r="R173" s="55"/>
    </row>
    <row r="174" spans="1:18" ht="33" x14ac:dyDescent="0.25">
      <c r="A174" s="88"/>
      <c r="B174" s="89"/>
      <c r="C174" s="9" t="s">
        <v>2</v>
      </c>
      <c r="D174" s="8" t="s">
        <v>113</v>
      </c>
      <c r="E174" s="8" t="s">
        <v>113</v>
      </c>
      <c r="F174" s="10">
        <v>100</v>
      </c>
      <c r="G174" s="8" t="s">
        <v>113</v>
      </c>
      <c r="H174" s="8" t="s">
        <v>113</v>
      </c>
      <c r="I174" s="8" t="s">
        <v>113</v>
      </c>
      <c r="J174" s="10">
        <v>500</v>
      </c>
      <c r="K174" s="10">
        <v>300</v>
      </c>
      <c r="L174" s="55"/>
      <c r="M174" s="55"/>
      <c r="N174" s="55"/>
      <c r="O174" s="55"/>
      <c r="P174" s="55"/>
      <c r="Q174" s="55"/>
      <c r="R174" s="55"/>
    </row>
    <row r="175" spans="1:18" ht="33" x14ac:dyDescent="0.25">
      <c r="A175" s="88"/>
      <c r="B175" s="89"/>
      <c r="C175" s="9" t="s">
        <v>3</v>
      </c>
      <c r="D175" s="8" t="s">
        <v>113</v>
      </c>
      <c r="E175" s="8" t="s">
        <v>113</v>
      </c>
      <c r="F175" s="10">
        <v>150</v>
      </c>
      <c r="G175" s="8" t="s">
        <v>113</v>
      </c>
      <c r="H175" s="8" t="s">
        <v>113</v>
      </c>
      <c r="I175" s="8" t="s">
        <v>113</v>
      </c>
      <c r="J175" s="10">
        <v>800</v>
      </c>
      <c r="K175" s="10">
        <v>500</v>
      </c>
      <c r="L175" s="55"/>
      <c r="M175" s="55"/>
      <c r="N175" s="55"/>
      <c r="O175" s="55"/>
      <c r="P175" s="55"/>
      <c r="Q175" s="55"/>
      <c r="R175" s="55"/>
    </row>
    <row r="176" spans="1:18" ht="16.5" x14ac:dyDescent="0.25">
      <c r="A176" s="88"/>
      <c r="B176" s="89"/>
      <c r="C176" s="9" t="s">
        <v>4</v>
      </c>
      <c r="D176" s="8" t="s">
        <v>113</v>
      </c>
      <c r="E176" s="8" t="s">
        <v>113</v>
      </c>
      <c r="F176" s="10">
        <v>200</v>
      </c>
      <c r="G176" s="8" t="s">
        <v>113</v>
      </c>
      <c r="H176" s="8" t="s">
        <v>113</v>
      </c>
      <c r="I176" s="8" t="s">
        <v>113</v>
      </c>
      <c r="J176" s="10">
        <v>1000</v>
      </c>
      <c r="K176" s="10">
        <v>800</v>
      </c>
      <c r="L176" s="55"/>
      <c r="M176" s="55"/>
      <c r="N176" s="55"/>
      <c r="O176" s="55"/>
      <c r="P176" s="55"/>
      <c r="Q176" s="55"/>
      <c r="R176" s="55"/>
    </row>
    <row r="177" spans="1:18" ht="148.5" x14ac:dyDescent="0.25">
      <c r="A177" s="88"/>
      <c r="B177" s="88" t="s">
        <v>87</v>
      </c>
      <c r="C177" s="11" t="s">
        <v>88</v>
      </c>
      <c r="D177" s="39" t="s">
        <v>300</v>
      </c>
      <c r="E177" s="40" t="s">
        <v>91</v>
      </c>
      <c r="F177" s="40" t="s">
        <v>301</v>
      </c>
      <c r="G177" s="40" t="s">
        <v>302</v>
      </c>
      <c r="H177" s="40" t="s">
        <v>91</v>
      </c>
      <c r="I177" s="40" t="s">
        <v>303</v>
      </c>
      <c r="J177" s="40" t="s">
        <v>304</v>
      </c>
      <c r="K177" s="40" t="s">
        <v>305</v>
      </c>
      <c r="L177" s="2"/>
      <c r="M177" s="2"/>
      <c r="N177" s="2"/>
      <c r="O177" s="2"/>
      <c r="P177" s="2"/>
      <c r="Q177" s="2"/>
      <c r="R177" s="2"/>
    </row>
    <row r="178" spans="1:18" ht="16.5" x14ac:dyDescent="0.25">
      <c r="A178" s="88"/>
      <c r="B178" s="88"/>
      <c r="C178" s="11" t="s">
        <v>306</v>
      </c>
      <c r="D178" s="42" t="s">
        <v>91</v>
      </c>
      <c r="E178" s="43" t="s">
        <v>91</v>
      </c>
      <c r="F178" s="43" t="s">
        <v>91</v>
      </c>
      <c r="G178" s="43" t="s">
        <v>91</v>
      </c>
      <c r="H178" s="43" t="s">
        <v>91</v>
      </c>
      <c r="I178" s="43" t="s">
        <v>91</v>
      </c>
      <c r="J178" s="43" t="s">
        <v>91</v>
      </c>
      <c r="K178" s="43" t="s">
        <v>91</v>
      </c>
      <c r="L178" s="2"/>
      <c r="M178" s="2"/>
      <c r="N178" s="2"/>
      <c r="O178" s="2"/>
      <c r="P178" s="2"/>
      <c r="Q178" s="2"/>
      <c r="R178" s="2"/>
    </row>
    <row r="179" spans="1:18" ht="16.5" x14ac:dyDescent="0.25">
      <c r="A179" s="80" t="s">
        <v>307</v>
      </c>
      <c r="B179" s="80"/>
      <c r="C179" s="26" t="s">
        <v>241</v>
      </c>
      <c r="D179" s="27">
        <v>3</v>
      </c>
      <c r="E179" s="27">
        <v>2</v>
      </c>
      <c r="F179" s="27">
        <v>4</v>
      </c>
      <c r="G179" s="27">
        <v>3</v>
      </c>
      <c r="H179" s="27">
        <v>3</v>
      </c>
      <c r="I179" s="27">
        <v>3</v>
      </c>
      <c r="J179" s="27">
        <v>4</v>
      </c>
      <c r="K179" s="27">
        <v>3</v>
      </c>
      <c r="L179" s="59"/>
      <c r="M179" s="59"/>
      <c r="N179" s="59"/>
      <c r="O179" s="59"/>
      <c r="P179" s="59"/>
      <c r="Q179" s="59"/>
      <c r="R179" s="59"/>
    </row>
    <row r="180" spans="1:18" ht="16.5" hidden="1" x14ac:dyDescent="0.25">
      <c r="A180" s="80"/>
      <c r="B180" s="80"/>
      <c r="C180" s="26" t="s">
        <v>171</v>
      </c>
      <c r="D180" s="25"/>
      <c r="E180" s="25"/>
      <c r="F180" s="25"/>
      <c r="G180" s="25"/>
      <c r="H180" s="25"/>
      <c r="I180" s="25"/>
      <c r="J180" s="25"/>
      <c r="K180" s="25"/>
      <c r="L180" s="59"/>
      <c r="M180" s="59"/>
      <c r="N180" s="59"/>
      <c r="O180" s="59"/>
      <c r="P180" s="59"/>
      <c r="Q180" s="59"/>
      <c r="R180" s="59"/>
    </row>
    <row r="181" spans="1:18" ht="16.5" x14ac:dyDescent="0.25">
      <c r="A181" s="80"/>
      <c r="B181" s="80"/>
      <c r="C181" s="26" t="s">
        <v>258</v>
      </c>
      <c r="D181" s="27">
        <v>5</v>
      </c>
      <c r="E181" s="27">
        <v>4</v>
      </c>
      <c r="F181" s="27">
        <v>5</v>
      </c>
      <c r="G181" s="27">
        <v>4</v>
      </c>
      <c r="H181" s="27">
        <v>5</v>
      </c>
      <c r="I181" s="27">
        <v>4</v>
      </c>
      <c r="J181" s="27">
        <v>3</v>
      </c>
      <c r="K181" s="27">
        <v>4</v>
      </c>
      <c r="L181" s="59"/>
      <c r="M181" s="59"/>
      <c r="N181" s="59"/>
      <c r="O181" s="59"/>
      <c r="P181" s="59"/>
      <c r="Q181" s="59"/>
      <c r="R181" s="59"/>
    </row>
    <row r="182" spans="1:18" ht="16.5" x14ac:dyDescent="0.25">
      <c r="A182" s="80"/>
      <c r="B182" s="80"/>
      <c r="C182" s="26" t="s">
        <v>278</v>
      </c>
      <c r="D182" s="27">
        <v>1</v>
      </c>
      <c r="E182" s="27">
        <v>1</v>
      </c>
      <c r="F182" s="27">
        <v>1</v>
      </c>
      <c r="G182" s="27">
        <v>1</v>
      </c>
      <c r="H182" s="27">
        <v>1</v>
      </c>
      <c r="I182" s="27">
        <v>1</v>
      </c>
      <c r="J182" s="27">
        <v>1</v>
      </c>
      <c r="K182" s="27">
        <v>1</v>
      </c>
      <c r="L182" s="59"/>
      <c r="M182" s="59"/>
      <c r="N182" s="59"/>
      <c r="O182" s="59"/>
      <c r="P182" s="59"/>
      <c r="Q182" s="59"/>
      <c r="R182" s="59"/>
    </row>
    <row r="183" spans="1:18" ht="16.5" x14ac:dyDescent="0.25">
      <c r="A183" s="80"/>
      <c r="B183" s="80"/>
      <c r="C183" s="26" t="s">
        <v>295</v>
      </c>
      <c r="D183" s="27">
        <v>2</v>
      </c>
      <c r="E183" s="27">
        <v>3</v>
      </c>
      <c r="F183" s="27">
        <v>3</v>
      </c>
      <c r="G183" s="27">
        <v>2</v>
      </c>
      <c r="H183" s="27">
        <v>2</v>
      </c>
      <c r="I183" s="27">
        <v>2</v>
      </c>
      <c r="J183" s="27">
        <v>2</v>
      </c>
      <c r="K183" s="27">
        <v>2</v>
      </c>
      <c r="L183" s="59"/>
      <c r="M183" s="59"/>
      <c r="N183" s="59"/>
      <c r="O183" s="59"/>
      <c r="P183" s="59"/>
      <c r="Q183" s="59"/>
      <c r="R183" s="59"/>
    </row>
    <row r="184" spans="1:18" ht="16.5" x14ac:dyDescent="0.25">
      <c r="A184" s="80"/>
      <c r="B184" s="80"/>
      <c r="C184" s="26" t="s">
        <v>299</v>
      </c>
      <c r="D184" s="27">
        <v>4</v>
      </c>
      <c r="E184" s="27">
        <v>5</v>
      </c>
      <c r="F184" s="27">
        <v>2</v>
      </c>
      <c r="G184" s="27">
        <v>5</v>
      </c>
      <c r="H184" s="27">
        <v>4</v>
      </c>
      <c r="I184" s="27">
        <v>5</v>
      </c>
      <c r="J184" s="27">
        <v>5</v>
      </c>
      <c r="K184" s="27">
        <v>5</v>
      </c>
      <c r="L184" s="59"/>
      <c r="M184" s="59"/>
      <c r="N184" s="59"/>
      <c r="O184" s="59"/>
      <c r="P184" s="59"/>
      <c r="Q184" s="59"/>
      <c r="R184" s="59"/>
    </row>
    <row r="185" spans="1:18" ht="16.5" x14ac:dyDescent="0.25">
      <c r="A185" s="88" t="s">
        <v>308</v>
      </c>
      <c r="B185" s="89" t="s">
        <v>82</v>
      </c>
      <c r="C185" s="9" t="s">
        <v>83</v>
      </c>
      <c r="D185" s="10">
        <v>2</v>
      </c>
      <c r="E185" s="10">
        <v>1</v>
      </c>
      <c r="F185" s="10">
        <v>1</v>
      </c>
      <c r="G185" s="10">
        <v>1</v>
      </c>
      <c r="H185" s="10">
        <v>1</v>
      </c>
      <c r="I185" s="10">
        <v>1</v>
      </c>
      <c r="J185" s="10">
        <v>1</v>
      </c>
      <c r="K185" s="10">
        <v>1</v>
      </c>
      <c r="L185" s="55"/>
      <c r="M185" s="55"/>
      <c r="N185" s="55"/>
      <c r="O185" s="55"/>
      <c r="P185" s="55"/>
      <c r="Q185" s="55"/>
      <c r="R185" s="55"/>
    </row>
    <row r="186" spans="1:18" ht="16.5" x14ac:dyDescent="0.25">
      <c r="A186" s="88"/>
      <c r="B186" s="89"/>
      <c r="C186" s="9" t="s">
        <v>84</v>
      </c>
      <c r="D186" s="8" t="s">
        <v>113</v>
      </c>
      <c r="E186" s="10">
        <v>2</v>
      </c>
      <c r="F186" s="10">
        <v>3</v>
      </c>
      <c r="G186" s="10">
        <v>2</v>
      </c>
      <c r="H186" s="10">
        <v>2</v>
      </c>
      <c r="I186" s="10">
        <v>3</v>
      </c>
      <c r="J186" s="10">
        <v>2</v>
      </c>
      <c r="K186" s="10">
        <v>2</v>
      </c>
      <c r="L186" s="55"/>
      <c r="M186" s="55"/>
      <c r="N186" s="55"/>
      <c r="O186" s="55"/>
      <c r="P186" s="55"/>
      <c r="Q186" s="55"/>
      <c r="R186" s="55"/>
    </row>
    <row r="187" spans="1:18" ht="33" x14ac:dyDescent="0.25">
      <c r="A187" s="88"/>
      <c r="B187" s="89"/>
      <c r="C187" s="9" t="s">
        <v>85</v>
      </c>
      <c r="D187" s="8" t="s">
        <v>113</v>
      </c>
      <c r="E187" s="10">
        <v>2</v>
      </c>
      <c r="F187" s="10">
        <v>3</v>
      </c>
      <c r="G187" s="10">
        <v>2</v>
      </c>
      <c r="H187" s="10">
        <v>2</v>
      </c>
      <c r="I187" s="10">
        <v>3</v>
      </c>
      <c r="J187" s="10">
        <v>2</v>
      </c>
      <c r="K187" s="10">
        <v>2</v>
      </c>
      <c r="L187" s="55"/>
      <c r="M187" s="55"/>
      <c r="N187" s="55"/>
      <c r="O187" s="55"/>
      <c r="P187" s="55"/>
      <c r="Q187" s="55"/>
      <c r="R187" s="55"/>
    </row>
    <row r="188" spans="1:18" ht="33" x14ac:dyDescent="0.25">
      <c r="A188" s="88"/>
      <c r="B188" s="89"/>
      <c r="C188" s="9" t="s">
        <v>86</v>
      </c>
      <c r="D188" s="8" t="s">
        <v>113</v>
      </c>
      <c r="E188" s="10">
        <v>2</v>
      </c>
      <c r="F188" s="10">
        <v>3</v>
      </c>
      <c r="G188" s="10">
        <v>3</v>
      </c>
      <c r="H188" s="10">
        <v>4</v>
      </c>
      <c r="I188" s="10">
        <v>2</v>
      </c>
      <c r="J188" s="10">
        <v>3</v>
      </c>
      <c r="K188" s="10">
        <v>2</v>
      </c>
      <c r="L188" s="55"/>
      <c r="M188" s="55"/>
      <c r="N188" s="55"/>
      <c r="O188" s="55"/>
      <c r="P188" s="55"/>
      <c r="Q188" s="55"/>
      <c r="R188" s="55"/>
    </row>
    <row r="189" spans="1:18" ht="33" x14ac:dyDescent="0.25">
      <c r="A189" s="88"/>
      <c r="B189" s="89"/>
      <c r="C189" s="9" t="s">
        <v>1</v>
      </c>
      <c r="D189" s="8" t="s">
        <v>113</v>
      </c>
      <c r="E189" s="10">
        <v>30</v>
      </c>
      <c r="F189" s="10">
        <v>50</v>
      </c>
      <c r="G189" s="10">
        <v>50</v>
      </c>
      <c r="H189" s="10">
        <v>50</v>
      </c>
      <c r="I189" s="10">
        <v>100</v>
      </c>
      <c r="J189" s="10">
        <v>100</v>
      </c>
      <c r="K189" s="10">
        <v>100</v>
      </c>
      <c r="L189" s="55"/>
      <c r="M189" s="55"/>
      <c r="N189" s="55"/>
      <c r="O189" s="55"/>
      <c r="P189" s="55"/>
      <c r="Q189" s="55"/>
      <c r="R189" s="55"/>
    </row>
    <row r="190" spans="1:18" ht="33" x14ac:dyDescent="0.25">
      <c r="A190" s="88"/>
      <c r="B190" s="89"/>
      <c r="C190" s="9" t="s">
        <v>2</v>
      </c>
      <c r="D190" s="8" t="s">
        <v>113</v>
      </c>
      <c r="E190" s="10">
        <v>50</v>
      </c>
      <c r="F190" s="10">
        <v>100</v>
      </c>
      <c r="G190" s="10">
        <v>80</v>
      </c>
      <c r="H190" s="10">
        <v>100</v>
      </c>
      <c r="I190" s="10">
        <v>200</v>
      </c>
      <c r="J190" s="10">
        <v>200</v>
      </c>
      <c r="K190" s="10">
        <v>200</v>
      </c>
      <c r="L190" s="55"/>
      <c r="M190" s="55"/>
      <c r="N190" s="55"/>
      <c r="O190" s="55"/>
      <c r="P190" s="55"/>
      <c r="Q190" s="55"/>
      <c r="R190" s="55"/>
    </row>
    <row r="191" spans="1:18" ht="33" x14ac:dyDescent="0.25">
      <c r="A191" s="88"/>
      <c r="B191" s="89"/>
      <c r="C191" s="9" t="s">
        <v>3</v>
      </c>
      <c r="D191" s="8" t="s">
        <v>113</v>
      </c>
      <c r="E191" s="10">
        <v>80</v>
      </c>
      <c r="F191" s="10">
        <v>150</v>
      </c>
      <c r="G191" s="10">
        <v>100</v>
      </c>
      <c r="H191" s="10">
        <v>200</v>
      </c>
      <c r="I191" s="10">
        <v>300</v>
      </c>
      <c r="J191" s="10">
        <v>300</v>
      </c>
      <c r="K191" s="10">
        <v>300</v>
      </c>
      <c r="L191" s="55"/>
      <c r="M191" s="55"/>
      <c r="N191" s="55"/>
      <c r="O191" s="55"/>
      <c r="P191" s="55"/>
      <c r="Q191" s="55"/>
      <c r="R191" s="55"/>
    </row>
    <row r="192" spans="1:18" ht="16.5" x14ac:dyDescent="0.25">
      <c r="A192" s="88"/>
      <c r="B192" s="89"/>
      <c r="C192" s="9" t="s">
        <v>4</v>
      </c>
      <c r="D192" s="8" t="s">
        <v>113</v>
      </c>
      <c r="E192" s="10">
        <v>100</v>
      </c>
      <c r="F192" s="10">
        <v>200</v>
      </c>
      <c r="G192" s="10">
        <v>120</v>
      </c>
      <c r="H192" s="10">
        <v>300</v>
      </c>
      <c r="I192" s="10">
        <v>400</v>
      </c>
      <c r="J192" s="10">
        <v>500</v>
      </c>
      <c r="K192" s="10">
        <v>500</v>
      </c>
      <c r="L192" s="55"/>
      <c r="M192" s="55"/>
      <c r="N192" s="55"/>
      <c r="O192" s="55"/>
      <c r="P192" s="55"/>
      <c r="Q192" s="55"/>
      <c r="R192" s="55"/>
    </row>
    <row r="193" spans="1:18" ht="66" x14ac:dyDescent="0.25">
      <c r="A193" s="88"/>
      <c r="B193" s="88" t="s">
        <v>87</v>
      </c>
      <c r="C193" s="11" t="s">
        <v>88</v>
      </c>
      <c r="D193" s="39" t="s">
        <v>91</v>
      </c>
      <c r="E193" s="40" t="s">
        <v>91</v>
      </c>
      <c r="F193" s="40" t="s">
        <v>309</v>
      </c>
      <c r="G193" s="40" t="s">
        <v>91</v>
      </c>
      <c r="H193" s="40" t="s">
        <v>91</v>
      </c>
      <c r="I193" s="40" t="s">
        <v>91</v>
      </c>
      <c r="J193" s="40" t="s">
        <v>310</v>
      </c>
      <c r="K193" s="40" t="s">
        <v>311</v>
      </c>
      <c r="L193" s="2"/>
      <c r="M193" s="2"/>
      <c r="N193" s="2"/>
      <c r="O193" s="2"/>
      <c r="P193" s="2"/>
      <c r="Q193" s="2"/>
      <c r="R193" s="2"/>
    </row>
    <row r="194" spans="1:18" ht="16.5" x14ac:dyDescent="0.25">
      <c r="A194" s="88"/>
      <c r="B194" s="88"/>
      <c r="C194" s="11" t="s">
        <v>312</v>
      </c>
      <c r="D194" s="42" t="s">
        <v>91</v>
      </c>
      <c r="E194" s="43" t="s">
        <v>313</v>
      </c>
      <c r="F194" s="43" t="s">
        <v>91</v>
      </c>
      <c r="G194" s="43" t="s">
        <v>91</v>
      </c>
      <c r="H194" s="43" t="s">
        <v>91</v>
      </c>
      <c r="I194" s="43" t="s">
        <v>91</v>
      </c>
      <c r="J194" s="43" t="s">
        <v>314</v>
      </c>
      <c r="K194" s="43" t="s">
        <v>91</v>
      </c>
      <c r="L194" s="2"/>
      <c r="M194" s="2"/>
      <c r="N194" s="2"/>
      <c r="O194" s="2"/>
      <c r="P194" s="2"/>
      <c r="Q194" s="2"/>
      <c r="R194" s="2"/>
    </row>
    <row r="195" spans="1:18" ht="16.5" x14ac:dyDescent="0.25">
      <c r="A195" s="88"/>
      <c r="B195" s="88"/>
      <c r="C195" s="11" t="s">
        <v>315</v>
      </c>
      <c r="D195" s="42" t="s">
        <v>316</v>
      </c>
      <c r="E195" s="43" t="s">
        <v>317</v>
      </c>
      <c r="F195" s="43" t="s">
        <v>91</v>
      </c>
      <c r="G195" s="43" t="s">
        <v>91</v>
      </c>
      <c r="H195" s="43" t="s">
        <v>91</v>
      </c>
      <c r="I195" s="43" t="s">
        <v>318</v>
      </c>
      <c r="J195" s="43" t="s">
        <v>316</v>
      </c>
      <c r="K195" s="43" t="s">
        <v>91</v>
      </c>
      <c r="L195" s="2"/>
      <c r="M195" s="2"/>
      <c r="N195" s="2"/>
      <c r="O195" s="2"/>
      <c r="P195" s="2"/>
      <c r="Q195" s="2"/>
      <c r="R195" s="2"/>
    </row>
    <row r="196" spans="1:18" ht="32.1" customHeight="1" x14ac:dyDescent="0.25">
      <c r="A196" s="88" t="s">
        <v>319</v>
      </c>
      <c r="B196" s="89" t="s">
        <v>82</v>
      </c>
      <c r="C196" s="9" t="s">
        <v>83</v>
      </c>
      <c r="D196" s="10">
        <v>1</v>
      </c>
      <c r="E196" s="10">
        <v>1</v>
      </c>
      <c r="F196" s="10">
        <v>1</v>
      </c>
      <c r="G196" s="10">
        <v>1</v>
      </c>
      <c r="H196" s="10">
        <v>1</v>
      </c>
      <c r="I196" s="10">
        <v>1</v>
      </c>
      <c r="J196" s="10">
        <v>1</v>
      </c>
      <c r="K196" s="10">
        <v>1</v>
      </c>
      <c r="L196" s="55"/>
      <c r="M196" s="55"/>
      <c r="N196" s="55"/>
      <c r="O196" s="55"/>
      <c r="P196" s="55"/>
      <c r="Q196" s="55"/>
      <c r="R196" s="55"/>
    </row>
    <row r="197" spans="1:18" ht="16.5" x14ac:dyDescent="0.25">
      <c r="A197" s="88"/>
      <c r="B197" s="89"/>
      <c r="C197" s="9" t="s">
        <v>84</v>
      </c>
      <c r="D197" s="10">
        <v>1</v>
      </c>
      <c r="E197" s="10">
        <v>1</v>
      </c>
      <c r="F197" s="10">
        <v>2</v>
      </c>
      <c r="G197" s="10">
        <v>2</v>
      </c>
      <c r="H197" s="10">
        <v>2</v>
      </c>
      <c r="I197" s="10">
        <v>2</v>
      </c>
      <c r="J197" s="10">
        <v>1</v>
      </c>
      <c r="K197" s="10">
        <v>1</v>
      </c>
      <c r="L197" s="55"/>
      <c r="M197" s="55"/>
      <c r="N197" s="55"/>
      <c r="O197" s="55"/>
      <c r="P197" s="55"/>
      <c r="Q197" s="55"/>
      <c r="R197" s="55"/>
    </row>
    <row r="198" spans="1:18" ht="33" x14ac:dyDescent="0.25">
      <c r="A198" s="88"/>
      <c r="B198" s="89"/>
      <c r="C198" s="9" t="s">
        <v>85</v>
      </c>
      <c r="D198" s="10">
        <v>1</v>
      </c>
      <c r="E198" s="10">
        <v>1</v>
      </c>
      <c r="F198" s="10">
        <v>2</v>
      </c>
      <c r="G198" s="10">
        <v>2</v>
      </c>
      <c r="H198" s="10">
        <v>1</v>
      </c>
      <c r="I198" s="10">
        <v>2</v>
      </c>
      <c r="J198" s="10">
        <v>1</v>
      </c>
      <c r="K198" s="10">
        <v>1</v>
      </c>
      <c r="L198" s="55"/>
      <c r="M198" s="55"/>
      <c r="N198" s="55"/>
      <c r="O198" s="55"/>
      <c r="P198" s="55"/>
      <c r="Q198" s="55"/>
      <c r="R198" s="55"/>
    </row>
    <row r="199" spans="1:18" ht="33" x14ac:dyDescent="0.25">
      <c r="A199" s="88"/>
      <c r="B199" s="89"/>
      <c r="C199" s="9" t="s">
        <v>86</v>
      </c>
      <c r="D199" s="10">
        <v>5</v>
      </c>
      <c r="E199" s="10">
        <v>1</v>
      </c>
      <c r="F199" s="10">
        <v>2</v>
      </c>
      <c r="G199" s="10">
        <v>4</v>
      </c>
      <c r="H199" s="10">
        <v>4</v>
      </c>
      <c r="I199" s="10">
        <v>3</v>
      </c>
      <c r="J199" s="10">
        <v>1</v>
      </c>
      <c r="K199" s="10">
        <v>1</v>
      </c>
      <c r="L199" s="55"/>
      <c r="M199" s="55"/>
      <c r="N199" s="55"/>
      <c r="O199" s="55"/>
      <c r="P199" s="55"/>
      <c r="Q199" s="55"/>
      <c r="R199" s="55"/>
    </row>
    <row r="200" spans="1:18" ht="16.5" x14ac:dyDescent="0.25">
      <c r="A200" s="88"/>
      <c r="B200" s="89"/>
      <c r="C200" s="9" t="s">
        <v>178</v>
      </c>
      <c r="D200" s="10" t="s">
        <v>320</v>
      </c>
      <c r="E200" s="8" t="s">
        <v>320</v>
      </c>
      <c r="F200" s="8" t="s">
        <v>320</v>
      </c>
      <c r="G200" s="8" t="s">
        <v>320</v>
      </c>
      <c r="H200" s="8" t="s">
        <v>320</v>
      </c>
      <c r="I200" s="8" t="s">
        <v>320</v>
      </c>
      <c r="J200" s="8" t="s">
        <v>320</v>
      </c>
      <c r="K200" s="8" t="s">
        <v>320</v>
      </c>
      <c r="L200" s="55"/>
      <c r="M200" s="55"/>
      <c r="N200" s="55"/>
      <c r="O200" s="55"/>
      <c r="P200" s="55"/>
      <c r="Q200" s="55"/>
      <c r="R200" s="55"/>
    </row>
    <row r="201" spans="1:18" ht="16.5" x14ac:dyDescent="0.25">
      <c r="A201" s="88"/>
      <c r="B201" s="89"/>
      <c r="C201" s="9" t="s">
        <v>183</v>
      </c>
      <c r="D201" s="10" t="s">
        <v>320</v>
      </c>
      <c r="E201" s="8" t="s">
        <v>320</v>
      </c>
      <c r="F201" s="8" t="s">
        <v>320</v>
      </c>
      <c r="G201" s="8" t="s">
        <v>320</v>
      </c>
      <c r="H201" s="8" t="s">
        <v>320</v>
      </c>
      <c r="I201" s="8" t="s">
        <v>320</v>
      </c>
      <c r="J201" s="8" t="s">
        <v>320</v>
      </c>
      <c r="K201" s="8" t="s">
        <v>320</v>
      </c>
      <c r="L201" s="55"/>
      <c r="M201" s="55"/>
      <c r="N201" s="55"/>
      <c r="O201" s="55"/>
      <c r="P201" s="55"/>
      <c r="Q201" s="55"/>
      <c r="R201" s="55"/>
    </row>
    <row r="202" spans="1:18" ht="33" x14ac:dyDescent="0.25">
      <c r="A202" s="88"/>
      <c r="B202" s="89"/>
      <c r="C202" s="9" t="s">
        <v>1</v>
      </c>
      <c r="D202" s="10">
        <v>20</v>
      </c>
      <c r="E202" s="10">
        <v>10</v>
      </c>
      <c r="F202" s="10">
        <v>50</v>
      </c>
      <c r="G202" s="10">
        <v>20</v>
      </c>
      <c r="H202" s="10">
        <v>50</v>
      </c>
      <c r="I202" s="10">
        <v>400</v>
      </c>
      <c r="J202" s="10">
        <v>200</v>
      </c>
      <c r="K202" s="10">
        <v>100</v>
      </c>
      <c r="L202" s="55"/>
      <c r="M202" s="55"/>
      <c r="N202" s="55"/>
      <c r="O202" s="55"/>
      <c r="P202" s="55"/>
      <c r="Q202" s="55"/>
      <c r="R202" s="55"/>
    </row>
    <row r="203" spans="1:18" ht="33" x14ac:dyDescent="0.25">
      <c r="A203" s="88"/>
      <c r="B203" s="89"/>
      <c r="C203" s="9" t="s">
        <v>2</v>
      </c>
      <c r="D203" s="10">
        <v>50</v>
      </c>
      <c r="E203" s="10">
        <v>20</v>
      </c>
      <c r="F203" s="10">
        <v>100</v>
      </c>
      <c r="G203" s="10">
        <v>50</v>
      </c>
      <c r="H203" s="10">
        <v>100</v>
      </c>
      <c r="I203" s="10">
        <v>500</v>
      </c>
      <c r="J203" s="10">
        <v>300</v>
      </c>
      <c r="K203" s="10">
        <v>200</v>
      </c>
      <c r="L203" s="55"/>
      <c r="M203" s="55"/>
      <c r="N203" s="55"/>
      <c r="O203" s="55"/>
      <c r="P203" s="55"/>
      <c r="Q203" s="55"/>
      <c r="R203" s="55"/>
    </row>
    <row r="204" spans="1:18" ht="33" x14ac:dyDescent="0.25">
      <c r="A204" s="88"/>
      <c r="B204" s="89"/>
      <c r="C204" s="9" t="s">
        <v>3</v>
      </c>
      <c r="D204" s="10">
        <v>100</v>
      </c>
      <c r="E204" s="10">
        <v>50</v>
      </c>
      <c r="F204" s="10">
        <v>150</v>
      </c>
      <c r="G204" s="10">
        <v>80</v>
      </c>
      <c r="H204" s="10">
        <v>200</v>
      </c>
      <c r="I204" s="10">
        <v>600</v>
      </c>
      <c r="J204" s="10">
        <v>400</v>
      </c>
      <c r="K204" s="10">
        <v>500</v>
      </c>
      <c r="L204" s="55"/>
      <c r="M204" s="55"/>
      <c r="N204" s="55"/>
      <c r="O204" s="55"/>
      <c r="P204" s="55"/>
      <c r="Q204" s="55"/>
      <c r="R204" s="55"/>
    </row>
    <row r="205" spans="1:18" ht="16.5" x14ac:dyDescent="0.25">
      <c r="A205" s="88"/>
      <c r="B205" s="89"/>
      <c r="C205" s="9" t="s">
        <v>4</v>
      </c>
      <c r="D205" s="10">
        <v>200</v>
      </c>
      <c r="E205" s="10">
        <v>100</v>
      </c>
      <c r="F205" s="10">
        <v>200</v>
      </c>
      <c r="G205" s="10">
        <v>100</v>
      </c>
      <c r="H205" s="10">
        <v>300</v>
      </c>
      <c r="I205" s="10">
        <v>800</v>
      </c>
      <c r="J205" s="10">
        <v>500</v>
      </c>
      <c r="K205" s="10">
        <v>800</v>
      </c>
      <c r="L205" s="55"/>
      <c r="M205" s="55"/>
      <c r="N205" s="55"/>
      <c r="O205" s="55"/>
      <c r="P205" s="55"/>
      <c r="Q205" s="55"/>
      <c r="R205" s="55"/>
    </row>
    <row r="206" spans="1:18" ht="33" x14ac:dyDescent="0.25">
      <c r="A206" s="88"/>
      <c r="B206" s="90" t="s">
        <v>87</v>
      </c>
      <c r="C206" s="29" t="s">
        <v>321</v>
      </c>
      <c r="D206" s="60" t="s">
        <v>322</v>
      </c>
      <c r="E206" s="61" t="s">
        <v>91</v>
      </c>
      <c r="F206" s="61" t="s">
        <v>323</v>
      </c>
      <c r="G206" s="61" t="s">
        <v>91</v>
      </c>
      <c r="H206" s="61" t="s">
        <v>91</v>
      </c>
      <c r="I206" s="61" t="s">
        <v>324</v>
      </c>
      <c r="J206" s="61" t="s">
        <v>325</v>
      </c>
      <c r="K206" s="61" t="s">
        <v>326</v>
      </c>
      <c r="L206" s="62"/>
      <c r="M206" s="62"/>
      <c r="N206" s="62"/>
      <c r="O206" s="62"/>
      <c r="P206" s="62"/>
      <c r="Q206" s="62"/>
      <c r="R206" s="62"/>
    </row>
    <row r="207" spans="1:18" ht="33" x14ac:dyDescent="0.25">
      <c r="A207" s="88"/>
      <c r="B207" s="91"/>
      <c r="C207" s="11" t="s">
        <v>327</v>
      </c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33" x14ac:dyDescent="0.25">
      <c r="A208" s="88"/>
      <c r="B208" s="92"/>
      <c r="C208" s="11" t="s">
        <v>328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32.1" customHeight="1" x14ac:dyDescent="0.25">
      <c r="A209" s="88" t="s">
        <v>329</v>
      </c>
      <c r="B209" s="89" t="s">
        <v>82</v>
      </c>
      <c r="C209" s="9" t="s">
        <v>83</v>
      </c>
      <c r="D209" s="10">
        <v>1</v>
      </c>
      <c r="E209" s="10">
        <v>1</v>
      </c>
      <c r="F209" s="10">
        <v>1</v>
      </c>
      <c r="G209" s="10">
        <v>1</v>
      </c>
      <c r="H209" s="10">
        <v>1</v>
      </c>
      <c r="I209" s="10">
        <v>1</v>
      </c>
      <c r="J209" s="10">
        <v>1</v>
      </c>
      <c r="K209" s="10">
        <v>1</v>
      </c>
      <c r="L209" s="55"/>
      <c r="M209" s="55"/>
      <c r="N209" s="55"/>
      <c r="O209" s="55"/>
      <c r="P209" s="55"/>
      <c r="Q209" s="55"/>
      <c r="R209" s="55"/>
    </row>
    <row r="210" spans="1:18" ht="16.5" x14ac:dyDescent="0.25">
      <c r="A210" s="88"/>
      <c r="B210" s="89"/>
      <c r="C210" s="9" t="s">
        <v>84</v>
      </c>
      <c r="D210" s="10">
        <v>2</v>
      </c>
      <c r="E210" s="10">
        <v>2</v>
      </c>
      <c r="F210" s="10">
        <v>1</v>
      </c>
      <c r="G210" s="10">
        <v>2</v>
      </c>
      <c r="H210" s="10">
        <v>1</v>
      </c>
      <c r="I210" s="10">
        <v>2</v>
      </c>
      <c r="J210" s="10">
        <v>1</v>
      </c>
      <c r="K210" s="10">
        <v>1</v>
      </c>
      <c r="L210" s="55"/>
      <c r="M210" s="55"/>
      <c r="N210" s="55"/>
      <c r="O210" s="55"/>
      <c r="P210" s="55"/>
      <c r="Q210" s="55"/>
      <c r="R210" s="55"/>
    </row>
    <row r="211" spans="1:18" ht="33" x14ac:dyDescent="0.25">
      <c r="A211" s="88"/>
      <c r="B211" s="89"/>
      <c r="C211" s="9" t="s">
        <v>85</v>
      </c>
      <c r="D211" s="10">
        <v>1</v>
      </c>
      <c r="E211" s="10">
        <v>2</v>
      </c>
      <c r="F211" s="10">
        <v>1</v>
      </c>
      <c r="G211" s="10">
        <v>2</v>
      </c>
      <c r="H211" s="10">
        <v>1</v>
      </c>
      <c r="I211" s="10">
        <v>2</v>
      </c>
      <c r="J211" s="10">
        <v>1</v>
      </c>
      <c r="K211" s="10">
        <v>1</v>
      </c>
      <c r="L211" s="55"/>
      <c r="M211" s="55"/>
      <c r="N211" s="55"/>
      <c r="O211" s="55"/>
      <c r="P211" s="55"/>
      <c r="Q211" s="55"/>
      <c r="R211" s="55"/>
    </row>
    <row r="212" spans="1:18" ht="33" x14ac:dyDescent="0.25">
      <c r="A212" s="88"/>
      <c r="B212" s="89"/>
      <c r="C212" s="9" t="s">
        <v>86</v>
      </c>
      <c r="D212" s="10">
        <v>3</v>
      </c>
      <c r="E212" s="10">
        <v>2</v>
      </c>
      <c r="F212" s="10">
        <v>1</v>
      </c>
      <c r="G212" s="10">
        <v>4</v>
      </c>
      <c r="H212" s="10">
        <v>5</v>
      </c>
      <c r="I212" s="10">
        <v>2</v>
      </c>
      <c r="J212" s="10">
        <v>1</v>
      </c>
      <c r="K212" s="10">
        <v>1</v>
      </c>
      <c r="L212" s="55"/>
      <c r="M212" s="55"/>
      <c r="N212" s="55"/>
      <c r="O212" s="55"/>
      <c r="P212" s="55"/>
      <c r="Q212" s="55"/>
      <c r="R212" s="55"/>
    </row>
    <row r="213" spans="1:18" ht="33" x14ac:dyDescent="0.25">
      <c r="A213" s="88"/>
      <c r="B213" s="89"/>
      <c r="C213" s="9" t="s">
        <v>1</v>
      </c>
      <c r="D213" s="10">
        <v>80</v>
      </c>
      <c r="E213" s="10">
        <v>50</v>
      </c>
      <c r="F213" s="10">
        <v>50</v>
      </c>
      <c r="G213" s="10">
        <v>50</v>
      </c>
      <c r="H213" s="10">
        <v>200</v>
      </c>
      <c r="I213" s="10">
        <v>400</v>
      </c>
      <c r="J213" s="10">
        <v>300</v>
      </c>
      <c r="K213" s="10">
        <v>300</v>
      </c>
      <c r="L213" s="55"/>
      <c r="M213" s="55"/>
      <c r="N213" s="55"/>
      <c r="O213" s="55"/>
      <c r="P213" s="55"/>
      <c r="Q213" s="55"/>
      <c r="R213" s="55"/>
    </row>
    <row r="214" spans="1:18" ht="33" x14ac:dyDescent="0.25">
      <c r="A214" s="88"/>
      <c r="B214" s="89"/>
      <c r="C214" s="9" t="s">
        <v>2</v>
      </c>
      <c r="D214" s="10">
        <v>200</v>
      </c>
      <c r="E214" s="10">
        <v>100</v>
      </c>
      <c r="F214" s="10">
        <v>100</v>
      </c>
      <c r="G214" s="10">
        <v>80</v>
      </c>
      <c r="H214" s="10">
        <v>300</v>
      </c>
      <c r="I214" s="10">
        <v>600</v>
      </c>
      <c r="J214" s="10">
        <v>500</v>
      </c>
      <c r="K214" s="10">
        <v>500</v>
      </c>
      <c r="L214" s="55"/>
      <c r="M214" s="55"/>
      <c r="N214" s="55"/>
      <c r="O214" s="55"/>
      <c r="P214" s="55"/>
      <c r="Q214" s="55"/>
      <c r="R214" s="55"/>
    </row>
    <row r="215" spans="1:18" ht="33" x14ac:dyDescent="0.25">
      <c r="A215" s="88"/>
      <c r="B215" s="89"/>
      <c r="C215" s="9" t="s">
        <v>3</v>
      </c>
      <c r="D215" s="10">
        <v>400</v>
      </c>
      <c r="E215" s="10">
        <v>150</v>
      </c>
      <c r="F215" s="10">
        <v>150</v>
      </c>
      <c r="G215" s="10">
        <v>100</v>
      </c>
      <c r="H215" s="10">
        <v>500</v>
      </c>
      <c r="I215" s="10">
        <v>700</v>
      </c>
      <c r="J215" s="10">
        <v>800</v>
      </c>
      <c r="K215" s="10">
        <v>800</v>
      </c>
      <c r="L215" s="55"/>
      <c r="M215" s="55"/>
      <c r="N215" s="55"/>
      <c r="O215" s="55"/>
      <c r="P215" s="55"/>
      <c r="Q215" s="55"/>
      <c r="R215" s="55"/>
    </row>
    <row r="216" spans="1:18" ht="16.5" x14ac:dyDescent="0.25">
      <c r="A216" s="88"/>
      <c r="B216" s="89"/>
      <c r="C216" s="9" t="s">
        <v>4</v>
      </c>
      <c r="D216" s="10">
        <v>800</v>
      </c>
      <c r="E216" s="10">
        <v>200</v>
      </c>
      <c r="F216" s="10">
        <v>200</v>
      </c>
      <c r="G216" s="10">
        <v>150</v>
      </c>
      <c r="H216" s="10">
        <v>1000</v>
      </c>
      <c r="I216" s="10">
        <v>800</v>
      </c>
      <c r="J216" s="10">
        <v>1000</v>
      </c>
      <c r="K216" s="10">
        <v>1000</v>
      </c>
      <c r="L216" s="55"/>
      <c r="M216" s="55"/>
      <c r="N216" s="55"/>
      <c r="O216" s="55"/>
      <c r="P216" s="55"/>
      <c r="Q216" s="55"/>
      <c r="R216" s="55"/>
    </row>
    <row r="217" spans="1:18" ht="66" x14ac:dyDescent="0.25">
      <c r="A217" s="88"/>
      <c r="B217" s="88" t="s">
        <v>87</v>
      </c>
      <c r="C217" s="11" t="s">
        <v>330</v>
      </c>
      <c r="D217" s="39" t="s">
        <v>91</v>
      </c>
      <c r="E217" s="40" t="s">
        <v>91</v>
      </c>
      <c r="F217" s="40" t="s">
        <v>331</v>
      </c>
      <c r="G217" s="40" t="s">
        <v>91</v>
      </c>
      <c r="H217" s="40" t="s">
        <v>91</v>
      </c>
      <c r="I217" s="40" t="s">
        <v>332</v>
      </c>
      <c r="J217" s="40" t="s">
        <v>333</v>
      </c>
      <c r="K217" s="40" t="s">
        <v>91</v>
      </c>
      <c r="L217" s="2"/>
      <c r="M217" s="2"/>
      <c r="N217" s="2"/>
      <c r="O217" s="2"/>
      <c r="P217" s="2"/>
      <c r="Q217" s="2"/>
      <c r="R217" s="2"/>
    </row>
    <row r="218" spans="1:18" ht="16.5" x14ac:dyDescent="0.25">
      <c r="A218" s="88"/>
      <c r="B218" s="88"/>
      <c r="C218" s="11" t="s">
        <v>334</v>
      </c>
      <c r="D218" s="42" t="s">
        <v>91</v>
      </c>
      <c r="E218" s="43" t="s">
        <v>91</v>
      </c>
      <c r="F218" s="43" t="s">
        <v>91</v>
      </c>
      <c r="G218" s="43" t="s">
        <v>91</v>
      </c>
      <c r="H218" s="43" t="s">
        <v>91</v>
      </c>
      <c r="I218" s="43" t="s">
        <v>91</v>
      </c>
      <c r="J218" s="43" t="s">
        <v>91</v>
      </c>
      <c r="K218" s="63" t="s">
        <v>91</v>
      </c>
      <c r="L218" s="2"/>
      <c r="M218" s="2"/>
      <c r="N218" s="2"/>
      <c r="O218" s="2"/>
      <c r="P218" s="2"/>
      <c r="Q218" s="2"/>
      <c r="R218" s="2"/>
    </row>
    <row r="219" spans="1:18" ht="16.5" x14ac:dyDescent="0.25">
      <c r="A219" s="80" t="s">
        <v>335</v>
      </c>
      <c r="B219" s="80"/>
      <c r="C219" s="26" t="s">
        <v>336</v>
      </c>
      <c r="D219" s="25"/>
      <c r="E219" s="25"/>
      <c r="F219" s="25"/>
      <c r="G219" s="27">
        <v>4</v>
      </c>
      <c r="H219" s="25"/>
      <c r="I219" s="25"/>
      <c r="J219" s="27">
        <v>2</v>
      </c>
      <c r="K219" s="25"/>
      <c r="L219" s="59"/>
      <c r="M219" s="59"/>
      <c r="N219" s="59"/>
      <c r="O219" s="59"/>
      <c r="P219" s="59"/>
      <c r="Q219" s="59"/>
      <c r="R219" s="59"/>
    </row>
    <row r="220" spans="1:18" ht="16.5" x14ac:dyDescent="0.25">
      <c r="A220" s="80"/>
      <c r="B220" s="80"/>
      <c r="C220" s="26" t="s">
        <v>112</v>
      </c>
      <c r="D220" s="25"/>
      <c r="E220" s="25"/>
      <c r="F220" s="25"/>
      <c r="G220" s="25"/>
      <c r="H220" s="25"/>
      <c r="I220" s="25"/>
      <c r="J220" s="25"/>
      <c r="K220" s="25"/>
      <c r="L220" s="59"/>
      <c r="M220" s="59"/>
      <c r="N220" s="59"/>
      <c r="O220" s="59"/>
      <c r="P220" s="59"/>
      <c r="Q220" s="59"/>
      <c r="R220" s="59"/>
    </row>
    <row r="221" spans="1:18" ht="16.5" x14ac:dyDescent="0.25">
      <c r="A221" s="80"/>
      <c r="B221" s="80"/>
      <c r="C221" s="26" t="s">
        <v>151</v>
      </c>
      <c r="D221" s="27">
        <v>5</v>
      </c>
      <c r="E221" s="27">
        <v>4</v>
      </c>
      <c r="F221" s="27">
        <v>1</v>
      </c>
      <c r="G221" s="27">
        <v>3</v>
      </c>
      <c r="H221" s="25"/>
      <c r="I221" s="27">
        <v>4</v>
      </c>
      <c r="J221" s="27">
        <v>4</v>
      </c>
      <c r="K221" s="25"/>
      <c r="L221" s="59"/>
      <c r="M221" s="59"/>
      <c r="N221" s="59"/>
      <c r="O221" s="59"/>
      <c r="P221" s="59"/>
      <c r="Q221" s="59"/>
      <c r="R221" s="59"/>
    </row>
    <row r="222" spans="1:18" ht="16.5" x14ac:dyDescent="0.25">
      <c r="A222" s="80"/>
      <c r="B222" s="80"/>
      <c r="C222" s="26" t="s">
        <v>157</v>
      </c>
      <c r="D222" s="25"/>
      <c r="E222" s="25"/>
      <c r="F222" s="25"/>
      <c r="G222" s="25"/>
      <c r="H222" s="25"/>
      <c r="I222" s="25"/>
      <c r="J222" s="25"/>
      <c r="K222" s="25"/>
      <c r="L222" s="59"/>
      <c r="M222" s="59"/>
      <c r="N222" s="59"/>
      <c r="O222" s="59"/>
      <c r="P222" s="59"/>
      <c r="Q222" s="59"/>
      <c r="R222" s="59"/>
    </row>
    <row r="223" spans="1:18" ht="16.5" x14ac:dyDescent="0.25">
      <c r="A223" s="80"/>
      <c r="B223" s="80"/>
      <c r="C223" s="26" t="s">
        <v>177</v>
      </c>
      <c r="D223" s="25"/>
      <c r="E223" s="27">
        <v>2</v>
      </c>
      <c r="F223" s="27">
        <v>2</v>
      </c>
      <c r="G223" s="27">
        <v>2</v>
      </c>
      <c r="H223" s="27">
        <v>4</v>
      </c>
      <c r="I223" s="27">
        <v>2</v>
      </c>
      <c r="J223" s="25"/>
      <c r="K223" s="27">
        <v>2</v>
      </c>
      <c r="L223" s="59"/>
      <c r="M223" s="59"/>
      <c r="N223" s="59"/>
      <c r="O223" s="59"/>
      <c r="P223" s="59"/>
      <c r="Q223" s="59"/>
      <c r="R223" s="59"/>
    </row>
    <row r="224" spans="1:18" ht="16.5" x14ac:dyDescent="0.25">
      <c r="A224" s="80"/>
      <c r="B224" s="80"/>
      <c r="C224" s="26" t="s">
        <v>212</v>
      </c>
      <c r="D224" s="27">
        <v>4</v>
      </c>
      <c r="E224" s="27">
        <v>1</v>
      </c>
      <c r="F224" s="27">
        <v>5</v>
      </c>
      <c r="G224" s="27">
        <v>1</v>
      </c>
      <c r="H224" s="27">
        <v>1</v>
      </c>
      <c r="I224" s="25"/>
      <c r="J224" s="27">
        <v>5</v>
      </c>
      <c r="K224" s="27">
        <v>3</v>
      </c>
      <c r="L224" s="59"/>
      <c r="M224" s="59"/>
      <c r="N224" s="59"/>
      <c r="O224" s="59"/>
      <c r="P224" s="59"/>
      <c r="Q224" s="59"/>
      <c r="R224" s="59"/>
    </row>
    <row r="225" spans="1:18" ht="16.5" x14ac:dyDescent="0.25">
      <c r="A225" s="80"/>
      <c r="B225" s="80"/>
      <c r="C225" s="26" t="s">
        <v>241</v>
      </c>
      <c r="D225" s="25"/>
      <c r="E225" s="25"/>
      <c r="F225" s="25"/>
      <c r="G225" s="25"/>
      <c r="H225" s="27">
        <v>5</v>
      </c>
      <c r="I225" s="25"/>
      <c r="J225" s="25"/>
      <c r="K225" s="25"/>
      <c r="L225" s="59"/>
      <c r="M225" s="59"/>
      <c r="N225" s="59"/>
      <c r="O225" s="59"/>
      <c r="P225" s="59"/>
      <c r="Q225" s="59"/>
      <c r="R225" s="59"/>
    </row>
    <row r="226" spans="1:18" ht="16.5" hidden="1" x14ac:dyDescent="0.25">
      <c r="A226" s="80"/>
      <c r="B226" s="80"/>
      <c r="C226" s="26" t="s">
        <v>171</v>
      </c>
      <c r="D226" s="25"/>
      <c r="E226" s="25"/>
      <c r="F226" s="25"/>
      <c r="G226" s="25"/>
      <c r="H226" s="25"/>
      <c r="I226" s="25"/>
      <c r="J226" s="25"/>
      <c r="K226" s="25"/>
      <c r="L226" s="59"/>
      <c r="M226" s="59"/>
      <c r="N226" s="59"/>
      <c r="O226" s="59"/>
      <c r="P226" s="59"/>
      <c r="Q226" s="59"/>
      <c r="R226" s="59"/>
    </row>
    <row r="227" spans="1:18" ht="16.5" x14ac:dyDescent="0.25">
      <c r="A227" s="80"/>
      <c r="B227" s="80"/>
      <c r="C227" s="26" t="s">
        <v>258</v>
      </c>
      <c r="D227" s="25"/>
      <c r="E227" s="25"/>
      <c r="F227" s="25"/>
      <c r="G227" s="25"/>
      <c r="H227" s="25"/>
      <c r="I227" s="25"/>
      <c r="J227" s="25"/>
      <c r="K227" s="25"/>
      <c r="L227" s="59"/>
      <c r="M227" s="59"/>
      <c r="N227" s="59"/>
      <c r="O227" s="59"/>
      <c r="P227" s="59"/>
      <c r="Q227" s="59"/>
      <c r="R227" s="59"/>
    </row>
    <row r="228" spans="1:18" ht="16.5" x14ac:dyDescent="0.25">
      <c r="A228" s="80"/>
      <c r="B228" s="80"/>
      <c r="C228" s="26" t="s">
        <v>278</v>
      </c>
      <c r="D228" s="27">
        <v>1</v>
      </c>
      <c r="E228" s="25"/>
      <c r="F228" s="27">
        <v>3</v>
      </c>
      <c r="G228" s="27">
        <v>5</v>
      </c>
      <c r="H228" s="25"/>
      <c r="I228" s="25"/>
      <c r="J228" s="27">
        <v>1</v>
      </c>
      <c r="K228" s="27">
        <v>1</v>
      </c>
      <c r="L228" s="59"/>
      <c r="M228" s="59"/>
      <c r="N228" s="59"/>
      <c r="O228" s="59"/>
      <c r="P228" s="59"/>
      <c r="Q228" s="59"/>
      <c r="R228" s="59"/>
    </row>
    <row r="229" spans="1:18" ht="16.5" x14ac:dyDescent="0.25">
      <c r="A229" s="80"/>
      <c r="B229" s="80"/>
      <c r="C229" s="26" t="s">
        <v>295</v>
      </c>
      <c r="D229" s="25"/>
      <c r="E229" s="27">
        <v>5</v>
      </c>
      <c r="F229" s="25"/>
      <c r="G229" s="25"/>
      <c r="H229" s="27">
        <v>3</v>
      </c>
      <c r="I229" s="27">
        <v>3</v>
      </c>
      <c r="J229" s="25"/>
      <c r="K229" s="25"/>
      <c r="L229" s="59"/>
      <c r="M229" s="59"/>
      <c r="N229" s="59"/>
      <c r="O229" s="59"/>
      <c r="P229" s="59"/>
      <c r="Q229" s="59"/>
      <c r="R229" s="59"/>
    </row>
    <row r="230" spans="1:18" ht="16.5" x14ac:dyDescent="0.25">
      <c r="A230" s="80"/>
      <c r="B230" s="80"/>
      <c r="C230" s="26" t="s">
        <v>299</v>
      </c>
      <c r="D230" s="25"/>
      <c r="E230" s="25"/>
      <c r="F230" s="25"/>
      <c r="G230" s="25"/>
      <c r="H230" s="25"/>
      <c r="I230" s="25"/>
      <c r="J230" s="25"/>
      <c r="K230" s="25"/>
      <c r="L230" s="59"/>
      <c r="M230" s="59"/>
      <c r="N230" s="59"/>
      <c r="O230" s="59"/>
      <c r="P230" s="59"/>
      <c r="Q230" s="59"/>
      <c r="R230" s="59"/>
    </row>
    <row r="231" spans="1:18" ht="16.5" x14ac:dyDescent="0.25">
      <c r="A231" s="80"/>
      <c r="B231" s="80"/>
      <c r="C231" s="26" t="s">
        <v>308</v>
      </c>
      <c r="D231" s="25"/>
      <c r="E231" s="25"/>
      <c r="F231" s="27">
        <v>4</v>
      </c>
      <c r="G231" s="25"/>
      <c r="H231" s="25"/>
      <c r="I231" s="25"/>
      <c r="J231" s="25"/>
      <c r="K231" s="25"/>
      <c r="L231" s="59"/>
      <c r="M231" s="59"/>
      <c r="N231" s="59"/>
      <c r="O231" s="59"/>
      <c r="P231" s="59"/>
      <c r="Q231" s="59"/>
      <c r="R231" s="59"/>
    </row>
    <row r="232" spans="1:18" ht="16.5" x14ac:dyDescent="0.25">
      <c r="A232" s="80"/>
      <c r="B232" s="80"/>
      <c r="C232" s="26" t="s">
        <v>319</v>
      </c>
      <c r="D232" s="27">
        <v>2</v>
      </c>
      <c r="E232" s="25"/>
      <c r="F232" s="25"/>
      <c r="G232" s="25"/>
      <c r="H232" s="25"/>
      <c r="I232" s="27">
        <v>5</v>
      </c>
      <c r="J232" s="25"/>
      <c r="K232" s="27">
        <v>5</v>
      </c>
      <c r="L232" s="59"/>
      <c r="M232" s="59"/>
      <c r="N232" s="59"/>
      <c r="O232" s="59"/>
      <c r="P232" s="59"/>
      <c r="Q232" s="59"/>
      <c r="R232" s="59"/>
    </row>
    <row r="233" spans="1:18" ht="16.5" x14ac:dyDescent="0.25">
      <c r="A233" s="80"/>
      <c r="B233" s="80"/>
      <c r="C233" s="26" t="s">
        <v>329</v>
      </c>
      <c r="D233" s="27">
        <v>3</v>
      </c>
      <c r="E233" s="27">
        <v>3</v>
      </c>
      <c r="F233" s="25"/>
      <c r="G233" s="25"/>
      <c r="H233" s="27">
        <v>2</v>
      </c>
      <c r="I233" s="27">
        <v>1</v>
      </c>
      <c r="J233" s="27">
        <v>3</v>
      </c>
      <c r="K233" s="27">
        <v>4</v>
      </c>
      <c r="L233" s="59"/>
      <c r="M233" s="59"/>
      <c r="N233" s="59"/>
      <c r="O233" s="59"/>
      <c r="P233" s="59"/>
      <c r="Q233" s="59"/>
      <c r="R233" s="59"/>
    </row>
    <row r="234" spans="1:18" ht="32.1" customHeight="1" x14ac:dyDescent="0.25">
      <c r="A234" s="80" t="s">
        <v>337</v>
      </c>
      <c r="B234" s="80" t="s">
        <v>338</v>
      </c>
      <c r="C234" s="80"/>
      <c r="D234" s="27">
        <v>5</v>
      </c>
      <c r="E234" s="27">
        <v>1</v>
      </c>
      <c r="F234" s="27">
        <v>3</v>
      </c>
      <c r="G234" s="27">
        <v>3</v>
      </c>
      <c r="H234" s="27">
        <v>1</v>
      </c>
      <c r="I234" s="27">
        <v>7</v>
      </c>
      <c r="J234" s="27">
        <v>5</v>
      </c>
      <c r="K234" s="25" t="s">
        <v>339</v>
      </c>
      <c r="L234" s="59"/>
      <c r="M234" s="59"/>
      <c r="N234" s="59"/>
      <c r="O234" s="59"/>
      <c r="P234" s="59"/>
      <c r="Q234" s="59"/>
      <c r="R234" s="59"/>
    </row>
    <row r="235" spans="1:18" ht="40.15" customHeight="1" x14ac:dyDescent="0.25">
      <c r="A235" s="80"/>
      <c r="B235" s="80" t="s">
        <v>340</v>
      </c>
      <c r="C235" s="80"/>
      <c r="D235" s="27">
        <v>4</v>
      </c>
      <c r="E235" s="27">
        <v>4</v>
      </c>
      <c r="F235" s="27">
        <v>2</v>
      </c>
      <c r="G235" s="27">
        <v>1</v>
      </c>
      <c r="H235" s="27">
        <v>4</v>
      </c>
      <c r="I235" s="27">
        <v>2</v>
      </c>
      <c r="J235" s="27">
        <v>1</v>
      </c>
      <c r="K235" s="27">
        <v>1</v>
      </c>
      <c r="L235" s="59"/>
      <c r="M235" s="59"/>
      <c r="N235" s="59"/>
      <c r="O235" s="59"/>
      <c r="P235" s="59"/>
      <c r="Q235" s="59"/>
      <c r="R235" s="59"/>
    </row>
    <row r="236" spans="1:18" ht="26.1" customHeight="1" x14ac:dyDescent="0.25">
      <c r="A236" s="80"/>
      <c r="B236" s="80" t="s">
        <v>341</v>
      </c>
      <c r="C236" s="80"/>
      <c r="D236" s="27">
        <v>3</v>
      </c>
      <c r="E236" s="27">
        <v>7</v>
      </c>
      <c r="F236" s="27">
        <v>8</v>
      </c>
      <c r="G236" s="27">
        <v>6</v>
      </c>
      <c r="H236" s="27">
        <v>9</v>
      </c>
      <c r="I236" s="27">
        <v>9</v>
      </c>
      <c r="J236" s="27">
        <v>3</v>
      </c>
      <c r="K236" s="27">
        <v>3</v>
      </c>
      <c r="L236" s="59"/>
      <c r="M236" s="59"/>
      <c r="N236" s="59"/>
      <c r="O236" s="59"/>
      <c r="P236" s="59"/>
      <c r="Q236" s="59"/>
      <c r="R236" s="59"/>
    </row>
    <row r="237" spans="1:18" ht="26.1" customHeight="1" x14ac:dyDescent="0.25">
      <c r="A237" s="80"/>
      <c r="B237" s="80" t="s">
        <v>342</v>
      </c>
      <c r="C237" s="80"/>
      <c r="D237" s="27">
        <v>8</v>
      </c>
      <c r="E237" s="27">
        <v>5</v>
      </c>
      <c r="F237" s="27">
        <v>4</v>
      </c>
      <c r="G237" s="27">
        <v>2</v>
      </c>
      <c r="H237" s="27">
        <v>5</v>
      </c>
      <c r="I237" s="27">
        <v>1</v>
      </c>
      <c r="J237" s="27">
        <v>2</v>
      </c>
      <c r="K237" s="25" t="s">
        <v>339</v>
      </c>
      <c r="L237" s="59"/>
      <c r="M237" s="59"/>
      <c r="N237" s="59"/>
      <c r="O237" s="59"/>
      <c r="P237" s="59"/>
      <c r="Q237" s="59"/>
      <c r="R237" s="59"/>
    </row>
    <row r="238" spans="1:18" ht="26.1" customHeight="1" x14ac:dyDescent="0.25">
      <c r="A238" s="80"/>
      <c r="B238" s="80" t="s">
        <v>343</v>
      </c>
      <c r="C238" s="80"/>
      <c r="D238" s="27">
        <v>7</v>
      </c>
      <c r="E238" s="27">
        <v>6</v>
      </c>
      <c r="F238" s="27">
        <v>5</v>
      </c>
      <c r="G238" s="27">
        <v>9</v>
      </c>
      <c r="H238" s="27">
        <v>7</v>
      </c>
      <c r="I238" s="27">
        <v>8</v>
      </c>
      <c r="J238" s="27">
        <v>7</v>
      </c>
      <c r="K238" s="25" t="s">
        <v>339</v>
      </c>
      <c r="L238" s="59"/>
      <c r="M238" s="59"/>
      <c r="N238" s="59"/>
      <c r="O238" s="59"/>
      <c r="P238" s="59"/>
      <c r="Q238" s="59"/>
      <c r="R238" s="59"/>
    </row>
    <row r="239" spans="1:18" ht="40.15" customHeight="1" x14ac:dyDescent="0.25">
      <c r="A239" s="80"/>
      <c r="B239" s="80" t="s">
        <v>344</v>
      </c>
      <c r="C239" s="80"/>
      <c r="D239" s="27">
        <v>6</v>
      </c>
      <c r="E239" s="27">
        <v>8</v>
      </c>
      <c r="F239" s="27">
        <v>1</v>
      </c>
      <c r="G239" s="27">
        <v>7</v>
      </c>
      <c r="H239" s="27">
        <v>2</v>
      </c>
      <c r="I239" s="27">
        <v>5</v>
      </c>
      <c r="J239" s="27">
        <v>4</v>
      </c>
      <c r="K239" s="27">
        <v>2</v>
      </c>
      <c r="L239" s="59"/>
      <c r="M239" s="59"/>
      <c r="N239" s="59"/>
      <c r="O239" s="59"/>
      <c r="P239" s="59"/>
      <c r="Q239" s="59"/>
      <c r="R239" s="59"/>
    </row>
    <row r="240" spans="1:18" ht="26.1" customHeight="1" x14ac:dyDescent="0.25">
      <c r="A240" s="80"/>
      <c r="B240" s="80" t="s">
        <v>345</v>
      </c>
      <c r="C240" s="80"/>
      <c r="D240" s="27">
        <v>9</v>
      </c>
      <c r="E240" s="27">
        <v>9</v>
      </c>
      <c r="F240" s="27">
        <v>9</v>
      </c>
      <c r="G240" s="27">
        <v>8</v>
      </c>
      <c r="H240" s="27">
        <v>6</v>
      </c>
      <c r="I240" s="27">
        <v>6</v>
      </c>
      <c r="J240" s="27">
        <v>9</v>
      </c>
      <c r="K240" s="25" t="s">
        <v>339</v>
      </c>
      <c r="L240" s="59"/>
      <c r="M240" s="59"/>
      <c r="N240" s="59"/>
      <c r="O240" s="59"/>
      <c r="P240" s="59"/>
      <c r="Q240" s="59"/>
      <c r="R240" s="59"/>
    </row>
    <row r="241" spans="1:18" ht="26.1" customHeight="1" x14ac:dyDescent="0.25">
      <c r="A241" s="80"/>
      <c r="B241" s="80" t="s">
        <v>346</v>
      </c>
      <c r="C241" s="80"/>
      <c r="D241" s="27">
        <v>1</v>
      </c>
      <c r="E241" s="27">
        <v>2</v>
      </c>
      <c r="F241" s="27">
        <v>6</v>
      </c>
      <c r="G241" s="27">
        <v>4</v>
      </c>
      <c r="H241" s="27">
        <v>8</v>
      </c>
      <c r="I241" s="27">
        <v>4</v>
      </c>
      <c r="J241" s="27">
        <v>8</v>
      </c>
      <c r="K241" s="25" t="s">
        <v>339</v>
      </c>
      <c r="L241" s="59"/>
      <c r="M241" s="59"/>
      <c r="N241" s="59"/>
      <c r="O241" s="59"/>
      <c r="P241" s="59"/>
      <c r="Q241" s="59"/>
      <c r="R241" s="59"/>
    </row>
    <row r="242" spans="1:18" ht="26.1" customHeight="1" x14ac:dyDescent="0.25">
      <c r="A242" s="80"/>
      <c r="B242" s="80" t="s">
        <v>347</v>
      </c>
      <c r="C242" s="80"/>
      <c r="D242" s="27">
        <v>2</v>
      </c>
      <c r="E242" s="27">
        <v>3</v>
      </c>
      <c r="F242" s="27">
        <v>7</v>
      </c>
      <c r="G242" s="27">
        <v>5</v>
      </c>
      <c r="H242" s="27">
        <v>3</v>
      </c>
      <c r="I242" s="27">
        <v>3</v>
      </c>
      <c r="J242" s="27">
        <v>6</v>
      </c>
      <c r="K242" s="25" t="s">
        <v>339</v>
      </c>
      <c r="L242" s="59"/>
      <c r="M242" s="59"/>
      <c r="N242" s="59"/>
      <c r="O242" s="59"/>
      <c r="P242" s="59"/>
      <c r="Q242" s="59"/>
      <c r="R242" s="59"/>
    </row>
    <row r="243" spans="1:18" ht="132" x14ac:dyDescent="0.25">
      <c r="A243" s="88" t="s">
        <v>348</v>
      </c>
      <c r="B243" s="88" t="s">
        <v>349</v>
      </c>
      <c r="C243" s="88"/>
      <c r="D243" s="39" t="s">
        <v>350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26.1" hidden="1" customHeight="1" x14ac:dyDescent="0.25">
      <c r="A244" s="88"/>
      <c r="B244" s="94" t="s">
        <v>351</v>
      </c>
      <c r="C244" s="95"/>
      <c r="D244" s="1"/>
      <c r="E244" s="1"/>
      <c r="F244" s="1"/>
      <c r="G244" s="1"/>
      <c r="H244" s="1"/>
      <c r="I244" s="1"/>
      <c r="J244" s="1"/>
      <c r="K244" s="1"/>
      <c r="L244" s="57"/>
      <c r="M244" s="57"/>
      <c r="N244" s="57"/>
      <c r="O244" s="57"/>
      <c r="P244" s="57"/>
      <c r="Q244" s="57"/>
      <c r="R244" s="57"/>
    </row>
    <row r="245" spans="1:18" ht="16.5" hidden="1" x14ac:dyDescent="0.25">
      <c r="A245" s="88"/>
      <c r="B245" s="94" t="s">
        <v>352</v>
      </c>
      <c r="C245" s="95"/>
      <c r="D245" s="1"/>
      <c r="E245" s="1"/>
      <c r="F245" s="1"/>
      <c r="G245" s="1"/>
      <c r="H245" s="1"/>
      <c r="I245" s="1"/>
      <c r="J245" s="1"/>
      <c r="K245" s="1"/>
      <c r="L245" s="57"/>
      <c r="M245" s="57"/>
      <c r="N245" s="57"/>
      <c r="O245" s="57"/>
      <c r="P245" s="57"/>
      <c r="Q245" s="57"/>
      <c r="R245" s="57"/>
    </row>
    <row r="246" spans="1:18" ht="148.5" x14ac:dyDescent="0.25">
      <c r="A246" s="88"/>
      <c r="B246" s="88" t="s">
        <v>353</v>
      </c>
      <c r="C246" s="88"/>
      <c r="D246" s="39" t="s">
        <v>354</v>
      </c>
      <c r="E246" s="40" t="s">
        <v>355</v>
      </c>
      <c r="F246" s="40" t="s">
        <v>356</v>
      </c>
      <c r="G246" s="40" t="s">
        <v>356</v>
      </c>
      <c r="H246" s="40" t="s">
        <v>356</v>
      </c>
      <c r="I246" s="40" t="s">
        <v>357</v>
      </c>
      <c r="J246" s="40" t="s">
        <v>356</v>
      </c>
      <c r="K246" s="40" t="s">
        <v>356</v>
      </c>
      <c r="L246" s="2"/>
      <c r="M246" s="2"/>
      <c r="N246" s="2"/>
      <c r="O246" s="2"/>
      <c r="P246" s="2"/>
      <c r="Q246" s="2"/>
      <c r="R246" s="2"/>
    </row>
    <row r="247" spans="1:18" ht="26.1" customHeight="1" x14ac:dyDescent="0.25">
      <c r="A247" s="88"/>
      <c r="B247" s="88" t="s">
        <v>358</v>
      </c>
      <c r="C247" s="88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</sheetData>
  <mergeCells count="72">
    <mergeCell ref="A1:C1"/>
    <mergeCell ref="D1:K1"/>
    <mergeCell ref="A2:C2"/>
    <mergeCell ref="A3:C3"/>
    <mergeCell ref="A4:C4"/>
    <mergeCell ref="B234:C234"/>
    <mergeCell ref="B235:C235"/>
    <mergeCell ref="B236:C236"/>
    <mergeCell ref="A234:A242"/>
    <mergeCell ref="B130:B133"/>
    <mergeCell ref="B134:B141"/>
    <mergeCell ref="B142:B146"/>
    <mergeCell ref="B147:B154"/>
    <mergeCell ref="B155:B158"/>
    <mergeCell ref="B159:B166"/>
    <mergeCell ref="B167:B168"/>
    <mergeCell ref="B169:B176"/>
    <mergeCell ref="B177:B178"/>
    <mergeCell ref="B185:B192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A15:A28"/>
    <mergeCell ref="A29:A44"/>
    <mergeCell ref="A45:A56"/>
    <mergeCell ref="A57:A70"/>
    <mergeCell ref="A71:A86"/>
    <mergeCell ref="A87:A103"/>
    <mergeCell ref="A109:A121"/>
    <mergeCell ref="A122:A133"/>
    <mergeCell ref="A134:A146"/>
    <mergeCell ref="A147:A158"/>
    <mergeCell ref="A159:A168"/>
    <mergeCell ref="A169:A178"/>
    <mergeCell ref="A185:A195"/>
    <mergeCell ref="A196:A208"/>
    <mergeCell ref="A209:A218"/>
    <mergeCell ref="A243:A247"/>
    <mergeCell ref="B15:B22"/>
    <mergeCell ref="B23:B28"/>
    <mergeCell ref="B29:B36"/>
    <mergeCell ref="B37:B44"/>
    <mergeCell ref="B45:B52"/>
    <mergeCell ref="B53:B56"/>
    <mergeCell ref="B57:B64"/>
    <mergeCell ref="B65:B70"/>
    <mergeCell ref="B71:B80"/>
    <mergeCell ref="B81:B86"/>
    <mergeCell ref="B87:B96"/>
    <mergeCell ref="B97:B103"/>
    <mergeCell ref="B109:B116"/>
    <mergeCell ref="B117:B121"/>
    <mergeCell ref="B122:B129"/>
    <mergeCell ref="A219:B233"/>
    <mergeCell ref="A5:B12"/>
    <mergeCell ref="A104:B108"/>
    <mergeCell ref="A179:B184"/>
    <mergeCell ref="B193:B195"/>
    <mergeCell ref="B196:B205"/>
    <mergeCell ref="B206:B208"/>
    <mergeCell ref="B209:B216"/>
    <mergeCell ref="B217:B218"/>
    <mergeCell ref="A13:C13"/>
    <mergeCell ref="A14:C14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7"/>
  <sheetViews>
    <sheetView zoomScale="59" zoomScaleNormal="59" workbookViewId="0">
      <pane xSplit="3" ySplit="3" topLeftCell="D4" activePane="bottomRight" state="frozen"/>
      <selection pane="topRight"/>
      <selection pane="bottomLeft"/>
      <selection pane="bottomRight" activeCell="D2" sqref="D1:K1048576"/>
    </sheetView>
  </sheetViews>
  <sheetFormatPr defaultColWidth="10.875" defaultRowHeight="15.75" x14ac:dyDescent="0.25"/>
  <cols>
    <col min="1" max="2" width="7.875"/>
    <col min="3" max="3" width="16.625"/>
    <col min="4" max="10" width="16.125"/>
    <col min="11" max="11" width="19.5"/>
    <col min="12" max="18" width="8.875"/>
  </cols>
  <sheetData>
    <row r="1" spans="1:18" ht="16.5" x14ac:dyDescent="0.25">
      <c r="A1" s="100" t="s">
        <v>25</v>
      </c>
      <c r="B1" s="100"/>
      <c r="C1" s="100"/>
      <c r="D1" s="88" t="s">
        <v>359</v>
      </c>
      <c r="E1" s="88"/>
      <c r="F1" s="88"/>
      <c r="G1" s="88"/>
      <c r="H1" s="88"/>
      <c r="I1" s="88"/>
      <c r="J1" s="88"/>
      <c r="K1" s="88"/>
      <c r="L1" s="14"/>
      <c r="M1" s="14"/>
      <c r="N1" s="14"/>
      <c r="O1" s="14"/>
      <c r="P1" s="14"/>
      <c r="Q1" s="14"/>
      <c r="R1" s="14"/>
    </row>
    <row r="2" spans="1:18" ht="16.5" x14ac:dyDescent="0.25">
      <c r="A2" s="88" t="s">
        <v>27</v>
      </c>
      <c r="B2" s="88"/>
      <c r="C2" s="88"/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5"/>
      <c r="M2" s="14"/>
      <c r="N2" s="14"/>
      <c r="O2" s="14"/>
      <c r="P2" s="14"/>
      <c r="Q2" s="14"/>
      <c r="R2" s="14"/>
    </row>
    <row r="3" spans="1:18" ht="120" x14ac:dyDescent="0.25">
      <c r="A3" s="88" t="s">
        <v>36</v>
      </c>
      <c r="B3" s="88"/>
      <c r="C3" s="88"/>
      <c r="D3" s="2" t="s">
        <v>360</v>
      </c>
      <c r="E3" s="2" t="s">
        <v>361</v>
      </c>
      <c r="F3" s="2" t="s">
        <v>362</v>
      </c>
      <c r="G3" s="2" t="s">
        <v>363</v>
      </c>
      <c r="H3" s="2" t="s">
        <v>364</v>
      </c>
      <c r="I3" s="2" t="s">
        <v>365</v>
      </c>
      <c r="J3" s="2" t="s">
        <v>366</v>
      </c>
      <c r="K3" s="2" t="s">
        <v>367</v>
      </c>
      <c r="L3" s="14"/>
      <c r="M3" s="14"/>
      <c r="N3" s="14"/>
      <c r="O3" s="14"/>
      <c r="P3" s="14"/>
      <c r="Q3" s="14"/>
      <c r="R3" s="14"/>
    </row>
    <row r="4" spans="1:18" ht="82.5" x14ac:dyDescent="0.25">
      <c r="A4" s="88" t="s">
        <v>45</v>
      </c>
      <c r="B4" s="88"/>
      <c r="C4" s="88"/>
      <c r="D4" s="3" t="s">
        <v>368</v>
      </c>
      <c r="E4" s="3" t="s">
        <v>369</v>
      </c>
      <c r="F4" s="3" t="s">
        <v>370</v>
      </c>
      <c r="G4" s="3" t="s">
        <v>371</v>
      </c>
      <c r="H4" s="4" t="s">
        <v>372</v>
      </c>
      <c r="I4" s="2"/>
      <c r="J4" s="16" t="s">
        <v>373</v>
      </c>
      <c r="K4" s="2"/>
      <c r="L4" s="14"/>
      <c r="M4" s="14"/>
      <c r="N4" s="14"/>
      <c r="O4" s="14"/>
      <c r="P4" s="14"/>
      <c r="Q4" s="14"/>
      <c r="R4" s="14"/>
    </row>
    <row r="5" spans="1:18" ht="16.5" x14ac:dyDescent="0.25">
      <c r="A5" s="81" t="s">
        <v>54</v>
      </c>
      <c r="B5" s="82"/>
      <c r="C5" s="5" t="s">
        <v>55</v>
      </c>
      <c r="D5" s="6">
        <v>6</v>
      </c>
      <c r="E5" s="6">
        <v>9</v>
      </c>
      <c r="F5" s="6">
        <v>1</v>
      </c>
      <c r="G5" s="6">
        <v>1</v>
      </c>
      <c r="H5" s="6">
        <v>8</v>
      </c>
      <c r="I5" s="6">
        <v>5</v>
      </c>
      <c r="J5" s="6">
        <v>1</v>
      </c>
      <c r="K5" s="6">
        <v>5</v>
      </c>
      <c r="L5" s="17"/>
      <c r="M5" s="17"/>
      <c r="N5" s="17"/>
      <c r="O5" s="17"/>
      <c r="P5" s="17"/>
      <c r="Q5" s="17"/>
      <c r="R5" s="17"/>
    </row>
    <row r="6" spans="1:18" ht="16.5" x14ac:dyDescent="0.25">
      <c r="A6" s="83"/>
      <c r="B6" s="84"/>
      <c r="C6" s="5" t="s">
        <v>56</v>
      </c>
      <c r="D6" s="6">
        <v>8</v>
      </c>
      <c r="E6" s="6">
        <v>5</v>
      </c>
      <c r="F6" s="6">
        <v>8</v>
      </c>
      <c r="G6" s="6">
        <v>8</v>
      </c>
      <c r="H6" s="6">
        <v>1</v>
      </c>
      <c r="I6" s="6">
        <v>8</v>
      </c>
      <c r="J6" s="6">
        <v>7</v>
      </c>
      <c r="K6" s="6">
        <v>8</v>
      </c>
      <c r="L6" s="17"/>
      <c r="M6" s="17"/>
      <c r="N6" s="17"/>
      <c r="O6" s="17"/>
      <c r="P6" s="17"/>
      <c r="Q6" s="17"/>
      <c r="R6" s="17"/>
    </row>
    <row r="7" spans="1:18" ht="16.5" x14ac:dyDescent="0.25">
      <c r="A7" s="83"/>
      <c r="B7" s="84"/>
      <c r="C7" s="5" t="s">
        <v>57</v>
      </c>
      <c r="D7" s="6">
        <v>4</v>
      </c>
      <c r="E7" s="6">
        <v>2</v>
      </c>
      <c r="F7" s="6">
        <v>2</v>
      </c>
      <c r="G7" s="6">
        <v>5</v>
      </c>
      <c r="H7" s="6">
        <v>2</v>
      </c>
      <c r="I7" s="6">
        <v>2</v>
      </c>
      <c r="J7" s="6">
        <v>2</v>
      </c>
      <c r="K7" s="6">
        <v>4</v>
      </c>
      <c r="L7" s="17"/>
      <c r="M7" s="17"/>
      <c r="N7" s="17"/>
      <c r="O7" s="17"/>
      <c r="P7" s="17"/>
      <c r="Q7" s="17"/>
      <c r="R7" s="17"/>
    </row>
    <row r="8" spans="1:18" ht="16.5" x14ac:dyDescent="0.25">
      <c r="A8" s="83"/>
      <c r="B8" s="84"/>
      <c r="C8" s="5" t="s">
        <v>58</v>
      </c>
      <c r="D8" s="6">
        <v>5</v>
      </c>
      <c r="E8" s="6">
        <v>4</v>
      </c>
      <c r="F8" s="6">
        <v>4</v>
      </c>
      <c r="G8" s="6">
        <v>2</v>
      </c>
      <c r="H8" s="6">
        <v>3</v>
      </c>
      <c r="I8" s="6">
        <v>3</v>
      </c>
      <c r="J8" s="6">
        <v>3</v>
      </c>
      <c r="K8" s="6">
        <v>3</v>
      </c>
      <c r="L8" s="17"/>
      <c r="M8" s="17"/>
      <c r="N8" s="17"/>
      <c r="O8" s="17"/>
      <c r="P8" s="17"/>
      <c r="Q8" s="17"/>
      <c r="R8" s="17"/>
    </row>
    <row r="9" spans="1:18" ht="16.5" x14ac:dyDescent="0.25">
      <c r="A9" s="83"/>
      <c r="B9" s="84"/>
      <c r="C9" s="5" t="s">
        <v>59</v>
      </c>
      <c r="D9" s="6">
        <v>2</v>
      </c>
      <c r="E9" s="6">
        <v>3</v>
      </c>
      <c r="F9" s="6">
        <v>3</v>
      </c>
      <c r="G9" s="6">
        <v>3</v>
      </c>
      <c r="H9" s="6">
        <v>4</v>
      </c>
      <c r="I9" s="6">
        <v>4</v>
      </c>
      <c r="J9" s="6">
        <v>5</v>
      </c>
      <c r="K9" s="6">
        <v>1</v>
      </c>
      <c r="L9" s="17"/>
      <c r="M9" s="17"/>
      <c r="N9" s="17"/>
      <c r="O9" s="17"/>
      <c r="P9" s="17"/>
      <c r="Q9" s="17"/>
      <c r="R9" s="17"/>
    </row>
    <row r="10" spans="1:18" ht="16.5" x14ac:dyDescent="0.25">
      <c r="A10" s="83"/>
      <c r="B10" s="84"/>
      <c r="C10" s="5" t="s">
        <v>60</v>
      </c>
      <c r="D10" s="6">
        <v>3</v>
      </c>
      <c r="E10" s="6">
        <v>6</v>
      </c>
      <c r="F10" s="6">
        <v>7</v>
      </c>
      <c r="G10" s="6">
        <v>4</v>
      </c>
      <c r="H10" s="6">
        <v>6</v>
      </c>
      <c r="I10" s="6">
        <v>1</v>
      </c>
      <c r="J10" s="6">
        <v>8</v>
      </c>
      <c r="K10" s="6">
        <v>7</v>
      </c>
      <c r="L10" s="17"/>
      <c r="M10" s="17"/>
      <c r="N10" s="17"/>
      <c r="O10" s="17"/>
      <c r="P10" s="17"/>
      <c r="Q10" s="17"/>
      <c r="R10" s="17"/>
    </row>
    <row r="11" spans="1:18" ht="16.5" x14ac:dyDescent="0.25">
      <c r="A11" s="83"/>
      <c r="B11" s="84"/>
      <c r="C11" s="5" t="s">
        <v>61</v>
      </c>
      <c r="D11" s="6">
        <v>7</v>
      </c>
      <c r="E11" s="6">
        <v>8</v>
      </c>
      <c r="F11" s="6">
        <v>6</v>
      </c>
      <c r="G11" s="6">
        <v>6</v>
      </c>
      <c r="H11" s="6">
        <v>9</v>
      </c>
      <c r="I11" s="6">
        <v>7</v>
      </c>
      <c r="J11" s="6">
        <v>4</v>
      </c>
      <c r="K11" s="6">
        <v>6</v>
      </c>
      <c r="L11" s="17"/>
      <c r="M11" s="17"/>
      <c r="N11" s="17"/>
      <c r="O11" s="17"/>
      <c r="P11" s="17"/>
      <c r="Q11" s="17"/>
      <c r="R11" s="17"/>
    </row>
    <row r="12" spans="1:18" ht="16.5" x14ac:dyDescent="0.25">
      <c r="A12" s="85"/>
      <c r="B12" s="86"/>
      <c r="C12" s="5" t="s">
        <v>62</v>
      </c>
      <c r="D12" s="6">
        <v>1</v>
      </c>
      <c r="E12" s="6">
        <v>7</v>
      </c>
      <c r="F12" s="6">
        <v>5</v>
      </c>
      <c r="G12" s="6">
        <v>7</v>
      </c>
      <c r="H12" s="6">
        <v>7</v>
      </c>
      <c r="I12" s="6">
        <v>6</v>
      </c>
      <c r="J12" s="6">
        <v>6</v>
      </c>
      <c r="K12" s="6">
        <v>2</v>
      </c>
      <c r="L12" s="17"/>
      <c r="M12" s="17"/>
      <c r="N12" s="17"/>
      <c r="O12" s="17"/>
      <c r="P12" s="17"/>
      <c r="Q12" s="17"/>
      <c r="R12" s="17"/>
    </row>
    <row r="13" spans="1:18" ht="72" x14ac:dyDescent="0.25">
      <c r="A13" s="88" t="s">
        <v>63</v>
      </c>
      <c r="B13" s="88"/>
      <c r="C13" s="88"/>
      <c r="D13" s="2"/>
      <c r="E13" s="2" t="s">
        <v>374</v>
      </c>
      <c r="F13" s="7" t="s">
        <v>375</v>
      </c>
      <c r="G13" s="7" t="s">
        <v>376</v>
      </c>
      <c r="H13" s="2" t="s">
        <v>377</v>
      </c>
      <c r="I13" s="7"/>
      <c r="J13" s="7" t="s">
        <v>378</v>
      </c>
      <c r="K13" s="2"/>
      <c r="L13" s="14"/>
      <c r="M13" s="14"/>
      <c r="N13" s="14"/>
      <c r="O13" s="14"/>
      <c r="P13" s="14"/>
      <c r="Q13" s="14"/>
      <c r="R13" s="14"/>
    </row>
    <row r="14" spans="1:18" ht="24" x14ac:dyDescent="0.25">
      <c r="A14" s="97" t="s">
        <v>73</v>
      </c>
      <c r="B14" s="98"/>
      <c r="C14" s="99"/>
      <c r="D14" s="2" t="s">
        <v>379</v>
      </c>
      <c r="E14" s="2" t="s">
        <v>379</v>
      </c>
      <c r="F14" s="2" t="s">
        <v>379</v>
      </c>
      <c r="G14" s="2" t="s">
        <v>379</v>
      </c>
      <c r="H14" s="2" t="s">
        <v>79</v>
      </c>
      <c r="I14" s="2" t="s">
        <v>379</v>
      </c>
      <c r="J14" s="2" t="s">
        <v>379</v>
      </c>
      <c r="K14" s="2" t="s">
        <v>379</v>
      </c>
      <c r="L14" s="14"/>
      <c r="M14" s="14"/>
      <c r="N14" s="14"/>
      <c r="O14" s="14"/>
      <c r="P14" s="14"/>
      <c r="Q14" s="14"/>
      <c r="R14" s="14"/>
    </row>
    <row r="15" spans="1:18" ht="16.5" x14ac:dyDescent="0.25">
      <c r="A15" s="88" t="s">
        <v>81</v>
      </c>
      <c r="B15" s="89" t="s">
        <v>82</v>
      </c>
      <c r="C15" s="9" t="s">
        <v>83</v>
      </c>
      <c r="D15" s="10">
        <v>1</v>
      </c>
      <c r="E15" s="10">
        <v>1</v>
      </c>
      <c r="F15" s="10">
        <v>1</v>
      </c>
      <c r="G15" s="10">
        <v>1</v>
      </c>
      <c r="H15" s="10">
        <v>1</v>
      </c>
      <c r="I15" s="10">
        <v>1</v>
      </c>
      <c r="J15" s="10">
        <v>1</v>
      </c>
      <c r="K15" s="10">
        <v>1</v>
      </c>
      <c r="L15" s="18"/>
      <c r="M15" s="18"/>
      <c r="N15" s="18"/>
      <c r="O15" s="18"/>
      <c r="P15" s="18"/>
      <c r="Q15" s="18"/>
      <c r="R15" s="18"/>
    </row>
    <row r="16" spans="1:18" ht="16.5" x14ac:dyDescent="0.25">
      <c r="A16" s="88"/>
      <c r="B16" s="89"/>
      <c r="C16" s="9" t="s">
        <v>84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8"/>
      <c r="M16" s="18"/>
      <c r="N16" s="18"/>
      <c r="O16" s="18"/>
      <c r="P16" s="18"/>
      <c r="Q16" s="18"/>
      <c r="R16" s="18"/>
    </row>
    <row r="17" spans="1:18" ht="33" x14ac:dyDescent="0.25">
      <c r="A17" s="88"/>
      <c r="B17" s="89"/>
      <c r="C17" s="9" t="s">
        <v>85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8"/>
      <c r="M17" s="18"/>
      <c r="N17" s="18"/>
      <c r="O17" s="18"/>
      <c r="P17" s="18"/>
      <c r="Q17" s="18"/>
      <c r="R17" s="18"/>
    </row>
    <row r="18" spans="1:18" ht="33" x14ac:dyDescent="0.25">
      <c r="A18" s="88"/>
      <c r="B18" s="89"/>
      <c r="C18" s="9" t="s">
        <v>86</v>
      </c>
      <c r="D18" s="10">
        <v>4</v>
      </c>
      <c r="E18" s="10">
        <v>4</v>
      </c>
      <c r="F18" s="10">
        <v>4</v>
      </c>
      <c r="G18" s="10">
        <v>4</v>
      </c>
      <c r="H18" s="10">
        <v>5</v>
      </c>
      <c r="I18" s="10">
        <v>2</v>
      </c>
      <c r="J18" s="10">
        <v>4</v>
      </c>
      <c r="K18" s="10">
        <v>4</v>
      </c>
      <c r="L18" s="18"/>
      <c r="M18" s="18"/>
      <c r="N18" s="18"/>
      <c r="O18" s="18"/>
      <c r="P18" s="18"/>
      <c r="Q18" s="18"/>
      <c r="R18" s="18"/>
    </row>
    <row r="19" spans="1:18" ht="33" x14ac:dyDescent="0.25">
      <c r="A19" s="88"/>
      <c r="B19" s="89"/>
      <c r="C19" s="9" t="s">
        <v>1</v>
      </c>
      <c r="D19" s="10">
        <v>100</v>
      </c>
      <c r="E19" s="10">
        <v>300</v>
      </c>
      <c r="F19" s="8" t="s">
        <v>392</v>
      </c>
      <c r="G19" s="10">
        <v>300</v>
      </c>
      <c r="H19" s="10">
        <v>100</v>
      </c>
      <c r="I19" s="10">
        <v>100</v>
      </c>
      <c r="J19" s="10">
        <v>500</v>
      </c>
      <c r="K19" s="10">
        <v>200</v>
      </c>
      <c r="L19" s="18"/>
      <c r="M19" s="18"/>
      <c r="N19" s="18"/>
      <c r="O19" s="18"/>
      <c r="P19" s="18"/>
      <c r="Q19" s="18"/>
      <c r="R19" s="18"/>
    </row>
    <row r="20" spans="1:18" ht="33" x14ac:dyDescent="0.25">
      <c r="A20" s="88"/>
      <c r="B20" s="89"/>
      <c r="C20" s="9" t="s">
        <v>2</v>
      </c>
      <c r="D20" s="10">
        <v>300</v>
      </c>
      <c r="E20" s="10">
        <v>600</v>
      </c>
      <c r="F20" s="10">
        <v>300</v>
      </c>
      <c r="G20" s="10">
        <v>500</v>
      </c>
      <c r="H20" s="10">
        <v>200</v>
      </c>
      <c r="I20" s="10">
        <v>200</v>
      </c>
      <c r="J20" s="10">
        <v>800</v>
      </c>
      <c r="K20" s="10">
        <v>500</v>
      </c>
      <c r="L20" s="18"/>
      <c r="M20" s="18"/>
      <c r="N20" s="18"/>
      <c r="O20" s="18"/>
      <c r="P20" s="18"/>
      <c r="Q20" s="18"/>
      <c r="R20" s="18"/>
    </row>
    <row r="21" spans="1:18" ht="33" x14ac:dyDescent="0.25">
      <c r="A21" s="88"/>
      <c r="B21" s="89"/>
      <c r="C21" s="9" t="s">
        <v>3</v>
      </c>
      <c r="D21" s="10">
        <v>400</v>
      </c>
      <c r="E21" s="10">
        <v>1000</v>
      </c>
      <c r="F21" s="8" t="s">
        <v>393</v>
      </c>
      <c r="G21" s="10">
        <v>800</v>
      </c>
      <c r="H21" s="10">
        <v>400</v>
      </c>
      <c r="I21" s="10">
        <v>500</v>
      </c>
      <c r="J21" s="10">
        <v>1000</v>
      </c>
      <c r="K21" s="10">
        <v>800</v>
      </c>
      <c r="L21" s="18"/>
      <c r="M21" s="18"/>
      <c r="N21" s="18"/>
      <c r="O21" s="18"/>
      <c r="P21" s="18"/>
      <c r="Q21" s="18"/>
      <c r="R21" s="18"/>
    </row>
    <row r="22" spans="1:18" ht="16.5" x14ac:dyDescent="0.25">
      <c r="A22" s="88"/>
      <c r="B22" s="89"/>
      <c r="C22" s="9" t="s">
        <v>4</v>
      </c>
      <c r="D22" s="10">
        <v>700</v>
      </c>
      <c r="E22" s="10">
        <v>1500</v>
      </c>
      <c r="F22" s="8" t="s">
        <v>394</v>
      </c>
      <c r="G22" s="10">
        <v>1000</v>
      </c>
      <c r="H22" s="10">
        <v>600</v>
      </c>
      <c r="I22" s="10">
        <v>1000</v>
      </c>
      <c r="J22" s="10">
        <v>1800</v>
      </c>
      <c r="K22" s="10">
        <v>1200</v>
      </c>
      <c r="L22" s="18"/>
      <c r="M22" s="18"/>
      <c r="N22" s="18"/>
      <c r="O22" s="18"/>
      <c r="P22" s="18"/>
      <c r="Q22" s="18"/>
      <c r="R22" s="18"/>
    </row>
    <row r="23" spans="1:18" ht="24" x14ac:dyDescent="0.25">
      <c r="A23" s="88"/>
      <c r="B23" s="88" t="s">
        <v>87</v>
      </c>
      <c r="C23" s="11" t="s">
        <v>88</v>
      </c>
      <c r="D23" s="7" t="s">
        <v>380</v>
      </c>
      <c r="E23" s="7" t="s">
        <v>381</v>
      </c>
      <c r="F23" s="2"/>
      <c r="G23" s="1"/>
      <c r="H23" s="2"/>
      <c r="I23" s="7" t="s">
        <v>382</v>
      </c>
      <c r="J23" s="2"/>
      <c r="K23" s="2"/>
      <c r="L23" s="14"/>
      <c r="M23" s="14"/>
      <c r="N23" s="14"/>
      <c r="O23" s="14"/>
      <c r="P23" s="14"/>
      <c r="Q23" s="14"/>
      <c r="R23" s="14"/>
    </row>
    <row r="24" spans="1:18" ht="33" x14ac:dyDescent="0.25">
      <c r="A24" s="88"/>
      <c r="B24" s="88"/>
      <c r="C24" s="11" t="s">
        <v>96</v>
      </c>
      <c r="D24" s="2" t="s">
        <v>383</v>
      </c>
      <c r="E24" s="2" t="s">
        <v>383</v>
      </c>
      <c r="F24" s="2" t="s">
        <v>383</v>
      </c>
      <c r="G24" s="2" t="s">
        <v>383</v>
      </c>
      <c r="H24" s="2" t="s">
        <v>383</v>
      </c>
      <c r="I24" s="2" t="s">
        <v>383</v>
      </c>
      <c r="J24" s="2" t="s">
        <v>383</v>
      </c>
      <c r="K24" s="2" t="s">
        <v>383</v>
      </c>
      <c r="L24" s="14"/>
      <c r="M24" s="14"/>
      <c r="N24" s="14"/>
      <c r="O24" s="14"/>
      <c r="P24" s="14"/>
      <c r="Q24" s="14"/>
      <c r="R24" s="14"/>
    </row>
    <row r="25" spans="1:18" ht="33" x14ac:dyDescent="0.25">
      <c r="A25" s="88"/>
      <c r="B25" s="88"/>
      <c r="C25" s="11" t="s">
        <v>100</v>
      </c>
      <c r="D25" s="7" t="s">
        <v>384</v>
      </c>
      <c r="E25" s="2"/>
      <c r="F25" s="2"/>
      <c r="G25" s="2"/>
      <c r="H25" s="2"/>
      <c r="I25" s="2"/>
      <c r="J25" s="2"/>
      <c r="K25" s="2"/>
      <c r="L25" s="14"/>
      <c r="M25" s="14"/>
      <c r="N25" s="14"/>
      <c r="O25" s="14"/>
      <c r="P25" s="14"/>
      <c r="Q25" s="14"/>
      <c r="R25" s="14"/>
    </row>
    <row r="26" spans="1:18" ht="36" x14ac:dyDescent="0.25">
      <c r="A26" s="88"/>
      <c r="B26" s="88"/>
      <c r="C26" s="12" t="s">
        <v>104</v>
      </c>
      <c r="D26" s="7" t="s">
        <v>385</v>
      </c>
      <c r="E26" s="7" t="s">
        <v>386</v>
      </c>
      <c r="F26" s="13"/>
      <c r="G26" s="13"/>
      <c r="H26" s="7" t="s">
        <v>387</v>
      </c>
      <c r="I26" s="13"/>
      <c r="J26" s="13"/>
      <c r="K26" s="7" t="s">
        <v>388</v>
      </c>
      <c r="L26" s="19"/>
      <c r="M26" s="19"/>
      <c r="N26" s="19"/>
      <c r="O26" s="19"/>
      <c r="P26" s="19"/>
      <c r="Q26" s="19"/>
      <c r="R26" s="19"/>
    </row>
    <row r="27" spans="1:18" ht="16.5" x14ac:dyDescent="0.25">
      <c r="A27" s="88"/>
      <c r="B27" s="88"/>
      <c r="C27" s="11" t="s">
        <v>110</v>
      </c>
      <c r="D27" s="2"/>
      <c r="E27" s="2"/>
      <c r="F27" s="2"/>
      <c r="G27" s="2"/>
      <c r="H27" s="2"/>
      <c r="I27" s="2"/>
      <c r="J27" s="2"/>
      <c r="K27" s="2"/>
      <c r="L27" s="14"/>
      <c r="M27" s="14"/>
      <c r="N27" s="14"/>
      <c r="O27" s="14"/>
      <c r="P27" s="14"/>
      <c r="Q27" s="14"/>
      <c r="R27" s="14"/>
    </row>
    <row r="28" spans="1:18" ht="36" x14ac:dyDescent="0.25">
      <c r="A28" s="88"/>
      <c r="B28" s="88"/>
      <c r="C28" s="11" t="s">
        <v>111</v>
      </c>
      <c r="D28" s="7" t="s">
        <v>389</v>
      </c>
      <c r="E28" s="7" t="s">
        <v>390</v>
      </c>
      <c r="F28" s="2"/>
      <c r="G28" s="7" t="s">
        <v>391</v>
      </c>
      <c r="H28" s="2"/>
      <c r="I28" s="7" t="s">
        <v>390</v>
      </c>
      <c r="J28" s="2"/>
      <c r="K28" s="2"/>
      <c r="L28" s="14"/>
      <c r="M28" s="14"/>
      <c r="N28" s="14"/>
      <c r="O28" s="14"/>
      <c r="P28" s="14"/>
      <c r="Q28" s="14"/>
      <c r="R28" s="14"/>
    </row>
    <row r="29" spans="1:18" ht="16.5" x14ac:dyDescent="0.25">
      <c r="A29" s="88" t="s">
        <v>112</v>
      </c>
      <c r="B29" s="89" t="s">
        <v>82</v>
      </c>
      <c r="C29" s="9" t="s">
        <v>83</v>
      </c>
      <c r="D29" s="10">
        <v>1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8"/>
      <c r="M29" s="18"/>
      <c r="N29" s="18"/>
      <c r="O29" s="18"/>
      <c r="P29" s="18"/>
      <c r="Q29" s="18"/>
      <c r="R29" s="18"/>
    </row>
    <row r="30" spans="1:18" ht="16.5" x14ac:dyDescent="0.25">
      <c r="A30" s="88"/>
      <c r="B30" s="89"/>
      <c r="C30" s="9" t="s">
        <v>84</v>
      </c>
      <c r="D30" s="10">
        <v>1</v>
      </c>
      <c r="E30" s="10">
        <v>1</v>
      </c>
      <c r="F30" s="10">
        <v>1</v>
      </c>
      <c r="G30" s="10">
        <v>1</v>
      </c>
      <c r="H30" s="10">
        <v>2</v>
      </c>
      <c r="I30" s="10">
        <v>1</v>
      </c>
      <c r="J30" s="10">
        <v>2</v>
      </c>
      <c r="K30" s="10">
        <v>2</v>
      </c>
      <c r="L30" s="18"/>
      <c r="M30" s="18"/>
      <c r="N30" s="18"/>
      <c r="O30" s="18"/>
      <c r="P30" s="18"/>
      <c r="Q30" s="18"/>
      <c r="R30" s="18"/>
    </row>
    <row r="31" spans="1:18" ht="33" x14ac:dyDescent="0.25">
      <c r="A31" s="88"/>
      <c r="B31" s="89"/>
      <c r="C31" s="9" t="s">
        <v>85</v>
      </c>
      <c r="D31" s="10">
        <v>1</v>
      </c>
      <c r="E31" s="10">
        <v>1</v>
      </c>
      <c r="F31" s="10">
        <v>1</v>
      </c>
      <c r="G31" s="10">
        <v>1</v>
      </c>
      <c r="H31" s="10">
        <v>1</v>
      </c>
      <c r="I31" s="10">
        <v>1</v>
      </c>
      <c r="J31" s="10">
        <v>1</v>
      </c>
      <c r="K31" s="10">
        <v>1</v>
      </c>
      <c r="L31" s="18"/>
      <c r="M31" s="18"/>
      <c r="N31" s="18"/>
      <c r="O31" s="18"/>
      <c r="P31" s="18"/>
      <c r="Q31" s="18"/>
      <c r="R31" s="18"/>
    </row>
    <row r="32" spans="1:18" ht="33" x14ac:dyDescent="0.25">
      <c r="A32" s="88"/>
      <c r="B32" s="89"/>
      <c r="C32" s="9" t="s">
        <v>86</v>
      </c>
      <c r="D32" s="10">
        <v>5</v>
      </c>
      <c r="E32" s="10">
        <v>5</v>
      </c>
      <c r="F32" s="10">
        <v>4</v>
      </c>
      <c r="G32" s="10">
        <v>4</v>
      </c>
      <c r="H32" s="10">
        <v>4</v>
      </c>
      <c r="I32" s="10">
        <v>1</v>
      </c>
      <c r="J32" s="10">
        <v>4</v>
      </c>
      <c r="K32" s="10">
        <v>4</v>
      </c>
      <c r="L32" s="18"/>
      <c r="M32" s="18"/>
      <c r="N32" s="18"/>
      <c r="O32" s="18"/>
      <c r="P32" s="18"/>
      <c r="Q32" s="18"/>
      <c r="R32" s="18"/>
    </row>
    <row r="33" spans="1:18" ht="33" x14ac:dyDescent="0.25">
      <c r="A33" s="88"/>
      <c r="B33" s="89"/>
      <c r="C33" s="9" t="s">
        <v>1</v>
      </c>
      <c r="D33" s="10">
        <v>50</v>
      </c>
      <c r="E33" s="10">
        <v>200</v>
      </c>
      <c r="F33" s="8" t="s">
        <v>392</v>
      </c>
      <c r="G33" s="10">
        <v>100</v>
      </c>
      <c r="H33" s="10">
        <v>50</v>
      </c>
      <c r="I33" s="10">
        <v>200</v>
      </c>
      <c r="J33" s="10">
        <v>200</v>
      </c>
      <c r="K33" s="10">
        <v>100</v>
      </c>
      <c r="L33" s="18"/>
      <c r="M33" s="18"/>
      <c r="N33" s="18"/>
      <c r="O33" s="18"/>
      <c r="P33" s="18"/>
      <c r="Q33" s="18"/>
      <c r="R33" s="18"/>
    </row>
    <row r="34" spans="1:18" ht="33" x14ac:dyDescent="0.25">
      <c r="A34" s="88"/>
      <c r="B34" s="89"/>
      <c r="C34" s="9" t="s">
        <v>2</v>
      </c>
      <c r="D34" s="10">
        <v>100</v>
      </c>
      <c r="E34" s="10">
        <v>400</v>
      </c>
      <c r="F34" s="10">
        <v>300</v>
      </c>
      <c r="G34" s="10">
        <v>200</v>
      </c>
      <c r="H34" s="10">
        <v>150</v>
      </c>
      <c r="I34" s="10">
        <v>400</v>
      </c>
      <c r="J34" s="10">
        <v>500</v>
      </c>
      <c r="K34" s="10">
        <v>200</v>
      </c>
      <c r="L34" s="18"/>
      <c r="M34" s="18"/>
      <c r="N34" s="18"/>
      <c r="O34" s="18"/>
      <c r="P34" s="18"/>
      <c r="Q34" s="18"/>
      <c r="R34" s="18"/>
    </row>
    <row r="35" spans="1:18" ht="33" x14ac:dyDescent="0.25">
      <c r="A35" s="88"/>
      <c r="B35" s="89"/>
      <c r="C35" s="9" t="s">
        <v>3</v>
      </c>
      <c r="D35" s="10">
        <v>300</v>
      </c>
      <c r="E35" s="10">
        <v>700</v>
      </c>
      <c r="F35" s="8" t="s">
        <v>393</v>
      </c>
      <c r="G35" s="10">
        <v>300</v>
      </c>
      <c r="H35" s="10">
        <v>300</v>
      </c>
      <c r="I35" s="10">
        <v>600</v>
      </c>
      <c r="J35" s="10">
        <v>800</v>
      </c>
      <c r="K35" s="10">
        <v>400</v>
      </c>
      <c r="L35" s="18"/>
      <c r="M35" s="18"/>
      <c r="N35" s="18"/>
      <c r="O35" s="18"/>
      <c r="P35" s="18"/>
      <c r="Q35" s="18"/>
      <c r="R35" s="18"/>
    </row>
    <row r="36" spans="1:18" ht="16.5" x14ac:dyDescent="0.25">
      <c r="A36" s="88"/>
      <c r="B36" s="89"/>
      <c r="C36" s="9" t="s">
        <v>4</v>
      </c>
      <c r="D36" s="10">
        <v>500</v>
      </c>
      <c r="E36" s="10">
        <v>1000</v>
      </c>
      <c r="F36" s="8" t="s">
        <v>394</v>
      </c>
      <c r="G36" s="10">
        <v>500</v>
      </c>
      <c r="H36" s="10">
        <v>400</v>
      </c>
      <c r="I36" s="10">
        <v>1000</v>
      </c>
      <c r="J36" s="10">
        <v>1200</v>
      </c>
      <c r="K36" s="10">
        <v>600</v>
      </c>
      <c r="L36" s="18"/>
      <c r="M36" s="18"/>
      <c r="N36" s="18"/>
      <c r="O36" s="18"/>
      <c r="P36" s="18"/>
      <c r="Q36" s="18"/>
      <c r="R36" s="18"/>
    </row>
    <row r="37" spans="1:18" ht="16.5" x14ac:dyDescent="0.25">
      <c r="A37" s="88"/>
      <c r="B37" s="88" t="s">
        <v>87</v>
      </c>
      <c r="C37" s="11" t="s">
        <v>88</v>
      </c>
      <c r="D37" s="2" t="s">
        <v>395</v>
      </c>
      <c r="E37" s="2" t="s">
        <v>395</v>
      </c>
      <c r="F37" s="2" t="s">
        <v>395</v>
      </c>
      <c r="G37" s="2" t="s">
        <v>395</v>
      </c>
      <c r="H37" s="2" t="s">
        <v>395</v>
      </c>
      <c r="I37" s="2" t="s">
        <v>395</v>
      </c>
      <c r="J37" s="2" t="s">
        <v>395</v>
      </c>
      <c r="K37" s="2" t="s">
        <v>395</v>
      </c>
      <c r="L37" s="14"/>
      <c r="M37" s="14"/>
      <c r="N37" s="14"/>
      <c r="O37" s="14"/>
      <c r="P37" s="14"/>
      <c r="Q37" s="14"/>
      <c r="R37" s="14"/>
    </row>
    <row r="38" spans="1:18" ht="24" x14ac:dyDescent="0.25">
      <c r="A38" s="88"/>
      <c r="B38" s="88"/>
      <c r="C38" s="11" t="s">
        <v>118</v>
      </c>
      <c r="D38" s="2"/>
      <c r="E38" s="7" t="s">
        <v>396</v>
      </c>
      <c r="F38" s="7" t="s">
        <v>397</v>
      </c>
      <c r="G38" s="2"/>
      <c r="H38" s="7" t="s">
        <v>398</v>
      </c>
      <c r="I38" s="2"/>
      <c r="J38" s="7" t="s">
        <v>397</v>
      </c>
      <c r="K38" s="2" t="s">
        <v>399</v>
      </c>
      <c r="L38" s="14"/>
      <c r="M38" s="14"/>
      <c r="N38" s="14"/>
      <c r="O38" s="14"/>
      <c r="P38" s="14"/>
      <c r="Q38" s="14"/>
      <c r="R38" s="14"/>
    </row>
    <row r="39" spans="1:18" ht="16.5" x14ac:dyDescent="0.25">
      <c r="A39" s="88"/>
      <c r="B39" s="88"/>
      <c r="C39" s="11" t="s">
        <v>123</v>
      </c>
      <c r="D39" s="2"/>
      <c r="E39" s="2"/>
      <c r="F39" s="2"/>
      <c r="G39" s="2"/>
      <c r="H39" s="2"/>
      <c r="I39" s="2"/>
      <c r="J39" s="2"/>
      <c r="K39" s="2"/>
      <c r="L39" s="14"/>
      <c r="M39" s="14"/>
      <c r="N39" s="14"/>
      <c r="O39" s="14"/>
      <c r="P39" s="14"/>
      <c r="Q39" s="14"/>
      <c r="R39" s="14"/>
    </row>
    <row r="40" spans="1:18" ht="33" x14ac:dyDescent="0.25">
      <c r="A40" s="88"/>
      <c r="B40" s="88"/>
      <c r="C40" s="11" t="s">
        <v>126</v>
      </c>
      <c r="D40" s="2" t="s">
        <v>400</v>
      </c>
      <c r="E40" s="2"/>
      <c r="F40" s="2"/>
      <c r="G40" s="2"/>
      <c r="H40" s="2"/>
      <c r="I40" s="2"/>
      <c r="J40" s="1" t="s">
        <v>401</v>
      </c>
      <c r="K40" s="2"/>
      <c r="L40" s="14"/>
      <c r="M40" s="14"/>
      <c r="N40" s="14"/>
      <c r="O40" s="14"/>
      <c r="P40" s="14"/>
      <c r="Q40" s="14"/>
      <c r="R40" s="14"/>
    </row>
    <row r="41" spans="1:18" ht="33" x14ac:dyDescent="0.25">
      <c r="A41" s="88"/>
      <c r="B41" s="88"/>
      <c r="C41" s="12" t="s">
        <v>131</v>
      </c>
      <c r="D41" s="13" t="s">
        <v>402</v>
      </c>
      <c r="E41" s="13" t="s">
        <v>402</v>
      </c>
      <c r="F41" s="13" t="s">
        <v>402</v>
      </c>
      <c r="G41" s="13" t="s">
        <v>402</v>
      </c>
      <c r="H41" s="13" t="s">
        <v>402</v>
      </c>
      <c r="I41" s="13" t="s">
        <v>402</v>
      </c>
      <c r="J41" s="13" t="s">
        <v>402</v>
      </c>
      <c r="K41" s="13" t="s">
        <v>402</v>
      </c>
      <c r="L41" s="19"/>
      <c r="M41" s="19"/>
      <c r="N41" s="19"/>
      <c r="O41" s="19"/>
      <c r="P41" s="19"/>
      <c r="Q41" s="19"/>
      <c r="R41" s="19"/>
    </row>
    <row r="42" spans="1:18" ht="16.5" x14ac:dyDescent="0.25">
      <c r="A42" s="88"/>
      <c r="B42" s="88"/>
      <c r="C42" s="12" t="s">
        <v>135</v>
      </c>
      <c r="D42" s="13"/>
      <c r="E42" s="13"/>
      <c r="F42" s="13"/>
      <c r="G42" s="13"/>
      <c r="H42" s="13"/>
      <c r="I42" s="13"/>
      <c r="J42" s="7"/>
      <c r="K42" s="13"/>
      <c r="L42" s="19"/>
      <c r="M42" s="19"/>
      <c r="N42" s="19"/>
      <c r="O42" s="19"/>
      <c r="P42" s="19"/>
      <c r="Q42" s="19"/>
      <c r="R42" s="19"/>
    </row>
    <row r="43" spans="1:18" ht="24" x14ac:dyDescent="0.25">
      <c r="A43" s="88"/>
      <c r="B43" s="88"/>
      <c r="C43" s="12" t="s">
        <v>141</v>
      </c>
      <c r="D43" s="13"/>
      <c r="E43" s="7" t="s">
        <v>403</v>
      </c>
      <c r="F43" s="13"/>
      <c r="G43" s="7" t="s">
        <v>403</v>
      </c>
      <c r="H43" s="13"/>
      <c r="I43" s="13"/>
      <c r="J43" s="13"/>
      <c r="K43" s="7" t="s">
        <v>404</v>
      </c>
      <c r="L43" s="19"/>
      <c r="M43" s="19"/>
      <c r="N43" s="19"/>
      <c r="O43" s="19"/>
      <c r="P43" s="19"/>
      <c r="Q43" s="19"/>
      <c r="R43" s="19"/>
    </row>
    <row r="44" spans="1:18" ht="16.5" x14ac:dyDescent="0.25">
      <c r="A44" s="88"/>
      <c r="B44" s="88"/>
      <c r="C44" s="11" t="s">
        <v>142</v>
      </c>
      <c r="D44" s="2"/>
      <c r="E44" s="2"/>
      <c r="F44" s="2"/>
      <c r="G44" s="2"/>
      <c r="H44" s="2"/>
      <c r="I44" s="2"/>
      <c r="J44" s="2"/>
      <c r="K44" s="2"/>
      <c r="L44" s="14"/>
      <c r="M44" s="14"/>
      <c r="N44" s="14"/>
      <c r="O44" s="14"/>
      <c r="P44" s="14"/>
      <c r="Q44" s="14"/>
      <c r="R44" s="14"/>
    </row>
    <row r="45" spans="1:18" ht="16.5" x14ac:dyDescent="0.25">
      <c r="A45" s="88" t="s">
        <v>151</v>
      </c>
      <c r="B45" s="89" t="s">
        <v>82</v>
      </c>
      <c r="C45" s="9" t="s">
        <v>83</v>
      </c>
      <c r="D45" s="10">
        <v>1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8"/>
      <c r="M45" s="18"/>
      <c r="N45" s="18"/>
      <c r="O45" s="18"/>
      <c r="P45" s="18"/>
      <c r="Q45" s="18"/>
      <c r="R45" s="18"/>
    </row>
    <row r="46" spans="1:18" ht="16.5" x14ac:dyDescent="0.25">
      <c r="A46" s="88"/>
      <c r="B46" s="89"/>
      <c r="C46" s="9" t="s">
        <v>84</v>
      </c>
      <c r="D46" s="10">
        <v>1</v>
      </c>
      <c r="E46" s="10">
        <v>2</v>
      </c>
      <c r="F46" s="10">
        <v>1</v>
      </c>
      <c r="G46" s="10">
        <v>2</v>
      </c>
      <c r="H46" s="10">
        <v>1</v>
      </c>
      <c r="I46" s="10">
        <v>1</v>
      </c>
      <c r="J46" s="10">
        <v>1</v>
      </c>
      <c r="K46" s="10">
        <v>2</v>
      </c>
      <c r="L46" s="18"/>
      <c r="M46" s="18"/>
      <c r="N46" s="18"/>
      <c r="O46" s="18"/>
      <c r="P46" s="18"/>
      <c r="Q46" s="18"/>
      <c r="R46" s="18"/>
    </row>
    <row r="47" spans="1:18" ht="33" x14ac:dyDescent="0.25">
      <c r="A47" s="88"/>
      <c r="B47" s="89"/>
      <c r="C47" s="9" t="s">
        <v>85</v>
      </c>
      <c r="D47" s="10">
        <v>1</v>
      </c>
      <c r="E47" s="10">
        <v>3</v>
      </c>
      <c r="F47" s="10">
        <v>1</v>
      </c>
      <c r="G47" s="10">
        <v>2</v>
      </c>
      <c r="H47" s="10">
        <v>1</v>
      </c>
      <c r="I47" s="10">
        <v>1</v>
      </c>
      <c r="J47" s="10">
        <v>1</v>
      </c>
      <c r="K47" s="10">
        <v>1</v>
      </c>
      <c r="L47" s="18"/>
      <c r="M47" s="18"/>
      <c r="N47" s="18"/>
      <c r="O47" s="18"/>
      <c r="P47" s="18"/>
      <c r="Q47" s="18"/>
      <c r="R47" s="18"/>
    </row>
    <row r="48" spans="1:18" ht="33" x14ac:dyDescent="0.25">
      <c r="A48" s="88"/>
      <c r="B48" s="89"/>
      <c r="C48" s="9" t="s">
        <v>86</v>
      </c>
      <c r="D48" s="10">
        <v>4</v>
      </c>
      <c r="E48" s="10">
        <v>4</v>
      </c>
      <c r="F48" s="10">
        <v>5</v>
      </c>
      <c r="G48" s="10">
        <v>4</v>
      </c>
      <c r="H48" s="10">
        <v>2</v>
      </c>
      <c r="I48" s="10">
        <v>2</v>
      </c>
      <c r="J48" s="10">
        <v>4</v>
      </c>
      <c r="K48" s="10">
        <v>4</v>
      </c>
      <c r="L48" s="18"/>
      <c r="M48" s="18"/>
      <c r="N48" s="18"/>
      <c r="O48" s="18"/>
      <c r="P48" s="18"/>
      <c r="Q48" s="18"/>
      <c r="R48" s="18"/>
    </row>
    <row r="49" spans="1:18" ht="33" x14ac:dyDescent="0.25">
      <c r="A49" s="88"/>
      <c r="B49" s="89"/>
      <c r="C49" s="9" t="s">
        <v>1</v>
      </c>
      <c r="D49" s="10">
        <v>200</v>
      </c>
      <c r="E49" s="10">
        <v>200</v>
      </c>
      <c r="F49" s="8" t="s">
        <v>392</v>
      </c>
      <c r="G49" s="10">
        <v>100</v>
      </c>
      <c r="H49" s="10">
        <v>200</v>
      </c>
      <c r="I49" s="10">
        <v>200</v>
      </c>
      <c r="J49" s="10">
        <v>800</v>
      </c>
      <c r="K49" s="10">
        <v>200</v>
      </c>
      <c r="L49" s="18"/>
      <c r="M49" s="18"/>
      <c r="N49" s="18"/>
      <c r="O49" s="18"/>
      <c r="P49" s="18"/>
      <c r="Q49" s="18"/>
      <c r="R49" s="18"/>
    </row>
    <row r="50" spans="1:18" ht="33" x14ac:dyDescent="0.25">
      <c r="A50" s="88"/>
      <c r="B50" s="89"/>
      <c r="C50" s="9" t="s">
        <v>2</v>
      </c>
      <c r="D50" s="10">
        <v>300</v>
      </c>
      <c r="E50" s="10">
        <v>300</v>
      </c>
      <c r="F50" s="10">
        <v>300</v>
      </c>
      <c r="G50" s="10">
        <v>200</v>
      </c>
      <c r="H50" s="10">
        <v>280</v>
      </c>
      <c r="I50" s="10">
        <v>400</v>
      </c>
      <c r="J50" s="10">
        <v>1000</v>
      </c>
      <c r="K50" s="10">
        <v>400</v>
      </c>
      <c r="L50" s="18"/>
      <c r="M50" s="18"/>
      <c r="N50" s="18"/>
      <c r="O50" s="18"/>
      <c r="P50" s="18"/>
      <c r="Q50" s="18"/>
      <c r="R50" s="18"/>
    </row>
    <row r="51" spans="1:18" ht="33" x14ac:dyDescent="0.25">
      <c r="A51" s="88"/>
      <c r="B51" s="89"/>
      <c r="C51" s="9" t="s">
        <v>3</v>
      </c>
      <c r="D51" s="10">
        <v>500</v>
      </c>
      <c r="E51" s="10">
        <v>600</v>
      </c>
      <c r="F51" s="8" t="s">
        <v>393</v>
      </c>
      <c r="G51" s="10">
        <v>300</v>
      </c>
      <c r="H51" s="10">
        <v>350</v>
      </c>
      <c r="I51" s="10">
        <v>500</v>
      </c>
      <c r="J51" s="10">
        <v>1500</v>
      </c>
      <c r="K51" s="10">
        <v>600</v>
      </c>
      <c r="L51" s="18"/>
      <c r="M51" s="18"/>
      <c r="N51" s="18"/>
      <c r="O51" s="18"/>
      <c r="P51" s="18"/>
      <c r="Q51" s="18"/>
      <c r="R51" s="18"/>
    </row>
    <row r="52" spans="1:18" ht="16.5" x14ac:dyDescent="0.25">
      <c r="A52" s="88"/>
      <c r="B52" s="89"/>
      <c r="C52" s="9" t="s">
        <v>4</v>
      </c>
      <c r="D52" s="10">
        <v>700</v>
      </c>
      <c r="E52" s="10">
        <v>800</v>
      </c>
      <c r="F52" s="8" t="s">
        <v>394</v>
      </c>
      <c r="G52" s="10">
        <v>400</v>
      </c>
      <c r="H52" s="10">
        <v>500</v>
      </c>
      <c r="I52" s="10">
        <v>800</v>
      </c>
      <c r="J52" s="10">
        <v>1800</v>
      </c>
      <c r="K52" s="10">
        <v>1000</v>
      </c>
      <c r="L52" s="18"/>
      <c r="M52" s="18"/>
      <c r="N52" s="18"/>
      <c r="O52" s="18"/>
      <c r="P52" s="18"/>
      <c r="Q52" s="18"/>
      <c r="R52" s="18"/>
    </row>
    <row r="53" spans="1:18" ht="36" x14ac:dyDescent="0.25">
      <c r="A53" s="88"/>
      <c r="B53" s="88" t="s">
        <v>87</v>
      </c>
      <c r="C53" s="11" t="s">
        <v>88</v>
      </c>
      <c r="D53" s="2" t="s">
        <v>405</v>
      </c>
      <c r="E53" s="2" t="s">
        <v>406</v>
      </c>
      <c r="F53" s="2" t="s">
        <v>406</v>
      </c>
      <c r="G53" s="2" t="s">
        <v>406</v>
      </c>
      <c r="H53" s="2" t="s">
        <v>405</v>
      </c>
      <c r="I53" s="2" t="s">
        <v>406</v>
      </c>
      <c r="J53" s="2" t="s">
        <v>406</v>
      </c>
      <c r="K53" s="2" t="s">
        <v>407</v>
      </c>
      <c r="L53" s="14"/>
      <c r="M53" s="14"/>
      <c r="N53" s="14"/>
      <c r="O53" s="14"/>
      <c r="P53" s="14"/>
      <c r="Q53" s="14"/>
      <c r="R53" s="14"/>
    </row>
    <row r="54" spans="1:18" ht="16.5" x14ac:dyDescent="0.25">
      <c r="A54" s="88"/>
      <c r="B54" s="88"/>
      <c r="C54" s="11" t="s">
        <v>152</v>
      </c>
      <c r="D54" s="2"/>
      <c r="E54" s="2"/>
      <c r="F54" s="2"/>
      <c r="G54" s="2"/>
      <c r="H54" s="2"/>
      <c r="I54" s="2"/>
      <c r="J54" s="2"/>
      <c r="K54" s="2"/>
      <c r="L54" s="14"/>
      <c r="M54" s="14"/>
      <c r="N54" s="14"/>
      <c r="O54" s="14"/>
      <c r="P54" s="14"/>
      <c r="Q54" s="14"/>
      <c r="R54" s="14"/>
    </row>
    <row r="55" spans="1:18" ht="16.5" x14ac:dyDescent="0.25">
      <c r="A55" s="88"/>
      <c r="B55" s="88"/>
      <c r="C55" s="11" t="s">
        <v>154</v>
      </c>
      <c r="D55" s="2"/>
      <c r="E55" s="2"/>
      <c r="F55" s="2" t="s">
        <v>408</v>
      </c>
      <c r="G55" s="2"/>
      <c r="H55" s="2"/>
      <c r="I55" s="2"/>
      <c r="J55" s="2"/>
      <c r="K55" s="2" t="s">
        <v>409</v>
      </c>
      <c r="L55" s="14"/>
      <c r="M55" s="14"/>
      <c r="N55" s="14"/>
      <c r="O55" s="14"/>
      <c r="P55" s="14"/>
      <c r="Q55" s="14"/>
      <c r="R55" s="14"/>
    </row>
    <row r="56" spans="1:18" ht="44.1" customHeight="1" x14ac:dyDescent="0.25">
      <c r="A56" s="88"/>
      <c r="B56" s="88"/>
      <c r="C56" s="11" t="s">
        <v>155</v>
      </c>
      <c r="D56" s="7" t="s">
        <v>410</v>
      </c>
      <c r="E56" s="7" t="s">
        <v>410</v>
      </c>
      <c r="F56" s="7" t="s">
        <v>410</v>
      </c>
      <c r="G56" s="7" t="s">
        <v>410</v>
      </c>
      <c r="H56" s="7" t="s">
        <v>410</v>
      </c>
      <c r="I56" s="7" t="s">
        <v>410</v>
      </c>
      <c r="J56" s="7" t="s">
        <v>410</v>
      </c>
      <c r="K56" s="7" t="s">
        <v>410</v>
      </c>
      <c r="L56" s="14"/>
      <c r="M56" s="14"/>
      <c r="N56" s="14"/>
      <c r="O56" s="14"/>
      <c r="P56" s="14"/>
      <c r="Q56" s="14"/>
      <c r="R56" s="14"/>
    </row>
    <row r="57" spans="1:18" ht="16.5" x14ac:dyDescent="0.25">
      <c r="A57" s="88" t="s">
        <v>157</v>
      </c>
      <c r="B57" s="89" t="s">
        <v>82</v>
      </c>
      <c r="C57" s="9" t="s">
        <v>83</v>
      </c>
      <c r="D57" s="10">
        <v>1</v>
      </c>
      <c r="E57" s="10">
        <v>1</v>
      </c>
      <c r="F57" s="10">
        <v>1</v>
      </c>
      <c r="G57" s="10">
        <v>1</v>
      </c>
      <c r="H57" s="10">
        <v>1</v>
      </c>
      <c r="I57" s="10">
        <v>1</v>
      </c>
      <c r="J57" s="10">
        <v>1</v>
      </c>
      <c r="K57" s="10">
        <v>1</v>
      </c>
      <c r="L57" s="18"/>
      <c r="M57" s="18"/>
      <c r="N57" s="18"/>
      <c r="O57" s="18"/>
      <c r="P57" s="18"/>
      <c r="Q57" s="18"/>
      <c r="R57" s="18"/>
    </row>
    <row r="58" spans="1:18" ht="16.5" x14ac:dyDescent="0.25">
      <c r="A58" s="88"/>
      <c r="B58" s="89"/>
      <c r="C58" s="9" t="s">
        <v>84</v>
      </c>
      <c r="D58" s="10">
        <v>3</v>
      </c>
      <c r="E58" s="10">
        <v>3</v>
      </c>
      <c r="F58" s="10">
        <v>2</v>
      </c>
      <c r="G58" s="10">
        <v>3</v>
      </c>
      <c r="H58" s="10">
        <v>3</v>
      </c>
      <c r="I58" s="10">
        <v>3</v>
      </c>
      <c r="J58" s="10">
        <v>3</v>
      </c>
      <c r="K58" s="10">
        <v>2</v>
      </c>
      <c r="L58" s="18"/>
      <c r="M58" s="18"/>
      <c r="N58" s="18"/>
      <c r="O58" s="18"/>
      <c r="P58" s="18"/>
      <c r="Q58" s="18"/>
      <c r="R58" s="18"/>
    </row>
    <row r="59" spans="1:18" ht="33" x14ac:dyDescent="0.25">
      <c r="A59" s="88"/>
      <c r="B59" s="89"/>
      <c r="C59" s="9" t="s">
        <v>85</v>
      </c>
      <c r="D59" s="10">
        <v>3</v>
      </c>
      <c r="E59" s="10">
        <v>3</v>
      </c>
      <c r="F59" s="10">
        <v>1</v>
      </c>
      <c r="G59" s="10">
        <v>3</v>
      </c>
      <c r="H59" s="10">
        <v>3</v>
      </c>
      <c r="I59" s="10">
        <v>3</v>
      </c>
      <c r="J59" s="10">
        <v>2</v>
      </c>
      <c r="K59" s="10">
        <v>2</v>
      </c>
      <c r="L59" s="18"/>
      <c r="M59" s="18"/>
      <c r="N59" s="18"/>
      <c r="O59" s="18"/>
      <c r="P59" s="18"/>
      <c r="Q59" s="18"/>
      <c r="R59" s="18"/>
    </row>
    <row r="60" spans="1:18" ht="33" x14ac:dyDescent="0.25">
      <c r="A60" s="88"/>
      <c r="B60" s="89"/>
      <c r="C60" s="9" t="s">
        <v>86</v>
      </c>
      <c r="D60" s="10">
        <v>3</v>
      </c>
      <c r="E60" s="10">
        <v>3</v>
      </c>
      <c r="F60" s="10">
        <v>5</v>
      </c>
      <c r="G60" s="10">
        <v>3</v>
      </c>
      <c r="H60" s="10">
        <v>3</v>
      </c>
      <c r="I60" s="10">
        <v>3</v>
      </c>
      <c r="J60" s="10">
        <v>3</v>
      </c>
      <c r="K60" s="10">
        <v>4</v>
      </c>
      <c r="L60" s="18"/>
      <c r="M60" s="18"/>
      <c r="N60" s="18"/>
      <c r="O60" s="18"/>
      <c r="P60" s="18"/>
      <c r="Q60" s="18"/>
      <c r="R60" s="18"/>
    </row>
    <row r="61" spans="1:18" ht="33" x14ac:dyDescent="0.25">
      <c r="A61" s="88"/>
      <c r="B61" s="89"/>
      <c r="C61" s="9" t="s">
        <v>1</v>
      </c>
      <c r="D61" s="10">
        <v>100</v>
      </c>
      <c r="E61" s="10">
        <v>100</v>
      </c>
      <c r="F61" s="10">
        <v>100</v>
      </c>
      <c r="G61" s="10">
        <v>100</v>
      </c>
      <c r="H61" s="10">
        <v>150</v>
      </c>
      <c r="I61" s="10">
        <v>200</v>
      </c>
      <c r="J61" s="10">
        <v>600</v>
      </c>
      <c r="K61" s="10">
        <v>100</v>
      </c>
      <c r="L61" s="18"/>
      <c r="M61" s="18"/>
      <c r="N61" s="18"/>
      <c r="O61" s="18"/>
      <c r="P61" s="18"/>
      <c r="Q61" s="18"/>
      <c r="R61" s="18"/>
    </row>
    <row r="62" spans="1:18" ht="33" x14ac:dyDescent="0.25">
      <c r="A62" s="88"/>
      <c r="B62" s="89"/>
      <c r="C62" s="9" t="s">
        <v>2</v>
      </c>
      <c r="D62" s="10">
        <v>200</v>
      </c>
      <c r="E62" s="10">
        <v>200</v>
      </c>
      <c r="F62" s="8" t="s">
        <v>392</v>
      </c>
      <c r="G62" s="10">
        <v>200</v>
      </c>
      <c r="H62" s="10">
        <v>200</v>
      </c>
      <c r="I62" s="10">
        <v>400</v>
      </c>
      <c r="J62" s="10">
        <v>1000</v>
      </c>
      <c r="K62" s="10">
        <v>200</v>
      </c>
      <c r="L62" s="18"/>
      <c r="M62" s="18"/>
      <c r="N62" s="18"/>
      <c r="O62" s="18"/>
      <c r="P62" s="18"/>
      <c r="Q62" s="18"/>
      <c r="R62" s="18"/>
    </row>
    <row r="63" spans="1:18" ht="33" x14ac:dyDescent="0.25">
      <c r="A63" s="88"/>
      <c r="B63" s="89"/>
      <c r="C63" s="9" t="s">
        <v>3</v>
      </c>
      <c r="D63" s="10">
        <v>300</v>
      </c>
      <c r="E63" s="10">
        <v>400</v>
      </c>
      <c r="F63" s="8" t="s">
        <v>411</v>
      </c>
      <c r="G63" s="10">
        <v>300</v>
      </c>
      <c r="H63" s="10">
        <v>300</v>
      </c>
      <c r="I63" s="10">
        <v>500</v>
      </c>
      <c r="J63" s="10">
        <v>1800</v>
      </c>
      <c r="K63" s="10">
        <v>400</v>
      </c>
      <c r="L63" s="18"/>
      <c r="M63" s="18"/>
      <c r="N63" s="18"/>
      <c r="O63" s="18"/>
      <c r="P63" s="18"/>
      <c r="Q63" s="18"/>
      <c r="R63" s="18"/>
    </row>
    <row r="64" spans="1:18" ht="16.5" x14ac:dyDescent="0.25">
      <c r="A64" s="88"/>
      <c r="B64" s="89"/>
      <c r="C64" s="9" t="s">
        <v>4</v>
      </c>
      <c r="D64" s="10">
        <v>500</v>
      </c>
      <c r="E64" s="10">
        <v>500</v>
      </c>
      <c r="F64" s="8" t="s">
        <v>412</v>
      </c>
      <c r="G64" s="10">
        <v>500</v>
      </c>
      <c r="H64" s="10">
        <v>400</v>
      </c>
      <c r="I64" s="10">
        <v>700</v>
      </c>
      <c r="J64" s="10">
        <v>2500</v>
      </c>
      <c r="K64" s="10">
        <v>600</v>
      </c>
      <c r="L64" s="18"/>
      <c r="M64" s="18"/>
      <c r="N64" s="18"/>
      <c r="O64" s="18"/>
      <c r="P64" s="18"/>
      <c r="Q64" s="18"/>
      <c r="R64" s="18"/>
    </row>
    <row r="65" spans="1:18" ht="36" x14ac:dyDescent="0.25">
      <c r="A65" s="88"/>
      <c r="B65" s="88" t="s">
        <v>87</v>
      </c>
      <c r="C65" s="11" t="s">
        <v>88</v>
      </c>
      <c r="D65" s="2" t="s">
        <v>413</v>
      </c>
      <c r="E65" s="2"/>
      <c r="F65" s="7" t="s">
        <v>414</v>
      </c>
      <c r="G65" s="2" t="s">
        <v>415</v>
      </c>
      <c r="H65" s="7" t="s">
        <v>416</v>
      </c>
      <c r="I65" s="2"/>
      <c r="J65" s="2"/>
      <c r="K65" s="2" t="s">
        <v>415</v>
      </c>
      <c r="L65" s="14"/>
      <c r="M65" s="14"/>
      <c r="N65" s="14"/>
      <c r="O65" s="14"/>
      <c r="P65" s="14"/>
      <c r="Q65" s="14"/>
      <c r="R65" s="14"/>
    </row>
    <row r="66" spans="1:18" ht="48" x14ac:dyDescent="0.25">
      <c r="A66" s="88"/>
      <c r="B66" s="88"/>
      <c r="C66" s="11" t="s">
        <v>160</v>
      </c>
      <c r="D66" s="2"/>
      <c r="E66" s="2"/>
      <c r="F66" s="7" t="s">
        <v>417</v>
      </c>
      <c r="G66" s="2"/>
      <c r="H66" s="2"/>
      <c r="I66" s="2" t="s">
        <v>418</v>
      </c>
      <c r="J66" s="2"/>
      <c r="K66" s="2"/>
      <c r="L66" s="14"/>
      <c r="M66" s="14"/>
      <c r="N66" s="14"/>
      <c r="O66" s="14"/>
      <c r="P66" s="14"/>
      <c r="Q66" s="14"/>
      <c r="R66" s="14"/>
    </row>
    <row r="67" spans="1:18" ht="16.5" x14ac:dyDescent="0.25">
      <c r="A67" s="88"/>
      <c r="B67" s="88"/>
      <c r="C67" s="11" t="s">
        <v>164</v>
      </c>
      <c r="D67" s="2"/>
      <c r="E67" s="2"/>
      <c r="F67" s="2"/>
      <c r="G67" s="2"/>
      <c r="H67" s="2"/>
      <c r="I67" s="2"/>
      <c r="J67" s="2"/>
      <c r="K67" s="2"/>
      <c r="L67" s="14"/>
      <c r="M67" s="14"/>
      <c r="N67" s="14"/>
      <c r="O67" s="14"/>
      <c r="P67" s="14"/>
      <c r="Q67" s="14"/>
      <c r="R67" s="14"/>
    </row>
    <row r="68" spans="1:18" ht="33" x14ac:dyDescent="0.25">
      <c r="A68" s="88"/>
      <c r="B68" s="88"/>
      <c r="C68" s="11" t="s">
        <v>166</v>
      </c>
      <c r="D68" s="7" t="s">
        <v>419</v>
      </c>
      <c r="E68" s="7" t="s">
        <v>419</v>
      </c>
      <c r="F68" s="7" t="s">
        <v>419</v>
      </c>
      <c r="G68" s="7" t="s">
        <v>419</v>
      </c>
      <c r="H68" s="7" t="s">
        <v>419</v>
      </c>
      <c r="I68" s="7" t="s">
        <v>419</v>
      </c>
      <c r="J68" s="7" t="s">
        <v>419</v>
      </c>
      <c r="K68" s="7" t="s">
        <v>419</v>
      </c>
      <c r="L68" s="14"/>
      <c r="M68" s="14"/>
      <c r="N68" s="14"/>
      <c r="O68" s="14"/>
      <c r="P68" s="14"/>
      <c r="Q68" s="14"/>
      <c r="R68" s="14"/>
    </row>
    <row r="69" spans="1:18" ht="16.5" x14ac:dyDescent="0.25">
      <c r="A69" s="88"/>
      <c r="B69" s="88"/>
      <c r="C69" s="12" t="s">
        <v>171</v>
      </c>
      <c r="D69" s="12" t="s">
        <v>108</v>
      </c>
      <c r="E69" s="12" t="s">
        <v>108</v>
      </c>
      <c r="F69" s="12" t="s">
        <v>108</v>
      </c>
      <c r="G69" s="12" t="s">
        <v>108</v>
      </c>
      <c r="H69" s="12" t="s">
        <v>108</v>
      </c>
      <c r="I69" s="12" t="s">
        <v>108</v>
      </c>
      <c r="J69" s="12" t="s">
        <v>108</v>
      </c>
      <c r="K69" s="12" t="s">
        <v>108</v>
      </c>
      <c r="L69" s="19"/>
      <c r="M69" s="19"/>
      <c r="N69" s="19"/>
      <c r="O69" s="19"/>
      <c r="P69" s="19"/>
      <c r="Q69" s="19"/>
      <c r="R69" s="19"/>
    </row>
    <row r="70" spans="1:18" ht="36" x14ac:dyDescent="0.25">
      <c r="A70" s="88"/>
      <c r="B70" s="88"/>
      <c r="C70" s="11" t="s">
        <v>174</v>
      </c>
      <c r="D70" s="7" t="s">
        <v>421</v>
      </c>
      <c r="E70" s="7" t="s">
        <v>421</v>
      </c>
      <c r="F70" s="7" t="s">
        <v>421</v>
      </c>
      <c r="G70" s="7" t="s">
        <v>421</v>
      </c>
      <c r="H70" s="7" t="s">
        <v>421</v>
      </c>
      <c r="I70" s="7" t="s">
        <v>421</v>
      </c>
      <c r="J70" s="7" t="s">
        <v>421</v>
      </c>
      <c r="K70" s="7" t="s">
        <v>422</v>
      </c>
      <c r="L70" s="14"/>
      <c r="M70" s="14"/>
      <c r="N70" s="14"/>
      <c r="O70" s="14"/>
      <c r="P70" s="14"/>
      <c r="Q70" s="14"/>
      <c r="R70" s="14"/>
    </row>
    <row r="71" spans="1:18" ht="16.5" x14ac:dyDescent="0.25">
      <c r="A71" s="88" t="s">
        <v>177</v>
      </c>
      <c r="B71" s="89" t="s">
        <v>82</v>
      </c>
      <c r="C71" s="9" t="s">
        <v>83</v>
      </c>
      <c r="D71" s="10">
        <v>1</v>
      </c>
      <c r="E71" s="10">
        <v>1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8"/>
      <c r="M71" s="18"/>
      <c r="N71" s="18"/>
      <c r="O71" s="18"/>
      <c r="P71" s="18"/>
      <c r="Q71" s="18"/>
      <c r="R71" s="18"/>
    </row>
    <row r="72" spans="1:18" ht="16.5" x14ac:dyDescent="0.25">
      <c r="A72" s="88"/>
      <c r="B72" s="89"/>
      <c r="C72" s="9" t="s">
        <v>84</v>
      </c>
      <c r="D72" s="10">
        <v>2</v>
      </c>
      <c r="E72" s="10">
        <v>1</v>
      </c>
      <c r="F72" s="10">
        <v>1</v>
      </c>
      <c r="G72" s="10">
        <v>1</v>
      </c>
      <c r="H72" s="10">
        <v>2</v>
      </c>
      <c r="I72" s="10">
        <v>2</v>
      </c>
      <c r="J72" s="10">
        <v>2</v>
      </c>
      <c r="K72" s="10">
        <v>1</v>
      </c>
      <c r="L72" s="18"/>
      <c r="M72" s="18"/>
      <c r="N72" s="18"/>
      <c r="O72" s="18"/>
      <c r="P72" s="18"/>
      <c r="Q72" s="18"/>
      <c r="R72" s="18"/>
    </row>
    <row r="73" spans="1:18" ht="33" x14ac:dyDescent="0.25">
      <c r="A73" s="88"/>
      <c r="B73" s="89"/>
      <c r="C73" s="9" t="s">
        <v>85</v>
      </c>
      <c r="D73" s="10">
        <v>1</v>
      </c>
      <c r="E73" s="10">
        <v>1</v>
      </c>
      <c r="F73" s="10">
        <v>1</v>
      </c>
      <c r="G73" s="10">
        <v>1</v>
      </c>
      <c r="H73" s="10">
        <v>1</v>
      </c>
      <c r="I73" s="10">
        <v>2</v>
      </c>
      <c r="J73" s="10">
        <v>1</v>
      </c>
      <c r="K73" s="10">
        <v>1</v>
      </c>
      <c r="L73" s="18"/>
      <c r="M73" s="18"/>
      <c r="N73" s="18"/>
      <c r="O73" s="18"/>
      <c r="P73" s="18"/>
      <c r="Q73" s="18"/>
      <c r="R73" s="18"/>
    </row>
    <row r="74" spans="1:18" ht="33" x14ac:dyDescent="0.25">
      <c r="A74" s="88"/>
      <c r="B74" s="89"/>
      <c r="C74" s="9" t="s">
        <v>86</v>
      </c>
      <c r="D74" s="10">
        <v>2</v>
      </c>
      <c r="E74" s="10">
        <v>4</v>
      </c>
      <c r="F74" s="10">
        <v>1</v>
      </c>
      <c r="G74" s="10">
        <v>5</v>
      </c>
      <c r="H74" s="10">
        <v>5</v>
      </c>
      <c r="I74" s="10">
        <v>2</v>
      </c>
      <c r="J74" s="10">
        <v>4</v>
      </c>
      <c r="K74" s="10">
        <v>1</v>
      </c>
      <c r="L74" s="18"/>
      <c r="M74" s="18"/>
      <c r="N74" s="18"/>
      <c r="O74" s="18"/>
      <c r="P74" s="18"/>
      <c r="Q74" s="18"/>
      <c r="R74" s="18"/>
    </row>
    <row r="75" spans="1:18" ht="33" x14ac:dyDescent="0.25">
      <c r="A75" s="88"/>
      <c r="B75" s="89"/>
      <c r="C75" s="9" t="s">
        <v>178</v>
      </c>
      <c r="D75" s="8" t="s">
        <v>181</v>
      </c>
      <c r="E75" s="8" t="s">
        <v>423</v>
      </c>
      <c r="F75" s="8" t="s">
        <v>424</v>
      </c>
      <c r="G75" s="8" t="s">
        <v>179</v>
      </c>
      <c r="H75" s="8" t="s">
        <v>180</v>
      </c>
      <c r="I75" s="8" t="s">
        <v>180</v>
      </c>
      <c r="J75" s="8" t="s">
        <v>179</v>
      </c>
      <c r="K75" s="8" t="s">
        <v>424</v>
      </c>
      <c r="L75" s="18"/>
      <c r="M75" s="18"/>
      <c r="N75" s="18"/>
      <c r="O75" s="18"/>
      <c r="P75" s="18"/>
      <c r="Q75" s="18"/>
      <c r="R75" s="18"/>
    </row>
    <row r="76" spans="1:18" ht="16.5" x14ac:dyDescent="0.25">
      <c r="A76" s="88"/>
      <c r="B76" s="89"/>
      <c r="C76" s="9" t="s">
        <v>183</v>
      </c>
      <c r="D76" s="8" t="s">
        <v>182</v>
      </c>
      <c r="E76" s="8" t="s">
        <v>184</v>
      </c>
      <c r="F76" s="8" t="s">
        <v>182</v>
      </c>
      <c r="G76" s="8" t="s">
        <v>180</v>
      </c>
      <c r="H76" s="8" t="s">
        <v>180</v>
      </c>
      <c r="I76" s="8" t="s">
        <v>180</v>
      </c>
      <c r="J76" s="8" t="s">
        <v>184</v>
      </c>
      <c r="K76" s="8" t="s">
        <v>182</v>
      </c>
      <c r="L76" s="18"/>
      <c r="M76" s="18"/>
      <c r="N76" s="18"/>
      <c r="O76" s="18"/>
      <c r="P76" s="18"/>
      <c r="Q76" s="18"/>
      <c r="R76" s="18"/>
    </row>
    <row r="77" spans="1:18" ht="33" x14ac:dyDescent="0.25">
      <c r="A77" s="88"/>
      <c r="B77" s="89"/>
      <c r="C77" s="9" t="s">
        <v>1</v>
      </c>
      <c r="D77" s="10">
        <v>100</v>
      </c>
      <c r="E77" s="10">
        <v>100</v>
      </c>
      <c r="F77" s="10">
        <v>300</v>
      </c>
      <c r="G77" s="10">
        <v>100</v>
      </c>
      <c r="H77" s="10">
        <v>500</v>
      </c>
      <c r="I77" s="10">
        <v>300</v>
      </c>
      <c r="J77" s="10">
        <v>600</v>
      </c>
      <c r="K77" s="10">
        <v>400</v>
      </c>
      <c r="L77" s="18"/>
      <c r="M77" s="18"/>
      <c r="N77" s="18"/>
      <c r="O77" s="18"/>
      <c r="P77" s="18"/>
      <c r="Q77" s="18"/>
      <c r="R77" s="18"/>
    </row>
    <row r="78" spans="1:18" ht="33" x14ac:dyDescent="0.25">
      <c r="A78" s="88"/>
      <c r="B78" s="89"/>
      <c r="C78" s="9" t="s">
        <v>2</v>
      </c>
      <c r="D78" s="10">
        <v>200</v>
      </c>
      <c r="E78" s="10">
        <v>300</v>
      </c>
      <c r="F78" s="10">
        <v>500</v>
      </c>
      <c r="G78" s="10">
        <v>200</v>
      </c>
      <c r="H78" s="10">
        <v>1000</v>
      </c>
      <c r="I78" s="10">
        <v>500</v>
      </c>
      <c r="J78" s="10">
        <v>1000</v>
      </c>
      <c r="K78" s="10">
        <v>800</v>
      </c>
      <c r="L78" s="18"/>
      <c r="M78" s="18"/>
      <c r="N78" s="18"/>
      <c r="O78" s="18"/>
      <c r="P78" s="18"/>
      <c r="Q78" s="18"/>
      <c r="R78" s="18"/>
    </row>
    <row r="79" spans="1:18" ht="33" x14ac:dyDescent="0.25">
      <c r="A79" s="88"/>
      <c r="B79" s="89"/>
      <c r="C79" s="9" t="s">
        <v>3</v>
      </c>
      <c r="D79" s="10">
        <v>500</v>
      </c>
      <c r="E79" s="10">
        <v>600</v>
      </c>
      <c r="F79" s="8" t="s">
        <v>498</v>
      </c>
      <c r="G79" s="10">
        <v>300</v>
      </c>
      <c r="H79" s="10">
        <v>1500</v>
      </c>
      <c r="I79" s="10">
        <v>700</v>
      </c>
      <c r="J79" s="10">
        <v>1600</v>
      </c>
      <c r="K79" s="10">
        <v>1400</v>
      </c>
      <c r="L79" s="18"/>
      <c r="M79" s="18"/>
      <c r="N79" s="18"/>
      <c r="O79" s="18"/>
      <c r="P79" s="18"/>
      <c r="Q79" s="18"/>
      <c r="R79" s="18"/>
    </row>
    <row r="80" spans="1:18" ht="16.5" x14ac:dyDescent="0.25">
      <c r="A80" s="88"/>
      <c r="B80" s="89"/>
      <c r="C80" s="9" t="s">
        <v>4</v>
      </c>
      <c r="D80" s="10">
        <v>700</v>
      </c>
      <c r="E80" s="10">
        <v>700</v>
      </c>
      <c r="F80" s="10">
        <v>800</v>
      </c>
      <c r="G80" s="10">
        <v>500</v>
      </c>
      <c r="H80" s="10">
        <v>2000</v>
      </c>
      <c r="I80" s="10">
        <v>1200</v>
      </c>
      <c r="J80" s="10">
        <v>2000</v>
      </c>
      <c r="K80" s="10">
        <v>2000</v>
      </c>
      <c r="L80" s="18"/>
      <c r="M80" s="18"/>
      <c r="N80" s="18"/>
      <c r="O80" s="18"/>
      <c r="P80" s="18"/>
      <c r="Q80" s="18"/>
      <c r="R80" s="18"/>
    </row>
    <row r="81" spans="1:18" ht="84" x14ac:dyDescent="0.25">
      <c r="A81" s="88"/>
      <c r="B81" s="88" t="s">
        <v>87</v>
      </c>
      <c r="C81" s="11" t="s">
        <v>185</v>
      </c>
      <c r="D81" s="2"/>
      <c r="E81" s="2"/>
      <c r="F81" s="2"/>
      <c r="G81" s="7" t="s">
        <v>425</v>
      </c>
      <c r="H81" s="7" t="s">
        <v>426</v>
      </c>
      <c r="I81" s="2"/>
      <c r="J81" s="2"/>
      <c r="K81" s="2"/>
      <c r="L81" s="14"/>
      <c r="M81" s="14"/>
      <c r="N81" s="14"/>
      <c r="O81" s="14"/>
      <c r="P81" s="14"/>
      <c r="Q81" s="14"/>
      <c r="R81" s="14"/>
    </row>
    <row r="82" spans="1:18" ht="84" x14ac:dyDescent="0.25">
      <c r="A82" s="88"/>
      <c r="B82" s="88"/>
      <c r="C82" s="11" t="s">
        <v>189</v>
      </c>
      <c r="D82" s="2"/>
      <c r="E82" s="7" t="s">
        <v>427</v>
      </c>
      <c r="F82" s="2"/>
      <c r="G82" s="2"/>
      <c r="H82" s="2"/>
      <c r="I82" s="2"/>
      <c r="J82" s="7" t="s">
        <v>428</v>
      </c>
      <c r="K82" s="2"/>
      <c r="L82" s="14"/>
      <c r="M82" s="14"/>
      <c r="N82" s="14"/>
      <c r="O82" s="14"/>
      <c r="P82" s="14"/>
      <c r="Q82" s="14"/>
      <c r="R82" s="14"/>
    </row>
    <row r="83" spans="1:18" ht="48" x14ac:dyDescent="0.25">
      <c r="A83" s="88"/>
      <c r="B83" s="88"/>
      <c r="C83" s="11" t="s">
        <v>191</v>
      </c>
      <c r="D83" s="7" t="s">
        <v>429</v>
      </c>
      <c r="E83" s="2"/>
      <c r="F83" s="2" t="s">
        <v>430</v>
      </c>
      <c r="G83" s="2"/>
      <c r="H83" s="2"/>
      <c r="I83" s="2"/>
      <c r="J83" s="2"/>
      <c r="K83" s="7" t="s">
        <v>431</v>
      </c>
      <c r="L83" s="14"/>
      <c r="M83" s="14"/>
      <c r="N83" s="14"/>
      <c r="O83" s="14"/>
      <c r="P83" s="14"/>
      <c r="Q83" s="14"/>
      <c r="R83" s="14"/>
    </row>
    <row r="84" spans="1:18" ht="16.5" x14ac:dyDescent="0.25">
      <c r="A84" s="88"/>
      <c r="B84" s="88"/>
      <c r="C84" s="12" t="s">
        <v>198</v>
      </c>
      <c r="D84" s="13"/>
      <c r="E84" s="13"/>
      <c r="F84" s="13"/>
      <c r="G84" s="13"/>
      <c r="H84" s="13" t="s">
        <v>432</v>
      </c>
      <c r="I84" s="13"/>
      <c r="J84" s="13"/>
      <c r="K84" s="13"/>
      <c r="L84" s="19"/>
      <c r="M84" s="19"/>
      <c r="N84" s="19"/>
      <c r="O84" s="19"/>
      <c r="P84" s="19"/>
      <c r="Q84" s="19"/>
      <c r="R84" s="19"/>
    </row>
    <row r="85" spans="1:18" ht="33" x14ac:dyDescent="0.25">
      <c r="A85" s="88"/>
      <c r="B85" s="88"/>
      <c r="C85" s="12" t="s">
        <v>203</v>
      </c>
      <c r="D85" s="13"/>
      <c r="E85" s="13"/>
      <c r="F85" s="13"/>
      <c r="G85" s="13"/>
      <c r="H85" s="13"/>
      <c r="I85" s="13"/>
      <c r="J85" s="13"/>
      <c r="K85" s="13"/>
      <c r="L85" s="19"/>
      <c r="M85" s="19"/>
      <c r="N85" s="19"/>
      <c r="O85" s="19"/>
      <c r="P85" s="19"/>
      <c r="Q85" s="19"/>
      <c r="R85" s="19"/>
    </row>
    <row r="86" spans="1:18" ht="36" x14ac:dyDescent="0.25">
      <c r="A86" s="88"/>
      <c r="B86" s="88"/>
      <c r="C86" s="11" t="s">
        <v>208</v>
      </c>
      <c r="D86" s="7" t="s">
        <v>433</v>
      </c>
      <c r="E86" s="7" t="s">
        <v>433</v>
      </c>
      <c r="F86" s="7" t="s">
        <v>434</v>
      </c>
      <c r="G86" s="7" t="s">
        <v>435</v>
      </c>
      <c r="H86" s="7" t="s">
        <v>436</v>
      </c>
      <c r="I86" s="7" t="s">
        <v>433</v>
      </c>
      <c r="J86" s="7" t="s">
        <v>433</v>
      </c>
      <c r="K86" s="7" t="s">
        <v>437</v>
      </c>
      <c r="L86" s="14"/>
      <c r="M86" s="14"/>
      <c r="N86" s="14"/>
      <c r="O86" s="14"/>
      <c r="P86" s="14"/>
      <c r="Q86" s="14"/>
      <c r="R86" s="14"/>
    </row>
    <row r="87" spans="1:18" ht="16.5" x14ac:dyDescent="0.25">
      <c r="A87" s="88" t="s">
        <v>212</v>
      </c>
      <c r="B87" s="89" t="s">
        <v>82</v>
      </c>
      <c r="C87" s="9" t="s">
        <v>83</v>
      </c>
      <c r="D87" s="10">
        <v>1</v>
      </c>
      <c r="E87" s="10">
        <v>1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1</v>
      </c>
      <c r="L87" s="18"/>
      <c r="M87" s="18"/>
      <c r="N87" s="18"/>
      <c r="O87" s="18"/>
      <c r="P87" s="18"/>
      <c r="Q87" s="18"/>
      <c r="R87" s="18"/>
    </row>
    <row r="88" spans="1:18" ht="16.5" x14ac:dyDescent="0.25">
      <c r="A88" s="88"/>
      <c r="B88" s="89"/>
      <c r="C88" s="9" t="s">
        <v>84</v>
      </c>
      <c r="D88" s="10">
        <v>1</v>
      </c>
      <c r="E88" s="10">
        <v>1</v>
      </c>
      <c r="F88" s="10">
        <v>1</v>
      </c>
      <c r="G88" s="10">
        <v>2</v>
      </c>
      <c r="H88" s="10">
        <v>1</v>
      </c>
      <c r="I88" s="10">
        <v>1</v>
      </c>
      <c r="J88" s="10">
        <v>1</v>
      </c>
      <c r="K88" s="10">
        <v>1</v>
      </c>
      <c r="L88" s="18"/>
      <c r="M88" s="18"/>
      <c r="N88" s="18"/>
      <c r="O88" s="18"/>
      <c r="P88" s="18"/>
      <c r="Q88" s="18"/>
      <c r="R88" s="18"/>
    </row>
    <row r="89" spans="1:18" ht="33" x14ac:dyDescent="0.25">
      <c r="A89" s="88"/>
      <c r="B89" s="89"/>
      <c r="C89" s="9" t="s">
        <v>85</v>
      </c>
      <c r="D89" s="10">
        <v>1</v>
      </c>
      <c r="E89" s="10">
        <v>1</v>
      </c>
      <c r="F89" s="10">
        <v>1</v>
      </c>
      <c r="G89" s="10">
        <v>1</v>
      </c>
      <c r="H89" s="10">
        <v>1</v>
      </c>
      <c r="I89" s="10">
        <v>1</v>
      </c>
      <c r="J89" s="10">
        <v>1</v>
      </c>
      <c r="K89" s="10">
        <v>1</v>
      </c>
      <c r="L89" s="18"/>
      <c r="M89" s="18"/>
      <c r="N89" s="18"/>
      <c r="O89" s="18"/>
      <c r="P89" s="18"/>
      <c r="Q89" s="18"/>
      <c r="R89" s="18"/>
    </row>
    <row r="90" spans="1:18" ht="33" x14ac:dyDescent="0.25">
      <c r="A90" s="88"/>
      <c r="B90" s="89"/>
      <c r="C90" s="9" t="s">
        <v>86</v>
      </c>
      <c r="D90" s="10">
        <v>5</v>
      </c>
      <c r="E90" s="10">
        <v>5</v>
      </c>
      <c r="F90" s="10">
        <v>1</v>
      </c>
      <c r="G90" s="10">
        <v>4</v>
      </c>
      <c r="H90" s="10">
        <v>4</v>
      </c>
      <c r="I90" s="10">
        <v>2</v>
      </c>
      <c r="J90" s="10">
        <v>2</v>
      </c>
      <c r="K90" s="10">
        <v>4</v>
      </c>
      <c r="L90" s="18"/>
      <c r="M90" s="18"/>
      <c r="N90" s="18"/>
      <c r="O90" s="18"/>
      <c r="P90" s="18"/>
      <c r="Q90" s="18"/>
      <c r="R90" s="18"/>
    </row>
    <row r="91" spans="1:18" ht="33" x14ac:dyDescent="0.25">
      <c r="A91" s="88"/>
      <c r="B91" s="89"/>
      <c r="C91" s="9" t="s">
        <v>178</v>
      </c>
      <c r="D91" s="8" t="s">
        <v>440</v>
      </c>
      <c r="E91" s="8" t="s">
        <v>441</v>
      </c>
      <c r="F91" s="8" t="s">
        <v>442</v>
      </c>
      <c r="G91" s="8" t="s">
        <v>438</v>
      </c>
      <c r="H91" s="8" t="s">
        <v>441</v>
      </c>
      <c r="I91" s="8" t="s">
        <v>443</v>
      </c>
      <c r="J91" s="8" t="s">
        <v>442</v>
      </c>
      <c r="K91" s="8" t="s">
        <v>444</v>
      </c>
      <c r="L91" s="18"/>
      <c r="M91" s="18"/>
      <c r="N91" s="18"/>
      <c r="O91" s="18"/>
      <c r="P91" s="18"/>
      <c r="Q91" s="18"/>
      <c r="R91" s="18"/>
    </row>
    <row r="92" spans="1:18" ht="16.5" x14ac:dyDescent="0.25">
      <c r="A92" s="88"/>
      <c r="B92" s="89"/>
      <c r="C92" s="9" t="s">
        <v>183</v>
      </c>
      <c r="D92" s="8" t="s">
        <v>440</v>
      </c>
      <c r="E92" s="8" t="s">
        <v>214</v>
      </c>
      <c r="F92" s="8" t="s">
        <v>214</v>
      </c>
      <c r="G92" s="8" t="s">
        <v>438</v>
      </c>
      <c r="H92" s="8" t="s">
        <v>214</v>
      </c>
      <c r="I92" s="8" t="s">
        <v>439</v>
      </c>
      <c r="J92" s="8" t="s">
        <v>439</v>
      </c>
      <c r="K92" s="8" t="s">
        <v>438</v>
      </c>
      <c r="L92" s="18"/>
      <c r="M92" s="18"/>
      <c r="N92" s="18"/>
      <c r="O92" s="18"/>
      <c r="P92" s="18"/>
      <c r="Q92" s="18"/>
      <c r="R92" s="18"/>
    </row>
    <row r="93" spans="1:18" ht="33" x14ac:dyDescent="0.25">
      <c r="A93" s="88"/>
      <c r="B93" s="89"/>
      <c r="C93" s="9" t="s">
        <v>1</v>
      </c>
      <c r="D93" s="10">
        <v>100</v>
      </c>
      <c r="E93" s="10">
        <v>200</v>
      </c>
      <c r="F93" s="8" t="s">
        <v>113</v>
      </c>
      <c r="G93" s="10">
        <v>100</v>
      </c>
      <c r="H93" s="10">
        <v>150</v>
      </c>
      <c r="I93" s="10">
        <v>200</v>
      </c>
      <c r="J93" s="10">
        <v>800</v>
      </c>
      <c r="K93" s="10">
        <v>500</v>
      </c>
      <c r="L93" s="18"/>
      <c r="M93" s="18"/>
      <c r="N93" s="18"/>
      <c r="O93" s="18"/>
      <c r="P93" s="18"/>
      <c r="Q93" s="18"/>
      <c r="R93" s="18"/>
    </row>
    <row r="94" spans="1:18" ht="33" x14ac:dyDescent="0.25">
      <c r="A94" s="88"/>
      <c r="B94" s="89"/>
      <c r="C94" s="9" t="s">
        <v>2</v>
      </c>
      <c r="D94" s="10">
        <v>300</v>
      </c>
      <c r="E94" s="10">
        <v>300</v>
      </c>
      <c r="F94" s="8" t="s">
        <v>113</v>
      </c>
      <c r="G94" s="10">
        <v>200</v>
      </c>
      <c r="H94" s="10">
        <v>300</v>
      </c>
      <c r="I94" s="10">
        <v>300</v>
      </c>
      <c r="J94" s="10">
        <v>1200</v>
      </c>
      <c r="K94" s="10">
        <v>800</v>
      </c>
      <c r="L94" s="18"/>
      <c r="M94" s="18"/>
      <c r="N94" s="18"/>
      <c r="O94" s="18"/>
      <c r="P94" s="18"/>
      <c r="Q94" s="18"/>
      <c r="R94" s="18"/>
    </row>
    <row r="95" spans="1:18" ht="33" x14ac:dyDescent="0.25">
      <c r="A95" s="88"/>
      <c r="B95" s="89"/>
      <c r="C95" s="9" t="s">
        <v>3</v>
      </c>
      <c r="D95" s="10">
        <v>500</v>
      </c>
      <c r="E95" s="10">
        <v>600</v>
      </c>
      <c r="F95" s="8" t="s">
        <v>113</v>
      </c>
      <c r="G95" s="10">
        <v>300</v>
      </c>
      <c r="H95" s="10">
        <v>450</v>
      </c>
      <c r="I95" s="10">
        <v>500</v>
      </c>
      <c r="J95" s="10">
        <v>1800</v>
      </c>
      <c r="K95" s="10">
        <v>1200</v>
      </c>
      <c r="L95" s="18"/>
      <c r="M95" s="18"/>
      <c r="N95" s="18"/>
      <c r="O95" s="18"/>
      <c r="P95" s="18"/>
      <c r="Q95" s="18"/>
      <c r="R95" s="18"/>
    </row>
    <row r="96" spans="1:18" ht="16.5" x14ac:dyDescent="0.25">
      <c r="A96" s="88"/>
      <c r="B96" s="89"/>
      <c r="C96" s="9" t="s">
        <v>4</v>
      </c>
      <c r="D96" s="10">
        <v>700</v>
      </c>
      <c r="E96" s="10">
        <v>800</v>
      </c>
      <c r="F96" s="8" t="s">
        <v>113</v>
      </c>
      <c r="G96" s="10">
        <v>500</v>
      </c>
      <c r="H96" s="10">
        <v>600</v>
      </c>
      <c r="I96" s="10">
        <v>700</v>
      </c>
      <c r="J96" s="10">
        <v>2500</v>
      </c>
      <c r="K96" s="10">
        <v>1600</v>
      </c>
      <c r="L96" s="18"/>
      <c r="M96" s="18"/>
      <c r="N96" s="18"/>
      <c r="O96" s="18"/>
      <c r="P96" s="18"/>
      <c r="Q96" s="18"/>
      <c r="R96" s="18"/>
    </row>
    <row r="97" spans="1:18" ht="60" x14ac:dyDescent="0.25">
      <c r="A97" s="88"/>
      <c r="B97" s="88" t="s">
        <v>87</v>
      </c>
      <c r="C97" s="11" t="s">
        <v>216</v>
      </c>
      <c r="D97" s="2"/>
      <c r="E97" s="2"/>
      <c r="F97" s="2"/>
      <c r="G97" s="7" t="s">
        <v>445</v>
      </c>
      <c r="H97" s="2"/>
      <c r="I97" s="2"/>
      <c r="J97" s="2"/>
      <c r="K97" s="7" t="s">
        <v>446</v>
      </c>
      <c r="L97" s="14"/>
      <c r="M97" s="14"/>
      <c r="N97" s="14"/>
      <c r="O97" s="14"/>
      <c r="P97" s="14"/>
      <c r="Q97" s="14"/>
      <c r="R97" s="14"/>
    </row>
    <row r="98" spans="1:18" ht="44.1" customHeight="1" x14ac:dyDescent="0.25">
      <c r="A98" s="88"/>
      <c r="B98" s="88"/>
      <c r="C98" s="11" t="s">
        <v>222</v>
      </c>
      <c r="D98" s="2" t="s">
        <v>447</v>
      </c>
      <c r="E98" s="2" t="s">
        <v>448</v>
      </c>
      <c r="F98" s="2"/>
      <c r="G98" s="2"/>
      <c r="H98" s="2"/>
      <c r="I98" s="7" t="s">
        <v>449</v>
      </c>
      <c r="J98" s="7" t="s">
        <v>450</v>
      </c>
      <c r="K98" s="2" t="s">
        <v>451</v>
      </c>
      <c r="L98" s="14"/>
      <c r="M98" s="14"/>
      <c r="N98" s="14"/>
      <c r="O98" s="14"/>
      <c r="P98" s="14"/>
      <c r="Q98" s="14"/>
      <c r="R98" s="14"/>
    </row>
    <row r="99" spans="1:18" ht="33" x14ac:dyDescent="0.25">
      <c r="A99" s="88"/>
      <c r="B99" s="88"/>
      <c r="C99" s="11" t="s">
        <v>229</v>
      </c>
      <c r="D99" s="2"/>
      <c r="E99" s="2"/>
      <c r="F99" s="7" t="s">
        <v>452</v>
      </c>
      <c r="G99" s="2"/>
      <c r="H99" s="2"/>
      <c r="I99" s="2"/>
      <c r="J99" s="2"/>
      <c r="K99" s="2"/>
      <c r="L99" s="14"/>
      <c r="M99" s="14"/>
      <c r="N99" s="14"/>
      <c r="O99" s="14"/>
      <c r="P99" s="14"/>
      <c r="Q99" s="14"/>
      <c r="R99" s="14"/>
    </row>
    <row r="100" spans="1:18" ht="60" x14ac:dyDescent="0.25">
      <c r="A100" s="88"/>
      <c r="B100" s="88"/>
      <c r="C100" s="11" t="s">
        <v>232</v>
      </c>
      <c r="D100" s="2"/>
      <c r="E100" s="2" t="s">
        <v>453</v>
      </c>
      <c r="F100" s="7" t="s">
        <v>454</v>
      </c>
      <c r="G100" s="7" t="s">
        <v>455</v>
      </c>
      <c r="H100" s="2"/>
      <c r="I100" s="2"/>
      <c r="J100" s="2"/>
      <c r="K100" s="2"/>
      <c r="L100" s="14"/>
      <c r="M100" s="14"/>
      <c r="N100" s="14"/>
      <c r="O100" s="14"/>
      <c r="P100" s="14"/>
      <c r="Q100" s="14"/>
      <c r="R100" s="14"/>
    </row>
    <row r="101" spans="1:18" ht="16.5" x14ac:dyDescent="0.25">
      <c r="A101" s="88"/>
      <c r="B101" s="88"/>
      <c r="C101" s="11" t="s">
        <v>234</v>
      </c>
      <c r="D101" s="2"/>
      <c r="E101" s="2"/>
      <c r="F101" s="2"/>
      <c r="G101" s="2"/>
      <c r="H101" s="2"/>
      <c r="I101" s="2"/>
      <c r="J101" s="2"/>
      <c r="K101" s="2"/>
      <c r="L101" s="14"/>
      <c r="M101" s="14"/>
      <c r="N101" s="14"/>
      <c r="O101" s="14"/>
      <c r="P101" s="14"/>
      <c r="Q101" s="14"/>
      <c r="R101" s="14"/>
    </row>
    <row r="102" spans="1:18" ht="36" x14ac:dyDescent="0.25">
      <c r="A102" s="88"/>
      <c r="B102" s="88"/>
      <c r="C102" s="11" t="s">
        <v>235</v>
      </c>
      <c r="D102" s="2"/>
      <c r="E102" s="2"/>
      <c r="F102" s="2"/>
      <c r="G102" s="7" t="s">
        <v>456</v>
      </c>
      <c r="H102" s="7" t="s">
        <v>457</v>
      </c>
      <c r="I102" s="2"/>
      <c r="J102" s="2"/>
      <c r="K102" s="7" t="s">
        <v>458</v>
      </c>
      <c r="L102" s="14"/>
      <c r="M102" s="14"/>
      <c r="N102" s="14"/>
      <c r="O102" s="14"/>
      <c r="P102" s="14"/>
      <c r="Q102" s="14"/>
      <c r="R102" s="14"/>
    </row>
    <row r="103" spans="1:18" ht="49.5" x14ac:dyDescent="0.25">
      <c r="A103" s="88"/>
      <c r="B103" s="88"/>
      <c r="C103" s="11" t="s">
        <v>236</v>
      </c>
      <c r="D103" s="2" t="s">
        <v>459</v>
      </c>
      <c r="E103" s="2" t="s">
        <v>459</v>
      </c>
      <c r="F103" s="2" t="s">
        <v>459</v>
      </c>
      <c r="G103" s="2" t="s">
        <v>459</v>
      </c>
      <c r="H103" s="2" t="s">
        <v>459</v>
      </c>
      <c r="I103" s="2" t="s">
        <v>459</v>
      </c>
      <c r="J103" s="2" t="s">
        <v>459</v>
      </c>
      <c r="K103" s="2" t="s">
        <v>459</v>
      </c>
      <c r="L103" s="14"/>
      <c r="M103" s="14"/>
      <c r="N103" s="14"/>
      <c r="O103" s="14"/>
      <c r="P103" s="14"/>
      <c r="Q103" s="14"/>
      <c r="R103" s="14"/>
    </row>
    <row r="104" spans="1:18" ht="26.1" customHeight="1" x14ac:dyDescent="0.25">
      <c r="A104" s="87" t="s">
        <v>240</v>
      </c>
      <c r="B104" s="87"/>
      <c r="C104" s="20" t="s">
        <v>112</v>
      </c>
      <c r="D104" s="6">
        <v>4</v>
      </c>
      <c r="E104" s="6">
        <v>2</v>
      </c>
      <c r="F104" s="6">
        <v>1</v>
      </c>
      <c r="G104" s="6">
        <v>1</v>
      </c>
      <c r="H104" s="6">
        <v>1</v>
      </c>
      <c r="I104" s="6">
        <v>2</v>
      </c>
      <c r="J104" s="6">
        <v>4</v>
      </c>
      <c r="K104" s="6">
        <v>4</v>
      </c>
      <c r="L104" s="17"/>
      <c r="M104" s="17"/>
      <c r="N104" s="17"/>
      <c r="O104" s="17"/>
      <c r="P104" s="17"/>
      <c r="Q104" s="17"/>
      <c r="R104" s="17"/>
    </row>
    <row r="105" spans="1:18" ht="26.1" customHeight="1" x14ac:dyDescent="0.25">
      <c r="A105" s="87"/>
      <c r="B105" s="87"/>
      <c r="C105" s="20" t="s">
        <v>151</v>
      </c>
      <c r="D105" s="6">
        <v>2</v>
      </c>
      <c r="E105" s="6">
        <v>4</v>
      </c>
      <c r="F105" s="6">
        <v>4</v>
      </c>
      <c r="G105" s="6">
        <v>4</v>
      </c>
      <c r="H105" s="6">
        <v>3</v>
      </c>
      <c r="I105" s="6">
        <v>1</v>
      </c>
      <c r="J105" s="6">
        <v>2</v>
      </c>
      <c r="K105" s="6">
        <v>2</v>
      </c>
      <c r="L105" s="17"/>
      <c r="M105" s="17"/>
      <c r="N105" s="17"/>
      <c r="O105" s="17"/>
      <c r="P105" s="17"/>
      <c r="Q105" s="17"/>
      <c r="R105" s="17"/>
    </row>
    <row r="106" spans="1:18" ht="26.1" customHeight="1" x14ac:dyDescent="0.25">
      <c r="A106" s="87"/>
      <c r="B106" s="87"/>
      <c r="C106" s="20" t="s">
        <v>157</v>
      </c>
      <c r="D106" s="6">
        <v>5</v>
      </c>
      <c r="E106" s="6">
        <v>5</v>
      </c>
      <c r="F106" s="6">
        <v>5</v>
      </c>
      <c r="G106" s="6">
        <v>5</v>
      </c>
      <c r="H106" s="6">
        <v>5</v>
      </c>
      <c r="I106" s="6">
        <v>3</v>
      </c>
      <c r="J106" s="6">
        <v>5</v>
      </c>
      <c r="K106" s="6">
        <v>5</v>
      </c>
      <c r="L106" s="17"/>
      <c r="M106" s="17"/>
      <c r="N106" s="17"/>
      <c r="O106" s="17"/>
      <c r="P106" s="17"/>
      <c r="Q106" s="17"/>
      <c r="R106" s="17"/>
    </row>
    <row r="107" spans="1:18" ht="26.1" customHeight="1" x14ac:dyDescent="0.25">
      <c r="A107" s="87"/>
      <c r="B107" s="87"/>
      <c r="C107" s="20" t="s">
        <v>177</v>
      </c>
      <c r="D107" s="6">
        <v>3</v>
      </c>
      <c r="E107" s="6">
        <v>3</v>
      </c>
      <c r="F107" s="6">
        <v>3</v>
      </c>
      <c r="G107" s="6">
        <v>3</v>
      </c>
      <c r="H107" s="6">
        <v>2</v>
      </c>
      <c r="I107" s="6">
        <v>4</v>
      </c>
      <c r="J107" s="6">
        <v>3</v>
      </c>
      <c r="K107" s="6">
        <v>3</v>
      </c>
      <c r="L107" s="17"/>
      <c r="M107" s="17"/>
      <c r="N107" s="17"/>
      <c r="O107" s="17"/>
      <c r="P107" s="17"/>
      <c r="Q107" s="17"/>
      <c r="R107" s="17"/>
    </row>
    <row r="108" spans="1:18" ht="26.1" customHeight="1" x14ac:dyDescent="0.25">
      <c r="A108" s="87"/>
      <c r="B108" s="87"/>
      <c r="C108" s="20" t="s">
        <v>212</v>
      </c>
      <c r="D108" s="6">
        <v>1</v>
      </c>
      <c r="E108" s="6">
        <v>1</v>
      </c>
      <c r="F108" s="6">
        <v>2</v>
      </c>
      <c r="G108" s="6">
        <v>2</v>
      </c>
      <c r="H108" s="6">
        <v>4</v>
      </c>
      <c r="I108" s="6">
        <v>5</v>
      </c>
      <c r="J108" s="6">
        <v>1</v>
      </c>
      <c r="K108" s="6">
        <v>1</v>
      </c>
      <c r="L108" s="17"/>
      <c r="M108" s="17"/>
      <c r="N108" s="17"/>
      <c r="O108" s="17"/>
      <c r="P108" s="17"/>
      <c r="Q108" s="17"/>
      <c r="R108" s="17"/>
    </row>
    <row r="109" spans="1:18" ht="16.5" x14ac:dyDescent="0.25">
      <c r="A109" s="88" t="s">
        <v>241</v>
      </c>
      <c r="B109" s="89" t="s">
        <v>82</v>
      </c>
      <c r="C109" s="9" t="s">
        <v>83</v>
      </c>
      <c r="D109" s="10">
        <v>1</v>
      </c>
      <c r="E109" s="10">
        <v>1</v>
      </c>
      <c r="F109" s="10">
        <v>1</v>
      </c>
      <c r="G109" s="10">
        <v>1</v>
      </c>
      <c r="H109" s="10">
        <v>1</v>
      </c>
      <c r="I109" s="10">
        <v>1</v>
      </c>
      <c r="J109" s="10">
        <v>1</v>
      </c>
      <c r="K109" s="10">
        <v>1</v>
      </c>
      <c r="L109" s="18"/>
      <c r="M109" s="18"/>
      <c r="N109" s="18"/>
      <c r="O109" s="18"/>
      <c r="P109" s="18"/>
      <c r="Q109" s="18"/>
      <c r="R109" s="18"/>
    </row>
    <row r="110" spans="1:18" ht="16.5" x14ac:dyDescent="0.25">
      <c r="A110" s="88"/>
      <c r="B110" s="89"/>
      <c r="C110" s="9" t="s">
        <v>84</v>
      </c>
      <c r="D110" s="10">
        <v>2</v>
      </c>
      <c r="E110" s="10">
        <v>2</v>
      </c>
      <c r="F110" s="10">
        <v>1</v>
      </c>
      <c r="G110" s="10">
        <v>2</v>
      </c>
      <c r="H110" s="10">
        <v>2</v>
      </c>
      <c r="I110" s="10">
        <v>1</v>
      </c>
      <c r="J110" s="10">
        <v>2</v>
      </c>
      <c r="K110" s="10">
        <v>1</v>
      </c>
      <c r="L110" s="18"/>
      <c r="M110" s="18"/>
      <c r="N110" s="18"/>
      <c r="O110" s="18"/>
      <c r="P110" s="18"/>
      <c r="Q110" s="18"/>
      <c r="R110" s="18"/>
    </row>
    <row r="111" spans="1:18" ht="33" x14ac:dyDescent="0.25">
      <c r="A111" s="88"/>
      <c r="B111" s="89"/>
      <c r="C111" s="9" t="s">
        <v>85</v>
      </c>
      <c r="D111" s="10">
        <v>2</v>
      </c>
      <c r="E111" s="10">
        <v>1</v>
      </c>
      <c r="F111" s="10">
        <v>1</v>
      </c>
      <c r="G111" s="10">
        <v>2</v>
      </c>
      <c r="H111" s="10">
        <v>1</v>
      </c>
      <c r="I111" s="10">
        <v>2</v>
      </c>
      <c r="J111" s="10">
        <v>1</v>
      </c>
      <c r="K111" s="10">
        <v>1</v>
      </c>
      <c r="L111" s="18"/>
      <c r="M111" s="18"/>
      <c r="N111" s="18"/>
      <c r="O111" s="18"/>
      <c r="P111" s="18"/>
      <c r="Q111" s="18"/>
      <c r="R111" s="18"/>
    </row>
    <row r="112" spans="1:18" ht="33" x14ac:dyDescent="0.25">
      <c r="A112" s="88"/>
      <c r="B112" s="89"/>
      <c r="C112" s="9" t="s">
        <v>86</v>
      </c>
      <c r="D112" s="10">
        <v>4</v>
      </c>
      <c r="E112" s="10">
        <v>4</v>
      </c>
      <c r="F112" s="10">
        <v>4</v>
      </c>
      <c r="G112" s="10">
        <v>4</v>
      </c>
      <c r="H112" s="10">
        <v>3</v>
      </c>
      <c r="I112" s="10">
        <v>3</v>
      </c>
      <c r="J112" s="10">
        <v>4</v>
      </c>
      <c r="K112" s="10">
        <v>4</v>
      </c>
      <c r="L112" s="18"/>
      <c r="M112" s="18"/>
      <c r="N112" s="18"/>
      <c r="O112" s="18"/>
      <c r="P112" s="18"/>
      <c r="Q112" s="18"/>
      <c r="R112" s="18"/>
    </row>
    <row r="113" spans="1:18" ht="33" x14ac:dyDescent="0.25">
      <c r="A113" s="88"/>
      <c r="B113" s="89"/>
      <c r="C113" s="9" t="s">
        <v>1</v>
      </c>
      <c r="D113" s="10">
        <v>100</v>
      </c>
      <c r="E113" s="10">
        <v>100</v>
      </c>
      <c r="F113" s="10">
        <v>100</v>
      </c>
      <c r="G113" s="10">
        <v>100</v>
      </c>
      <c r="H113" s="10">
        <v>200</v>
      </c>
      <c r="I113" s="10">
        <v>200</v>
      </c>
      <c r="J113" s="10">
        <v>600</v>
      </c>
      <c r="K113" s="10">
        <v>200</v>
      </c>
      <c r="L113" s="18"/>
      <c r="M113" s="18"/>
      <c r="N113" s="18"/>
      <c r="O113" s="18"/>
      <c r="P113" s="18"/>
      <c r="Q113" s="18"/>
      <c r="R113" s="18"/>
    </row>
    <row r="114" spans="1:18" ht="33" x14ac:dyDescent="0.25">
      <c r="A114" s="88"/>
      <c r="B114" s="89"/>
      <c r="C114" s="9" t="s">
        <v>2</v>
      </c>
      <c r="D114" s="10">
        <v>200</v>
      </c>
      <c r="E114" s="10">
        <v>300</v>
      </c>
      <c r="F114" s="10">
        <v>200</v>
      </c>
      <c r="G114" s="10">
        <v>200</v>
      </c>
      <c r="H114" s="10">
        <v>350</v>
      </c>
      <c r="I114" s="10">
        <v>400</v>
      </c>
      <c r="J114" s="10">
        <v>1000</v>
      </c>
      <c r="K114" s="10">
        <v>400</v>
      </c>
      <c r="L114" s="18"/>
      <c r="M114" s="18"/>
      <c r="N114" s="18"/>
      <c r="O114" s="18"/>
      <c r="P114" s="18"/>
      <c r="Q114" s="18"/>
      <c r="R114" s="18"/>
    </row>
    <row r="115" spans="1:18" ht="33" x14ac:dyDescent="0.25">
      <c r="A115" s="88"/>
      <c r="B115" s="89"/>
      <c r="C115" s="9" t="s">
        <v>3</v>
      </c>
      <c r="D115" s="10">
        <v>400</v>
      </c>
      <c r="E115" s="10">
        <v>500</v>
      </c>
      <c r="F115" s="10">
        <v>300</v>
      </c>
      <c r="G115" s="10">
        <v>300</v>
      </c>
      <c r="H115" s="10">
        <v>500</v>
      </c>
      <c r="I115" s="10">
        <v>600</v>
      </c>
      <c r="J115" s="10">
        <v>1500</v>
      </c>
      <c r="K115" s="10">
        <v>800</v>
      </c>
      <c r="L115" s="18"/>
      <c r="M115" s="18"/>
      <c r="N115" s="18"/>
      <c r="O115" s="18"/>
      <c r="P115" s="18"/>
      <c r="Q115" s="18"/>
      <c r="R115" s="18"/>
    </row>
    <row r="116" spans="1:18" ht="16.5" x14ac:dyDescent="0.25">
      <c r="A116" s="88"/>
      <c r="B116" s="89"/>
      <c r="C116" s="9" t="s">
        <v>4</v>
      </c>
      <c r="D116" s="10">
        <v>500</v>
      </c>
      <c r="E116" s="10">
        <v>600</v>
      </c>
      <c r="F116" s="8" t="s">
        <v>460</v>
      </c>
      <c r="G116" s="10">
        <v>400</v>
      </c>
      <c r="H116" s="10">
        <v>800</v>
      </c>
      <c r="I116" s="10">
        <v>800</v>
      </c>
      <c r="J116" s="10">
        <v>2200</v>
      </c>
      <c r="K116" s="10">
        <v>1200</v>
      </c>
      <c r="L116" s="18"/>
      <c r="M116" s="18"/>
      <c r="N116" s="18"/>
      <c r="O116" s="18"/>
      <c r="P116" s="18"/>
      <c r="Q116" s="18"/>
      <c r="R116" s="18"/>
    </row>
    <row r="117" spans="1:18" ht="36" x14ac:dyDescent="0.25">
      <c r="A117" s="88"/>
      <c r="B117" s="88" t="s">
        <v>87</v>
      </c>
      <c r="C117" s="11" t="s">
        <v>88</v>
      </c>
      <c r="D117" s="2"/>
      <c r="E117" s="7" t="s">
        <v>461</v>
      </c>
      <c r="F117" s="2" t="s">
        <v>462</v>
      </c>
      <c r="G117" s="2"/>
      <c r="H117" s="7" t="s">
        <v>463</v>
      </c>
      <c r="I117" s="2"/>
      <c r="J117" s="2"/>
      <c r="K117" s="2"/>
      <c r="L117" s="14"/>
      <c r="M117" s="14"/>
      <c r="N117" s="14"/>
      <c r="O117" s="14"/>
      <c r="P117" s="14"/>
      <c r="Q117" s="14"/>
      <c r="R117" s="14"/>
    </row>
    <row r="118" spans="1:18" ht="24" x14ac:dyDescent="0.25">
      <c r="A118" s="88"/>
      <c r="B118" s="88"/>
      <c r="C118" s="11" t="s">
        <v>160</v>
      </c>
      <c r="D118" s="2"/>
      <c r="E118" s="2"/>
      <c r="F118" s="2"/>
      <c r="G118" s="2"/>
      <c r="H118" s="7" t="s">
        <v>464</v>
      </c>
      <c r="I118" s="2"/>
      <c r="J118" s="2"/>
      <c r="K118" s="7" t="s">
        <v>465</v>
      </c>
      <c r="L118" s="14"/>
      <c r="M118" s="14"/>
      <c r="N118" s="14"/>
      <c r="O118" s="14"/>
      <c r="P118" s="14"/>
      <c r="Q118" s="14"/>
      <c r="R118" s="14"/>
    </row>
    <row r="119" spans="1:18" ht="16.5" x14ac:dyDescent="0.25">
      <c r="A119" s="88"/>
      <c r="B119" s="88"/>
      <c r="C119" s="11" t="s">
        <v>250</v>
      </c>
      <c r="D119" s="2"/>
      <c r="E119" s="2"/>
      <c r="F119" s="2"/>
      <c r="G119" s="2"/>
      <c r="H119" s="2"/>
      <c r="I119" s="2"/>
      <c r="J119" s="2"/>
      <c r="K119" s="2"/>
      <c r="L119" s="14"/>
      <c r="M119" s="14"/>
      <c r="N119" s="14"/>
      <c r="O119" s="14"/>
      <c r="P119" s="14"/>
      <c r="Q119" s="14"/>
      <c r="R119" s="14"/>
    </row>
    <row r="120" spans="1:18" ht="33" x14ac:dyDescent="0.25">
      <c r="A120" s="88"/>
      <c r="B120" s="88"/>
      <c r="C120" s="11" t="s">
        <v>251</v>
      </c>
      <c r="D120" s="2" t="s">
        <v>433</v>
      </c>
      <c r="E120" s="2" t="s">
        <v>433</v>
      </c>
      <c r="F120" s="2" t="s">
        <v>433</v>
      </c>
      <c r="G120" s="2" t="s">
        <v>433</v>
      </c>
      <c r="H120" s="2" t="s">
        <v>433</v>
      </c>
      <c r="I120" s="2" t="s">
        <v>433</v>
      </c>
      <c r="J120" s="2" t="s">
        <v>433</v>
      </c>
      <c r="K120" s="2" t="s">
        <v>433</v>
      </c>
      <c r="L120" s="14"/>
      <c r="M120" s="14"/>
      <c r="N120" s="14"/>
      <c r="O120" s="14"/>
      <c r="P120" s="14"/>
      <c r="Q120" s="14"/>
      <c r="R120" s="14"/>
    </row>
    <row r="121" spans="1:18" ht="33" x14ac:dyDescent="0.25">
      <c r="A121" s="88"/>
      <c r="B121" s="88"/>
      <c r="C121" s="11" t="s">
        <v>174</v>
      </c>
      <c r="D121" s="7" t="s">
        <v>466</v>
      </c>
      <c r="E121" s="7" t="s">
        <v>420</v>
      </c>
      <c r="F121" s="2"/>
      <c r="G121" s="2"/>
      <c r="H121" s="2" t="s">
        <v>467</v>
      </c>
      <c r="I121" s="2"/>
      <c r="J121" s="2"/>
      <c r="K121" s="7" t="s">
        <v>420</v>
      </c>
      <c r="L121" s="14"/>
      <c r="M121" s="14"/>
      <c r="N121" s="14"/>
      <c r="O121" s="14"/>
      <c r="P121" s="14"/>
      <c r="Q121" s="14"/>
      <c r="R121" s="14"/>
    </row>
    <row r="122" spans="1:18" ht="16.5" hidden="1" x14ac:dyDescent="0.25">
      <c r="A122" s="93" t="s">
        <v>171</v>
      </c>
      <c r="B122" s="93" t="s">
        <v>82</v>
      </c>
      <c r="C122" s="22" t="s">
        <v>83</v>
      </c>
      <c r="D122" s="21"/>
      <c r="E122" s="21"/>
      <c r="F122" s="21"/>
      <c r="G122" s="1"/>
      <c r="H122" s="21"/>
      <c r="I122" s="21"/>
      <c r="J122" s="21"/>
      <c r="K122" s="21"/>
      <c r="L122" s="23"/>
      <c r="M122" s="23"/>
      <c r="N122" s="23"/>
      <c r="O122" s="23"/>
      <c r="P122" s="23"/>
      <c r="Q122" s="23"/>
      <c r="R122" s="23"/>
    </row>
    <row r="123" spans="1:18" ht="16.5" hidden="1" x14ac:dyDescent="0.25">
      <c r="A123" s="93"/>
      <c r="B123" s="93"/>
      <c r="C123" s="22" t="s">
        <v>84</v>
      </c>
      <c r="D123" s="21"/>
      <c r="E123" s="21"/>
      <c r="F123" s="21"/>
      <c r="G123" s="1"/>
      <c r="H123" s="21"/>
      <c r="I123" s="21"/>
      <c r="J123" s="21"/>
      <c r="K123" s="21"/>
      <c r="L123" s="23"/>
      <c r="M123" s="23"/>
      <c r="N123" s="23"/>
      <c r="O123" s="23"/>
      <c r="P123" s="23"/>
      <c r="Q123" s="23"/>
      <c r="R123" s="23"/>
    </row>
    <row r="124" spans="1:18" ht="33" hidden="1" x14ac:dyDescent="0.25">
      <c r="A124" s="93"/>
      <c r="B124" s="93"/>
      <c r="C124" s="22" t="s">
        <v>85</v>
      </c>
      <c r="D124" s="21"/>
      <c r="E124" s="21"/>
      <c r="F124" s="21"/>
      <c r="G124" s="1"/>
      <c r="H124" s="21"/>
      <c r="I124" s="21"/>
      <c r="J124" s="21"/>
      <c r="K124" s="21"/>
      <c r="L124" s="23"/>
      <c r="M124" s="23"/>
      <c r="N124" s="23"/>
      <c r="O124" s="23"/>
      <c r="P124" s="23"/>
      <c r="Q124" s="23"/>
      <c r="R124" s="23"/>
    </row>
    <row r="125" spans="1:18" ht="33" hidden="1" x14ac:dyDescent="0.25">
      <c r="A125" s="93"/>
      <c r="B125" s="93"/>
      <c r="C125" s="22" t="s">
        <v>86</v>
      </c>
      <c r="D125" s="21"/>
      <c r="E125" s="21"/>
      <c r="F125" s="21"/>
      <c r="G125" s="1"/>
      <c r="H125" s="21"/>
      <c r="I125" s="21"/>
      <c r="J125" s="21"/>
      <c r="K125" s="21"/>
      <c r="L125" s="23"/>
      <c r="M125" s="23"/>
      <c r="N125" s="23"/>
      <c r="O125" s="23"/>
      <c r="P125" s="23"/>
      <c r="Q125" s="23"/>
      <c r="R125" s="23"/>
    </row>
    <row r="126" spans="1:18" ht="33" hidden="1" x14ac:dyDescent="0.25">
      <c r="A126" s="93"/>
      <c r="B126" s="93"/>
      <c r="C126" s="22" t="s">
        <v>1</v>
      </c>
      <c r="D126" s="21"/>
      <c r="E126" s="21"/>
      <c r="F126" s="21"/>
      <c r="G126" s="1"/>
      <c r="H126" s="21"/>
      <c r="I126" s="21"/>
      <c r="J126" s="21"/>
      <c r="K126" s="21"/>
      <c r="L126" s="23"/>
      <c r="M126" s="23"/>
      <c r="N126" s="23"/>
      <c r="O126" s="23"/>
      <c r="P126" s="23"/>
      <c r="Q126" s="23"/>
      <c r="R126" s="23"/>
    </row>
    <row r="127" spans="1:18" ht="33" hidden="1" x14ac:dyDescent="0.25">
      <c r="A127" s="93"/>
      <c r="B127" s="93"/>
      <c r="C127" s="22" t="s">
        <v>2</v>
      </c>
      <c r="D127" s="21"/>
      <c r="E127" s="21"/>
      <c r="F127" s="21"/>
      <c r="G127" s="1"/>
      <c r="H127" s="21"/>
      <c r="I127" s="21"/>
      <c r="J127" s="21"/>
      <c r="K127" s="21"/>
      <c r="L127" s="23"/>
      <c r="M127" s="23"/>
      <c r="N127" s="23"/>
      <c r="O127" s="23"/>
      <c r="P127" s="23"/>
      <c r="Q127" s="23"/>
      <c r="R127" s="23"/>
    </row>
    <row r="128" spans="1:18" ht="33" hidden="1" x14ac:dyDescent="0.25">
      <c r="A128" s="93"/>
      <c r="B128" s="93"/>
      <c r="C128" s="22" t="s">
        <v>3</v>
      </c>
      <c r="D128" s="21"/>
      <c r="E128" s="21"/>
      <c r="F128" s="21"/>
      <c r="G128" s="1"/>
      <c r="H128" s="21"/>
      <c r="I128" s="21"/>
      <c r="J128" s="21"/>
      <c r="K128" s="21"/>
      <c r="L128" s="23"/>
      <c r="M128" s="23"/>
      <c r="N128" s="23"/>
      <c r="O128" s="23"/>
      <c r="P128" s="23"/>
      <c r="Q128" s="23"/>
      <c r="R128" s="23"/>
    </row>
    <row r="129" spans="1:18" ht="16.5" hidden="1" x14ac:dyDescent="0.25">
      <c r="A129" s="93"/>
      <c r="B129" s="93"/>
      <c r="C129" s="22" t="s">
        <v>4</v>
      </c>
      <c r="D129" s="21"/>
      <c r="E129" s="21"/>
      <c r="F129" s="21"/>
      <c r="G129" s="1"/>
      <c r="H129" s="21"/>
      <c r="I129" s="21"/>
      <c r="J129" s="21"/>
      <c r="K129" s="21"/>
      <c r="L129" s="23"/>
      <c r="M129" s="23"/>
      <c r="N129" s="23"/>
      <c r="O129" s="23"/>
      <c r="P129" s="23"/>
      <c r="Q129" s="23"/>
      <c r="R129" s="23"/>
    </row>
    <row r="130" spans="1:18" ht="16.5" hidden="1" x14ac:dyDescent="0.25">
      <c r="A130" s="93"/>
      <c r="B130" s="93" t="s">
        <v>87</v>
      </c>
      <c r="C130" s="22" t="s">
        <v>88</v>
      </c>
      <c r="D130" s="21"/>
      <c r="E130" s="21"/>
      <c r="F130" s="21"/>
      <c r="G130" s="1"/>
      <c r="H130" s="21"/>
      <c r="I130" s="21"/>
      <c r="J130" s="21"/>
      <c r="K130" s="21"/>
      <c r="L130" s="23"/>
      <c r="M130" s="23"/>
      <c r="N130" s="23"/>
      <c r="O130" s="23"/>
      <c r="P130" s="23"/>
      <c r="Q130" s="23"/>
      <c r="R130" s="23"/>
    </row>
    <row r="131" spans="1:18" ht="16.5" hidden="1" x14ac:dyDescent="0.25">
      <c r="A131" s="93"/>
      <c r="B131" s="93"/>
      <c r="C131" s="22" t="s">
        <v>255</v>
      </c>
      <c r="D131" s="21"/>
      <c r="E131" s="21"/>
      <c r="F131" s="21"/>
      <c r="G131" s="1"/>
      <c r="H131" s="21"/>
      <c r="I131" s="21"/>
      <c r="J131" s="21"/>
      <c r="K131" s="21"/>
      <c r="L131" s="23"/>
      <c r="M131" s="23"/>
      <c r="N131" s="23"/>
      <c r="O131" s="23"/>
      <c r="P131" s="23"/>
      <c r="Q131" s="23"/>
      <c r="R131" s="23"/>
    </row>
    <row r="132" spans="1:18" ht="16.5" hidden="1" x14ac:dyDescent="0.25">
      <c r="A132" s="93"/>
      <c r="B132" s="93"/>
      <c r="C132" s="22" t="s">
        <v>256</v>
      </c>
      <c r="D132" s="21"/>
      <c r="E132" s="21"/>
      <c r="F132" s="21"/>
      <c r="G132" s="1"/>
      <c r="H132" s="21"/>
      <c r="I132" s="21"/>
      <c r="J132" s="21"/>
      <c r="K132" s="21"/>
      <c r="L132" s="23"/>
      <c r="M132" s="23"/>
      <c r="N132" s="23"/>
      <c r="O132" s="23"/>
      <c r="P132" s="23"/>
      <c r="Q132" s="23"/>
      <c r="R132" s="23"/>
    </row>
    <row r="133" spans="1:18" ht="16.5" hidden="1" x14ac:dyDescent="0.25">
      <c r="A133" s="93"/>
      <c r="B133" s="93"/>
      <c r="C133" s="22" t="s">
        <v>257</v>
      </c>
      <c r="D133" s="21"/>
      <c r="E133" s="21"/>
      <c r="F133" s="21"/>
      <c r="G133" s="1"/>
      <c r="H133" s="21"/>
      <c r="I133" s="21"/>
      <c r="J133" s="21"/>
      <c r="K133" s="21"/>
      <c r="L133" s="23"/>
      <c r="M133" s="23"/>
      <c r="N133" s="23"/>
      <c r="O133" s="23"/>
      <c r="P133" s="23"/>
      <c r="Q133" s="23"/>
      <c r="R133" s="23"/>
    </row>
    <row r="134" spans="1:18" ht="16.5" x14ac:dyDescent="0.25">
      <c r="A134" s="88" t="s">
        <v>258</v>
      </c>
      <c r="B134" s="89" t="s">
        <v>82</v>
      </c>
      <c r="C134" s="9" t="s">
        <v>83</v>
      </c>
      <c r="D134" s="10">
        <v>2</v>
      </c>
      <c r="E134" s="10">
        <v>2</v>
      </c>
      <c r="F134" s="10">
        <v>1</v>
      </c>
      <c r="G134" s="10">
        <v>2</v>
      </c>
      <c r="H134" s="10">
        <v>2</v>
      </c>
      <c r="I134" s="10">
        <v>2</v>
      </c>
      <c r="J134" s="10">
        <v>2</v>
      </c>
      <c r="K134" s="10">
        <v>1</v>
      </c>
      <c r="L134" s="18"/>
      <c r="M134" s="18"/>
      <c r="N134" s="18"/>
      <c r="O134" s="18"/>
      <c r="P134" s="18"/>
      <c r="Q134" s="18"/>
      <c r="R134" s="18"/>
    </row>
    <row r="135" spans="1:18" ht="16.5" x14ac:dyDescent="0.25">
      <c r="A135" s="88"/>
      <c r="B135" s="89"/>
      <c r="C135" s="9" t="s">
        <v>84</v>
      </c>
      <c r="D135" s="8" t="s">
        <v>113</v>
      </c>
      <c r="E135" s="8" t="s">
        <v>113</v>
      </c>
      <c r="F135" s="10">
        <v>3</v>
      </c>
      <c r="G135" s="8" t="s">
        <v>113</v>
      </c>
      <c r="H135" s="8" t="s">
        <v>113</v>
      </c>
      <c r="I135" s="8" t="s">
        <v>113</v>
      </c>
      <c r="J135" s="8" t="s">
        <v>113</v>
      </c>
      <c r="K135" s="10">
        <v>3</v>
      </c>
      <c r="L135" s="18"/>
      <c r="M135" s="18"/>
      <c r="N135" s="18"/>
      <c r="O135" s="18"/>
      <c r="P135" s="18"/>
      <c r="Q135" s="18"/>
      <c r="R135" s="18"/>
    </row>
    <row r="136" spans="1:18" ht="33" x14ac:dyDescent="0.25">
      <c r="A136" s="88"/>
      <c r="B136" s="89"/>
      <c r="C136" s="9" t="s">
        <v>85</v>
      </c>
      <c r="D136" s="8" t="s">
        <v>113</v>
      </c>
      <c r="E136" s="8" t="s">
        <v>113</v>
      </c>
      <c r="F136" s="10">
        <v>3</v>
      </c>
      <c r="G136" s="8" t="s">
        <v>113</v>
      </c>
      <c r="H136" s="8" t="s">
        <v>113</v>
      </c>
      <c r="I136" s="8" t="s">
        <v>113</v>
      </c>
      <c r="J136" s="8" t="s">
        <v>113</v>
      </c>
      <c r="K136" s="10">
        <v>3</v>
      </c>
      <c r="L136" s="18"/>
      <c r="M136" s="18"/>
      <c r="N136" s="18"/>
      <c r="O136" s="18"/>
      <c r="P136" s="18"/>
      <c r="Q136" s="18"/>
      <c r="R136" s="18"/>
    </row>
    <row r="137" spans="1:18" ht="33" x14ac:dyDescent="0.25">
      <c r="A137" s="88"/>
      <c r="B137" s="89"/>
      <c r="C137" s="9" t="s">
        <v>86</v>
      </c>
      <c r="D137" s="8" t="s">
        <v>113</v>
      </c>
      <c r="E137" s="8" t="s">
        <v>113</v>
      </c>
      <c r="F137" s="10">
        <v>4</v>
      </c>
      <c r="G137" s="8" t="s">
        <v>113</v>
      </c>
      <c r="H137" s="8" t="s">
        <v>113</v>
      </c>
      <c r="I137" s="8" t="s">
        <v>113</v>
      </c>
      <c r="J137" s="8" t="s">
        <v>113</v>
      </c>
      <c r="K137" s="10">
        <v>3</v>
      </c>
      <c r="L137" s="18"/>
      <c r="M137" s="18"/>
      <c r="N137" s="18"/>
      <c r="O137" s="18"/>
      <c r="P137" s="18"/>
      <c r="Q137" s="18"/>
      <c r="R137" s="18"/>
    </row>
    <row r="138" spans="1:18" ht="33" x14ac:dyDescent="0.25">
      <c r="A138" s="88"/>
      <c r="B138" s="89"/>
      <c r="C138" s="9" t="s">
        <v>1</v>
      </c>
      <c r="D138" s="8" t="s">
        <v>113</v>
      </c>
      <c r="E138" s="8" t="s">
        <v>113</v>
      </c>
      <c r="F138" s="10">
        <v>100</v>
      </c>
      <c r="G138" s="8" t="s">
        <v>113</v>
      </c>
      <c r="H138" s="8" t="s">
        <v>113</v>
      </c>
      <c r="I138" s="8" t="s">
        <v>113</v>
      </c>
      <c r="J138" s="8" t="s">
        <v>113</v>
      </c>
      <c r="K138" s="10">
        <v>50</v>
      </c>
      <c r="L138" s="18"/>
      <c r="M138" s="18"/>
      <c r="N138" s="18"/>
      <c r="O138" s="18"/>
      <c r="P138" s="18"/>
      <c r="Q138" s="18"/>
      <c r="R138" s="18"/>
    </row>
    <row r="139" spans="1:18" ht="33" x14ac:dyDescent="0.25">
      <c r="A139" s="88"/>
      <c r="B139" s="89"/>
      <c r="C139" s="9" t="s">
        <v>2</v>
      </c>
      <c r="D139" s="8" t="s">
        <v>113</v>
      </c>
      <c r="E139" s="8" t="s">
        <v>113</v>
      </c>
      <c r="F139" s="10">
        <v>200</v>
      </c>
      <c r="G139" s="8" t="s">
        <v>113</v>
      </c>
      <c r="H139" s="8" t="s">
        <v>113</v>
      </c>
      <c r="I139" s="8" t="s">
        <v>113</v>
      </c>
      <c r="J139" s="8" t="s">
        <v>113</v>
      </c>
      <c r="K139" s="10">
        <v>100</v>
      </c>
      <c r="L139" s="18"/>
      <c r="M139" s="18"/>
      <c r="N139" s="18"/>
      <c r="O139" s="18"/>
      <c r="P139" s="18"/>
      <c r="Q139" s="18"/>
      <c r="R139" s="18"/>
    </row>
    <row r="140" spans="1:18" ht="33" x14ac:dyDescent="0.25">
      <c r="A140" s="88"/>
      <c r="B140" s="89"/>
      <c r="C140" s="9" t="s">
        <v>3</v>
      </c>
      <c r="D140" s="8" t="s">
        <v>113</v>
      </c>
      <c r="E140" s="8" t="s">
        <v>113</v>
      </c>
      <c r="F140" s="10">
        <v>300</v>
      </c>
      <c r="G140" s="8" t="s">
        <v>113</v>
      </c>
      <c r="H140" s="8" t="s">
        <v>113</v>
      </c>
      <c r="I140" s="8" t="s">
        <v>113</v>
      </c>
      <c r="J140" s="8" t="s">
        <v>113</v>
      </c>
      <c r="K140" s="10">
        <v>200</v>
      </c>
      <c r="L140" s="18"/>
      <c r="M140" s="18"/>
      <c r="N140" s="18"/>
      <c r="O140" s="18"/>
      <c r="P140" s="18"/>
      <c r="Q140" s="18"/>
      <c r="R140" s="18"/>
    </row>
    <row r="141" spans="1:18" ht="16.5" x14ac:dyDescent="0.25">
      <c r="A141" s="88"/>
      <c r="B141" s="89"/>
      <c r="C141" s="9" t="s">
        <v>4</v>
      </c>
      <c r="D141" s="8" t="s">
        <v>113</v>
      </c>
      <c r="E141" s="8" t="s">
        <v>113</v>
      </c>
      <c r="F141" s="8" t="s">
        <v>460</v>
      </c>
      <c r="G141" s="8" t="s">
        <v>113</v>
      </c>
      <c r="H141" s="8" t="s">
        <v>113</v>
      </c>
      <c r="I141" s="8" t="s">
        <v>113</v>
      </c>
      <c r="J141" s="8" t="s">
        <v>113</v>
      </c>
      <c r="K141" s="10">
        <v>300</v>
      </c>
      <c r="L141" s="18"/>
      <c r="M141" s="18"/>
      <c r="N141" s="18"/>
      <c r="O141" s="18"/>
      <c r="P141" s="18"/>
      <c r="Q141" s="18"/>
      <c r="R141" s="18"/>
    </row>
    <row r="142" spans="1:18" ht="48" x14ac:dyDescent="0.25">
      <c r="A142" s="88"/>
      <c r="B142" s="88" t="s">
        <v>87</v>
      </c>
      <c r="C142" s="11" t="s">
        <v>88</v>
      </c>
      <c r="D142" s="7" t="s">
        <v>468</v>
      </c>
      <c r="E142" s="7" t="s">
        <v>468</v>
      </c>
      <c r="F142" s="2" t="s">
        <v>469</v>
      </c>
      <c r="G142" s="7" t="s">
        <v>470</v>
      </c>
      <c r="H142" s="7" t="s">
        <v>471</v>
      </c>
      <c r="I142" s="2" t="s">
        <v>472</v>
      </c>
      <c r="J142" s="2"/>
      <c r="K142" s="7" t="s">
        <v>473</v>
      </c>
      <c r="L142" s="14"/>
      <c r="M142" s="14"/>
      <c r="N142" s="14"/>
      <c r="O142" s="14"/>
      <c r="P142" s="14"/>
      <c r="Q142" s="14"/>
      <c r="R142" s="14"/>
    </row>
    <row r="143" spans="1:18" ht="33" x14ac:dyDescent="0.25">
      <c r="A143" s="88"/>
      <c r="B143" s="88"/>
      <c r="C143" s="11" t="s">
        <v>251</v>
      </c>
      <c r="D143" s="2"/>
      <c r="E143" s="2"/>
      <c r="F143" s="2"/>
      <c r="G143" s="2"/>
      <c r="H143" s="2"/>
      <c r="I143" s="2"/>
      <c r="J143" s="2"/>
      <c r="K143" s="2"/>
      <c r="L143" s="14"/>
      <c r="M143" s="14"/>
      <c r="N143" s="14"/>
      <c r="O143" s="14"/>
      <c r="P143" s="14"/>
      <c r="Q143" s="14"/>
      <c r="R143" s="14"/>
    </row>
    <row r="144" spans="1:18" ht="16.5" x14ac:dyDescent="0.25">
      <c r="A144" s="88"/>
      <c r="B144" s="88"/>
      <c r="C144" s="11" t="s">
        <v>267</v>
      </c>
      <c r="D144" s="2"/>
      <c r="E144" s="2"/>
      <c r="F144" s="2"/>
      <c r="G144" s="2"/>
      <c r="H144" s="2"/>
      <c r="I144" s="2"/>
      <c r="J144" s="2"/>
      <c r="K144" s="2"/>
      <c r="L144" s="14"/>
      <c r="M144" s="14"/>
      <c r="N144" s="14"/>
      <c r="O144" s="14"/>
      <c r="P144" s="14"/>
      <c r="Q144" s="14"/>
      <c r="R144" s="14"/>
    </row>
    <row r="145" spans="1:18" ht="17.25" x14ac:dyDescent="0.25">
      <c r="A145" s="88"/>
      <c r="B145" s="88"/>
      <c r="C145" s="12" t="s">
        <v>268</v>
      </c>
      <c r="D145" s="24"/>
      <c r="E145" s="13"/>
      <c r="F145" s="13"/>
      <c r="G145" s="13"/>
      <c r="H145" s="13"/>
      <c r="I145" s="13"/>
      <c r="J145" s="13"/>
      <c r="K145" s="13"/>
      <c r="L145" s="19"/>
      <c r="M145" s="19"/>
      <c r="N145" s="19"/>
      <c r="O145" s="19"/>
      <c r="P145" s="19"/>
      <c r="Q145" s="19"/>
      <c r="R145" s="19"/>
    </row>
    <row r="146" spans="1:18" ht="16.5" x14ac:dyDescent="0.25">
      <c r="A146" s="88"/>
      <c r="B146" s="88"/>
      <c r="C146" s="11" t="s">
        <v>272</v>
      </c>
      <c r="D146" s="2"/>
      <c r="E146" s="2"/>
      <c r="F146" s="2"/>
      <c r="G146" s="2"/>
      <c r="H146" s="2"/>
      <c r="I146" s="2"/>
      <c r="J146" s="2"/>
      <c r="K146" s="2"/>
      <c r="L146" s="14"/>
      <c r="M146" s="14"/>
      <c r="N146" s="14"/>
      <c r="O146" s="14"/>
      <c r="P146" s="14"/>
      <c r="Q146" s="14"/>
      <c r="R146" s="14"/>
    </row>
    <row r="147" spans="1:18" ht="16.5" x14ac:dyDescent="0.25">
      <c r="A147" s="88" t="s">
        <v>278</v>
      </c>
      <c r="B147" s="89" t="s">
        <v>82</v>
      </c>
      <c r="C147" s="9" t="s">
        <v>83</v>
      </c>
      <c r="D147" s="10">
        <v>1</v>
      </c>
      <c r="E147" s="10">
        <v>1</v>
      </c>
      <c r="F147" s="10">
        <v>1</v>
      </c>
      <c r="G147" s="10">
        <v>1</v>
      </c>
      <c r="H147" s="10">
        <v>1</v>
      </c>
      <c r="I147" s="10">
        <v>1</v>
      </c>
      <c r="J147" s="10">
        <v>1</v>
      </c>
      <c r="K147" s="10">
        <v>1</v>
      </c>
      <c r="L147" s="18"/>
      <c r="M147" s="18"/>
      <c r="N147" s="18"/>
      <c r="O147" s="18"/>
      <c r="P147" s="18"/>
      <c r="Q147" s="18"/>
      <c r="R147" s="18"/>
    </row>
    <row r="148" spans="1:18" ht="16.5" x14ac:dyDescent="0.25">
      <c r="A148" s="88"/>
      <c r="B148" s="89"/>
      <c r="C148" s="9" t="s">
        <v>84</v>
      </c>
      <c r="D148" s="10">
        <v>1</v>
      </c>
      <c r="E148" s="10">
        <v>1</v>
      </c>
      <c r="F148" s="10">
        <v>1</v>
      </c>
      <c r="G148" s="10">
        <v>2</v>
      </c>
      <c r="H148" s="10">
        <v>1</v>
      </c>
      <c r="I148" s="10">
        <v>1</v>
      </c>
      <c r="J148" s="10">
        <v>1</v>
      </c>
      <c r="K148" s="10">
        <v>1</v>
      </c>
      <c r="L148" s="18"/>
      <c r="M148" s="18"/>
      <c r="N148" s="18"/>
      <c r="O148" s="18"/>
      <c r="P148" s="18"/>
      <c r="Q148" s="18"/>
      <c r="R148" s="18"/>
    </row>
    <row r="149" spans="1:18" ht="33" x14ac:dyDescent="0.25">
      <c r="A149" s="88"/>
      <c r="B149" s="89"/>
      <c r="C149" s="9" t="s">
        <v>85</v>
      </c>
      <c r="D149" s="10">
        <v>1</v>
      </c>
      <c r="E149" s="10">
        <v>1</v>
      </c>
      <c r="F149" s="10">
        <v>1</v>
      </c>
      <c r="G149" s="10">
        <v>1</v>
      </c>
      <c r="H149" s="10">
        <v>1</v>
      </c>
      <c r="I149" s="10">
        <v>1</v>
      </c>
      <c r="J149" s="10">
        <v>2</v>
      </c>
      <c r="K149" s="10">
        <v>1</v>
      </c>
      <c r="L149" s="18"/>
      <c r="M149" s="18"/>
      <c r="N149" s="18"/>
      <c r="O149" s="18"/>
      <c r="P149" s="18"/>
      <c r="Q149" s="18"/>
      <c r="R149" s="18"/>
    </row>
    <row r="150" spans="1:18" ht="33" x14ac:dyDescent="0.25">
      <c r="A150" s="88"/>
      <c r="B150" s="89"/>
      <c r="C150" s="9" t="s">
        <v>86</v>
      </c>
      <c r="D150" s="10">
        <v>5</v>
      </c>
      <c r="E150" s="10">
        <v>5</v>
      </c>
      <c r="F150" s="10">
        <v>5</v>
      </c>
      <c r="G150" s="10">
        <v>4</v>
      </c>
      <c r="H150" s="10">
        <v>5</v>
      </c>
      <c r="I150" s="10">
        <v>1</v>
      </c>
      <c r="J150" s="10">
        <v>2</v>
      </c>
      <c r="K150" s="10">
        <v>1</v>
      </c>
      <c r="L150" s="18"/>
      <c r="M150" s="18"/>
      <c r="N150" s="18"/>
      <c r="O150" s="18"/>
      <c r="P150" s="18"/>
      <c r="Q150" s="18"/>
      <c r="R150" s="18"/>
    </row>
    <row r="151" spans="1:18" ht="33" x14ac:dyDescent="0.25">
      <c r="A151" s="88"/>
      <c r="B151" s="89"/>
      <c r="C151" s="9" t="s">
        <v>1</v>
      </c>
      <c r="D151" s="10">
        <v>100</v>
      </c>
      <c r="E151" s="10">
        <v>200</v>
      </c>
      <c r="F151" s="10">
        <v>200</v>
      </c>
      <c r="G151" s="10">
        <v>200</v>
      </c>
      <c r="H151" s="10">
        <v>300</v>
      </c>
      <c r="I151" s="10">
        <v>200</v>
      </c>
      <c r="J151" s="10">
        <v>500</v>
      </c>
      <c r="K151" s="10">
        <v>300</v>
      </c>
      <c r="L151" s="18"/>
      <c r="M151" s="18"/>
      <c r="N151" s="18"/>
      <c r="O151" s="18"/>
      <c r="P151" s="18"/>
      <c r="Q151" s="18"/>
      <c r="R151" s="18"/>
    </row>
    <row r="152" spans="1:18" ht="33" x14ac:dyDescent="0.25">
      <c r="A152" s="88"/>
      <c r="B152" s="89"/>
      <c r="C152" s="9" t="s">
        <v>2</v>
      </c>
      <c r="D152" s="10">
        <v>150</v>
      </c>
      <c r="E152" s="10">
        <v>300</v>
      </c>
      <c r="F152" s="8" t="s">
        <v>392</v>
      </c>
      <c r="G152" s="10">
        <v>400</v>
      </c>
      <c r="H152" s="10">
        <v>500</v>
      </c>
      <c r="I152" s="10">
        <v>400</v>
      </c>
      <c r="J152" s="10">
        <v>800</v>
      </c>
      <c r="K152" s="10">
        <v>600</v>
      </c>
      <c r="L152" s="18"/>
      <c r="M152" s="18"/>
      <c r="N152" s="18"/>
      <c r="O152" s="18"/>
      <c r="P152" s="18"/>
      <c r="Q152" s="18"/>
      <c r="R152" s="18"/>
    </row>
    <row r="153" spans="1:18" ht="33" x14ac:dyDescent="0.25">
      <c r="A153" s="88"/>
      <c r="B153" s="89"/>
      <c r="C153" s="9" t="s">
        <v>3</v>
      </c>
      <c r="D153" s="10">
        <v>280</v>
      </c>
      <c r="E153" s="10">
        <v>500</v>
      </c>
      <c r="F153" s="10">
        <v>300</v>
      </c>
      <c r="G153" s="10">
        <v>500</v>
      </c>
      <c r="H153" s="10">
        <v>1000</v>
      </c>
      <c r="I153" s="10">
        <v>700</v>
      </c>
      <c r="J153" s="10">
        <v>1200</v>
      </c>
      <c r="K153" s="10">
        <v>1000</v>
      </c>
      <c r="L153" s="18"/>
      <c r="M153" s="18"/>
      <c r="N153" s="18"/>
      <c r="O153" s="18"/>
      <c r="P153" s="18"/>
      <c r="Q153" s="18"/>
      <c r="R153" s="18"/>
    </row>
    <row r="154" spans="1:18" ht="16.5" x14ac:dyDescent="0.25">
      <c r="A154" s="88"/>
      <c r="B154" s="89"/>
      <c r="C154" s="9" t="s">
        <v>4</v>
      </c>
      <c r="D154" s="10">
        <v>500</v>
      </c>
      <c r="E154" s="10">
        <v>600</v>
      </c>
      <c r="F154" s="8" t="s">
        <v>460</v>
      </c>
      <c r="G154" s="10">
        <v>700</v>
      </c>
      <c r="H154" s="10">
        <v>1500</v>
      </c>
      <c r="I154" s="10">
        <v>1000</v>
      </c>
      <c r="J154" s="10">
        <v>1800</v>
      </c>
      <c r="K154" s="10">
        <v>1500</v>
      </c>
      <c r="L154" s="18"/>
      <c r="M154" s="18"/>
      <c r="N154" s="18"/>
      <c r="O154" s="18"/>
      <c r="P154" s="18"/>
      <c r="Q154" s="18"/>
      <c r="R154" s="18"/>
    </row>
    <row r="155" spans="1:18" ht="16.5" x14ac:dyDescent="0.25">
      <c r="A155" s="88"/>
      <c r="B155" s="88" t="s">
        <v>87</v>
      </c>
      <c r="C155" s="11" t="s">
        <v>88</v>
      </c>
      <c r="D155" s="2"/>
      <c r="E155" s="2"/>
      <c r="F155" s="2"/>
      <c r="G155" s="2"/>
      <c r="H155" s="2"/>
      <c r="I155" s="2"/>
      <c r="J155" s="2"/>
      <c r="K155" s="2"/>
      <c r="L155" s="14"/>
      <c r="M155" s="14"/>
      <c r="N155" s="14"/>
      <c r="O155" s="14"/>
      <c r="P155" s="14"/>
      <c r="Q155" s="14"/>
      <c r="R155" s="14"/>
    </row>
    <row r="156" spans="1:18" ht="33" x14ac:dyDescent="0.25">
      <c r="A156" s="88"/>
      <c r="B156" s="88"/>
      <c r="C156" s="11" t="s">
        <v>282</v>
      </c>
      <c r="D156" s="7" t="s">
        <v>474</v>
      </c>
      <c r="E156" s="7" t="s">
        <v>474</v>
      </c>
      <c r="F156" s="7" t="s">
        <v>474</v>
      </c>
      <c r="G156" s="7" t="s">
        <v>474</v>
      </c>
      <c r="H156" s="7" t="s">
        <v>474</v>
      </c>
      <c r="I156" s="7" t="s">
        <v>474</v>
      </c>
      <c r="J156" s="7" t="s">
        <v>474</v>
      </c>
      <c r="K156" s="7" t="s">
        <v>474</v>
      </c>
      <c r="L156" s="14"/>
      <c r="M156" s="14"/>
      <c r="N156" s="14"/>
      <c r="O156" s="14"/>
      <c r="P156" s="14"/>
      <c r="Q156" s="14"/>
      <c r="R156" s="14"/>
    </row>
    <row r="157" spans="1:18" ht="33" x14ac:dyDescent="0.25">
      <c r="A157" s="88"/>
      <c r="B157" s="88"/>
      <c r="C157" s="11" t="s">
        <v>286</v>
      </c>
      <c r="D157" s="2"/>
      <c r="E157" s="2"/>
      <c r="F157" s="2"/>
      <c r="G157" s="2"/>
      <c r="H157" s="2"/>
      <c r="I157" s="2"/>
      <c r="J157" s="2"/>
      <c r="K157" s="2"/>
      <c r="L157" s="14"/>
      <c r="M157" s="14"/>
      <c r="N157" s="14"/>
      <c r="O157" s="14"/>
      <c r="P157" s="14"/>
      <c r="Q157" s="14"/>
      <c r="R157" s="14"/>
    </row>
    <row r="158" spans="1:18" ht="16.5" x14ac:dyDescent="0.25">
      <c r="A158" s="88"/>
      <c r="B158" s="88"/>
      <c r="C158" s="11" t="s">
        <v>289</v>
      </c>
      <c r="D158" s="2" t="s">
        <v>475</v>
      </c>
      <c r="E158" s="2" t="s">
        <v>475</v>
      </c>
      <c r="F158" s="2" t="s">
        <v>475</v>
      </c>
      <c r="G158" s="2" t="s">
        <v>475</v>
      </c>
      <c r="H158" s="2" t="s">
        <v>475</v>
      </c>
      <c r="I158" s="2" t="s">
        <v>475</v>
      </c>
      <c r="J158" s="2" t="s">
        <v>475</v>
      </c>
      <c r="K158" s="2" t="s">
        <v>475</v>
      </c>
      <c r="L158" s="14"/>
      <c r="M158" s="14"/>
      <c r="N158" s="14"/>
      <c r="O158" s="14"/>
      <c r="P158" s="14"/>
      <c r="Q158" s="14"/>
      <c r="R158" s="14"/>
    </row>
    <row r="159" spans="1:18" ht="16.5" x14ac:dyDescent="0.25">
      <c r="A159" s="88" t="s">
        <v>295</v>
      </c>
      <c r="B159" s="89" t="s">
        <v>82</v>
      </c>
      <c r="C159" s="9" t="s">
        <v>83</v>
      </c>
      <c r="D159" s="10">
        <v>1</v>
      </c>
      <c r="E159" s="10">
        <v>1</v>
      </c>
      <c r="F159" s="10">
        <v>1</v>
      </c>
      <c r="G159" s="10">
        <v>1</v>
      </c>
      <c r="H159" s="10">
        <v>1</v>
      </c>
      <c r="I159" s="10">
        <v>1</v>
      </c>
      <c r="J159" s="10">
        <v>1</v>
      </c>
      <c r="K159" s="10">
        <v>1</v>
      </c>
      <c r="L159" s="18"/>
      <c r="M159" s="18"/>
      <c r="N159" s="18"/>
      <c r="O159" s="18"/>
      <c r="P159" s="18"/>
      <c r="Q159" s="18"/>
      <c r="R159" s="18"/>
    </row>
    <row r="160" spans="1:18" ht="16.5" x14ac:dyDescent="0.25">
      <c r="A160" s="88"/>
      <c r="B160" s="89"/>
      <c r="C160" s="9" t="s">
        <v>84</v>
      </c>
      <c r="D160" s="10">
        <v>1</v>
      </c>
      <c r="E160" s="10">
        <v>1</v>
      </c>
      <c r="F160" s="10">
        <v>2</v>
      </c>
      <c r="G160" s="10">
        <v>2</v>
      </c>
      <c r="H160" s="10">
        <v>1</v>
      </c>
      <c r="I160" s="10">
        <v>1</v>
      </c>
      <c r="J160" s="10">
        <v>2</v>
      </c>
      <c r="K160" s="10">
        <v>1</v>
      </c>
      <c r="L160" s="18"/>
      <c r="M160" s="18"/>
      <c r="N160" s="18"/>
      <c r="O160" s="18"/>
      <c r="P160" s="18"/>
      <c r="Q160" s="18"/>
      <c r="R160" s="18"/>
    </row>
    <row r="161" spans="1:18" ht="33" x14ac:dyDescent="0.25">
      <c r="A161" s="88"/>
      <c r="B161" s="89"/>
      <c r="C161" s="9" t="s">
        <v>85</v>
      </c>
      <c r="D161" s="10">
        <v>1</v>
      </c>
      <c r="E161" s="10">
        <v>1</v>
      </c>
      <c r="F161" s="10">
        <v>1</v>
      </c>
      <c r="G161" s="10">
        <v>2</v>
      </c>
      <c r="H161" s="10">
        <v>1</v>
      </c>
      <c r="I161" s="10">
        <v>1</v>
      </c>
      <c r="J161" s="10">
        <v>1</v>
      </c>
      <c r="K161" s="10">
        <v>1</v>
      </c>
      <c r="L161" s="18"/>
      <c r="M161" s="18"/>
      <c r="N161" s="18"/>
      <c r="O161" s="18"/>
      <c r="P161" s="18"/>
      <c r="Q161" s="18"/>
      <c r="R161" s="18"/>
    </row>
    <row r="162" spans="1:18" ht="33" x14ac:dyDescent="0.25">
      <c r="A162" s="88"/>
      <c r="B162" s="89"/>
      <c r="C162" s="9" t="s">
        <v>86</v>
      </c>
      <c r="D162" s="10">
        <v>5</v>
      </c>
      <c r="E162" s="10">
        <v>4</v>
      </c>
      <c r="F162" s="10">
        <v>5</v>
      </c>
      <c r="G162" s="10">
        <v>4</v>
      </c>
      <c r="H162" s="10">
        <v>5</v>
      </c>
      <c r="I162" s="10">
        <v>1</v>
      </c>
      <c r="J162" s="10">
        <v>4</v>
      </c>
      <c r="K162" s="10">
        <v>4</v>
      </c>
      <c r="L162" s="18"/>
      <c r="M162" s="18"/>
      <c r="N162" s="18"/>
      <c r="O162" s="18"/>
      <c r="P162" s="18"/>
      <c r="Q162" s="18"/>
      <c r="R162" s="18"/>
    </row>
    <row r="163" spans="1:18" ht="33" x14ac:dyDescent="0.25">
      <c r="A163" s="88"/>
      <c r="B163" s="89"/>
      <c r="C163" s="9" t="s">
        <v>1</v>
      </c>
      <c r="D163" s="10">
        <v>100</v>
      </c>
      <c r="E163" s="10">
        <v>100</v>
      </c>
      <c r="F163" s="10">
        <v>200</v>
      </c>
      <c r="G163" s="10">
        <v>200</v>
      </c>
      <c r="H163" s="10">
        <v>200</v>
      </c>
      <c r="I163" s="10">
        <v>200</v>
      </c>
      <c r="J163" s="10">
        <v>800</v>
      </c>
      <c r="K163" s="10">
        <v>150</v>
      </c>
      <c r="L163" s="18"/>
      <c r="M163" s="18"/>
      <c r="N163" s="18"/>
      <c r="O163" s="18"/>
      <c r="P163" s="18"/>
      <c r="Q163" s="18"/>
      <c r="R163" s="18"/>
    </row>
    <row r="164" spans="1:18" ht="33" x14ac:dyDescent="0.25">
      <c r="A164" s="88"/>
      <c r="B164" s="89"/>
      <c r="C164" s="9" t="s">
        <v>2</v>
      </c>
      <c r="D164" s="10">
        <v>200</v>
      </c>
      <c r="E164" s="10">
        <v>200</v>
      </c>
      <c r="F164" s="8" t="s">
        <v>392</v>
      </c>
      <c r="G164" s="10">
        <v>300</v>
      </c>
      <c r="H164" s="10">
        <v>300</v>
      </c>
      <c r="I164" s="10">
        <v>400</v>
      </c>
      <c r="J164" s="10">
        <v>1500</v>
      </c>
      <c r="K164" s="10">
        <v>400</v>
      </c>
      <c r="L164" s="18"/>
      <c r="M164" s="18"/>
      <c r="N164" s="18"/>
      <c r="O164" s="18"/>
      <c r="P164" s="18"/>
      <c r="Q164" s="18"/>
      <c r="R164" s="18"/>
    </row>
    <row r="165" spans="1:18" ht="33" x14ac:dyDescent="0.25">
      <c r="A165" s="88"/>
      <c r="B165" s="89"/>
      <c r="C165" s="9" t="s">
        <v>3</v>
      </c>
      <c r="D165" s="10">
        <v>300</v>
      </c>
      <c r="E165" s="10">
        <v>300</v>
      </c>
      <c r="F165" s="10">
        <v>300</v>
      </c>
      <c r="G165" s="10">
        <v>400</v>
      </c>
      <c r="H165" s="10">
        <v>500</v>
      </c>
      <c r="I165" s="10">
        <v>700</v>
      </c>
      <c r="J165" s="10">
        <v>2500</v>
      </c>
      <c r="K165" s="10">
        <v>700</v>
      </c>
      <c r="L165" s="18"/>
      <c r="M165" s="18"/>
      <c r="N165" s="18"/>
      <c r="O165" s="18"/>
      <c r="P165" s="18"/>
      <c r="Q165" s="18"/>
      <c r="R165" s="18"/>
    </row>
    <row r="166" spans="1:18" ht="16.5" x14ac:dyDescent="0.25">
      <c r="A166" s="88"/>
      <c r="B166" s="89"/>
      <c r="C166" s="9" t="s">
        <v>4</v>
      </c>
      <c r="D166" s="10">
        <v>500</v>
      </c>
      <c r="E166" s="10">
        <v>400</v>
      </c>
      <c r="F166" s="8" t="s">
        <v>460</v>
      </c>
      <c r="G166" s="10">
        <v>500</v>
      </c>
      <c r="H166" s="10">
        <v>1000</v>
      </c>
      <c r="I166" s="10">
        <v>1000</v>
      </c>
      <c r="J166" s="10">
        <v>3500</v>
      </c>
      <c r="K166" s="10">
        <v>1100</v>
      </c>
      <c r="L166" s="18"/>
      <c r="M166" s="18"/>
      <c r="N166" s="18"/>
      <c r="O166" s="18"/>
      <c r="P166" s="18"/>
      <c r="Q166" s="18"/>
      <c r="R166" s="18"/>
    </row>
    <row r="167" spans="1:18" ht="24" x14ac:dyDescent="0.25">
      <c r="A167" s="88"/>
      <c r="B167" s="90" t="s">
        <v>87</v>
      </c>
      <c r="C167" s="11" t="s">
        <v>88</v>
      </c>
      <c r="D167" s="2"/>
      <c r="E167" s="7" t="s">
        <v>476</v>
      </c>
      <c r="F167" s="2"/>
      <c r="G167" s="2"/>
      <c r="H167" s="2"/>
      <c r="I167" s="2"/>
      <c r="J167" s="2"/>
      <c r="K167" s="2"/>
      <c r="L167" s="14"/>
      <c r="M167" s="14"/>
      <c r="N167" s="14"/>
      <c r="O167" s="14"/>
      <c r="P167" s="14"/>
      <c r="Q167" s="14"/>
      <c r="R167" s="14"/>
    </row>
    <row r="168" spans="1:18" ht="33" hidden="1" x14ac:dyDescent="0.25">
      <c r="A168" s="88"/>
      <c r="B168" s="92"/>
      <c r="C168" s="22" t="s">
        <v>298</v>
      </c>
      <c r="D168" s="21"/>
      <c r="E168" s="21"/>
      <c r="F168" s="21"/>
      <c r="G168" s="1"/>
      <c r="H168" s="21"/>
      <c r="I168" s="21"/>
      <c r="J168" s="21"/>
      <c r="K168" s="21"/>
      <c r="L168" s="23"/>
      <c r="M168" s="23"/>
      <c r="N168" s="23"/>
      <c r="O168" s="23"/>
      <c r="P168" s="23"/>
      <c r="Q168" s="23"/>
      <c r="R168" s="23"/>
    </row>
    <row r="169" spans="1:18" ht="16.5" x14ac:dyDescent="0.25">
      <c r="A169" s="88" t="s">
        <v>299</v>
      </c>
      <c r="B169" s="89" t="s">
        <v>82</v>
      </c>
      <c r="C169" s="9" t="s">
        <v>83</v>
      </c>
      <c r="D169" s="10">
        <v>2</v>
      </c>
      <c r="E169" s="10">
        <v>2</v>
      </c>
      <c r="F169" s="10">
        <v>1</v>
      </c>
      <c r="G169" s="10">
        <v>2</v>
      </c>
      <c r="H169" s="10">
        <v>2</v>
      </c>
      <c r="I169" s="10">
        <v>2</v>
      </c>
      <c r="J169" s="10">
        <v>2</v>
      </c>
      <c r="K169" s="10">
        <v>2</v>
      </c>
      <c r="L169" s="18"/>
      <c r="M169" s="18"/>
      <c r="N169" s="18"/>
      <c r="O169" s="18"/>
      <c r="P169" s="18"/>
      <c r="Q169" s="18"/>
      <c r="R169" s="18"/>
    </row>
    <row r="170" spans="1:18" ht="16.5" x14ac:dyDescent="0.25">
      <c r="A170" s="88"/>
      <c r="B170" s="89"/>
      <c r="C170" s="9" t="s">
        <v>84</v>
      </c>
      <c r="D170" s="8" t="s">
        <v>113</v>
      </c>
      <c r="E170" s="8" t="s">
        <v>113</v>
      </c>
      <c r="F170" s="10">
        <v>3</v>
      </c>
      <c r="G170" s="8" t="s">
        <v>113</v>
      </c>
      <c r="H170" s="8" t="s">
        <v>113</v>
      </c>
      <c r="I170" s="8" t="s">
        <v>113</v>
      </c>
      <c r="J170" s="8" t="s">
        <v>113</v>
      </c>
      <c r="K170" s="8" t="s">
        <v>113</v>
      </c>
      <c r="L170" s="18"/>
      <c r="M170" s="18"/>
      <c r="N170" s="18"/>
      <c r="O170" s="18"/>
      <c r="P170" s="18"/>
      <c r="Q170" s="18"/>
      <c r="R170" s="18"/>
    </row>
    <row r="171" spans="1:18" ht="33" x14ac:dyDescent="0.25">
      <c r="A171" s="88"/>
      <c r="B171" s="89"/>
      <c r="C171" s="9" t="s">
        <v>85</v>
      </c>
      <c r="D171" s="8" t="s">
        <v>113</v>
      </c>
      <c r="E171" s="8" t="s">
        <v>113</v>
      </c>
      <c r="F171" s="10">
        <v>3</v>
      </c>
      <c r="G171" s="8" t="s">
        <v>113</v>
      </c>
      <c r="H171" s="8" t="s">
        <v>113</v>
      </c>
      <c r="I171" s="8" t="s">
        <v>113</v>
      </c>
      <c r="J171" s="8" t="s">
        <v>113</v>
      </c>
      <c r="K171" s="8" t="s">
        <v>113</v>
      </c>
      <c r="L171" s="18"/>
      <c r="M171" s="18"/>
      <c r="N171" s="18"/>
      <c r="O171" s="18"/>
      <c r="P171" s="18"/>
      <c r="Q171" s="18"/>
      <c r="R171" s="18"/>
    </row>
    <row r="172" spans="1:18" ht="33" x14ac:dyDescent="0.25">
      <c r="A172" s="88"/>
      <c r="B172" s="89"/>
      <c r="C172" s="9" t="s">
        <v>86</v>
      </c>
      <c r="D172" s="8" t="s">
        <v>113</v>
      </c>
      <c r="E172" s="8" t="s">
        <v>113</v>
      </c>
      <c r="F172" s="10">
        <v>3</v>
      </c>
      <c r="G172" s="8" t="s">
        <v>113</v>
      </c>
      <c r="H172" s="8" t="s">
        <v>113</v>
      </c>
      <c r="I172" s="8" t="s">
        <v>113</v>
      </c>
      <c r="J172" s="8" t="s">
        <v>113</v>
      </c>
      <c r="K172" s="8" t="s">
        <v>113</v>
      </c>
      <c r="L172" s="18"/>
      <c r="M172" s="18"/>
      <c r="N172" s="18"/>
      <c r="O172" s="18"/>
      <c r="P172" s="18"/>
      <c r="Q172" s="18"/>
      <c r="R172" s="18"/>
    </row>
    <row r="173" spans="1:18" ht="33" x14ac:dyDescent="0.25">
      <c r="A173" s="88"/>
      <c r="B173" s="89"/>
      <c r="C173" s="9" t="s">
        <v>1</v>
      </c>
      <c r="D173" s="8" t="s">
        <v>113</v>
      </c>
      <c r="E173" s="8" t="s">
        <v>113</v>
      </c>
      <c r="F173" s="10">
        <v>200</v>
      </c>
      <c r="G173" s="8" t="s">
        <v>113</v>
      </c>
      <c r="H173" s="8" t="s">
        <v>113</v>
      </c>
      <c r="I173" s="8" t="s">
        <v>113</v>
      </c>
      <c r="J173" s="8" t="s">
        <v>113</v>
      </c>
      <c r="K173" s="8" t="s">
        <v>113</v>
      </c>
      <c r="L173" s="18"/>
      <c r="M173" s="18"/>
      <c r="N173" s="18"/>
      <c r="O173" s="18"/>
      <c r="P173" s="18"/>
      <c r="Q173" s="18"/>
      <c r="R173" s="18"/>
    </row>
    <row r="174" spans="1:18" ht="33" x14ac:dyDescent="0.25">
      <c r="A174" s="88"/>
      <c r="B174" s="89"/>
      <c r="C174" s="9" t="s">
        <v>2</v>
      </c>
      <c r="D174" s="8" t="s">
        <v>113</v>
      </c>
      <c r="E174" s="8" t="s">
        <v>113</v>
      </c>
      <c r="F174" s="8" t="s">
        <v>392</v>
      </c>
      <c r="G174" s="8" t="s">
        <v>113</v>
      </c>
      <c r="H174" s="8" t="s">
        <v>113</v>
      </c>
      <c r="I174" s="8" t="s">
        <v>113</v>
      </c>
      <c r="J174" s="8" t="s">
        <v>113</v>
      </c>
      <c r="K174" s="8" t="s">
        <v>113</v>
      </c>
      <c r="L174" s="18"/>
      <c r="M174" s="18"/>
      <c r="N174" s="18"/>
      <c r="O174" s="18"/>
      <c r="P174" s="18"/>
      <c r="Q174" s="18"/>
      <c r="R174" s="18"/>
    </row>
    <row r="175" spans="1:18" ht="33" x14ac:dyDescent="0.25">
      <c r="A175" s="88"/>
      <c r="B175" s="89"/>
      <c r="C175" s="9" t="s">
        <v>3</v>
      </c>
      <c r="D175" s="8" t="s">
        <v>113</v>
      </c>
      <c r="E175" s="8" t="s">
        <v>113</v>
      </c>
      <c r="F175" s="10">
        <v>300</v>
      </c>
      <c r="G175" s="8" t="s">
        <v>113</v>
      </c>
      <c r="H175" s="8" t="s">
        <v>113</v>
      </c>
      <c r="I175" s="8" t="s">
        <v>113</v>
      </c>
      <c r="J175" s="8" t="s">
        <v>113</v>
      </c>
      <c r="K175" s="8" t="s">
        <v>113</v>
      </c>
      <c r="L175" s="18"/>
      <c r="M175" s="18"/>
      <c r="N175" s="18"/>
      <c r="O175" s="18"/>
      <c r="P175" s="18"/>
      <c r="Q175" s="18"/>
      <c r="R175" s="18"/>
    </row>
    <row r="176" spans="1:18" ht="16.5" x14ac:dyDescent="0.25">
      <c r="A176" s="88"/>
      <c r="B176" s="89"/>
      <c r="C176" s="9" t="s">
        <v>4</v>
      </c>
      <c r="D176" s="8" t="s">
        <v>113</v>
      </c>
      <c r="E176" s="8" t="s">
        <v>113</v>
      </c>
      <c r="F176" s="8" t="s">
        <v>412</v>
      </c>
      <c r="G176" s="8" t="s">
        <v>113</v>
      </c>
      <c r="H176" s="8" t="s">
        <v>113</v>
      </c>
      <c r="I176" s="8" t="s">
        <v>113</v>
      </c>
      <c r="J176" s="8" t="s">
        <v>113</v>
      </c>
      <c r="K176" s="8" t="s">
        <v>113</v>
      </c>
      <c r="L176" s="18"/>
      <c r="M176" s="18"/>
      <c r="N176" s="18"/>
      <c r="O176" s="18"/>
      <c r="P176" s="18"/>
      <c r="Q176" s="18"/>
      <c r="R176" s="18"/>
    </row>
    <row r="177" spans="1:18" ht="24" x14ac:dyDescent="0.25">
      <c r="A177" s="88"/>
      <c r="B177" s="88" t="s">
        <v>87</v>
      </c>
      <c r="C177" s="11" t="s">
        <v>88</v>
      </c>
      <c r="D177" s="2"/>
      <c r="E177" s="2" t="s">
        <v>477</v>
      </c>
      <c r="F177" s="7" t="s">
        <v>478</v>
      </c>
      <c r="G177" s="2"/>
      <c r="H177" s="2"/>
      <c r="I177" s="2"/>
      <c r="J177" s="2"/>
      <c r="K177" s="2" t="s">
        <v>477</v>
      </c>
      <c r="L177" s="14"/>
      <c r="M177" s="14"/>
      <c r="N177" s="14"/>
      <c r="O177" s="14"/>
      <c r="P177" s="14"/>
      <c r="Q177" s="14"/>
      <c r="R177" s="14"/>
    </row>
    <row r="178" spans="1:18" ht="16.5" x14ac:dyDescent="0.25">
      <c r="A178" s="88"/>
      <c r="B178" s="88"/>
      <c r="C178" s="11" t="s">
        <v>306</v>
      </c>
      <c r="D178" s="2"/>
      <c r="E178" s="2"/>
      <c r="F178" s="2"/>
      <c r="G178" s="2"/>
      <c r="H178" s="2"/>
      <c r="I178" s="2"/>
      <c r="J178" s="2"/>
      <c r="K178" s="2"/>
      <c r="L178" s="14"/>
      <c r="M178" s="14"/>
      <c r="N178" s="14"/>
      <c r="O178" s="14"/>
      <c r="P178" s="14"/>
      <c r="Q178" s="14"/>
      <c r="R178" s="14"/>
    </row>
    <row r="179" spans="1:18" ht="16.5" x14ac:dyDescent="0.25">
      <c r="A179" s="80" t="s">
        <v>307</v>
      </c>
      <c r="B179" s="80"/>
      <c r="C179" s="26" t="s">
        <v>241</v>
      </c>
      <c r="D179" s="27">
        <v>3</v>
      </c>
      <c r="E179" s="27">
        <v>3</v>
      </c>
      <c r="F179" s="27">
        <v>3</v>
      </c>
      <c r="G179" s="27">
        <v>1</v>
      </c>
      <c r="H179" s="27">
        <v>3</v>
      </c>
      <c r="I179" s="27">
        <v>3</v>
      </c>
      <c r="J179" s="27">
        <v>3</v>
      </c>
      <c r="K179" s="27">
        <v>3</v>
      </c>
      <c r="L179" s="28"/>
      <c r="M179" s="28"/>
      <c r="N179" s="28"/>
      <c r="O179" s="28"/>
      <c r="P179" s="28"/>
      <c r="Q179" s="28"/>
      <c r="R179" s="28"/>
    </row>
    <row r="180" spans="1:18" ht="16.5" hidden="1" x14ac:dyDescent="0.25">
      <c r="A180" s="80"/>
      <c r="B180" s="80"/>
      <c r="C180" s="26" t="s">
        <v>171</v>
      </c>
      <c r="D180" s="25"/>
      <c r="E180" s="25"/>
      <c r="F180" s="25"/>
      <c r="G180" s="25"/>
      <c r="H180" s="25"/>
      <c r="I180" s="25"/>
      <c r="J180" s="25"/>
      <c r="K180" s="25"/>
      <c r="L180" s="28"/>
      <c r="M180" s="28"/>
      <c r="N180" s="28"/>
      <c r="O180" s="28"/>
      <c r="P180" s="28"/>
      <c r="Q180" s="28"/>
      <c r="R180" s="28"/>
    </row>
    <row r="181" spans="1:18" ht="16.5" x14ac:dyDescent="0.25">
      <c r="A181" s="80"/>
      <c r="B181" s="80"/>
      <c r="C181" s="26" t="s">
        <v>258</v>
      </c>
      <c r="D181" s="27">
        <v>5</v>
      </c>
      <c r="E181" s="27">
        <v>4</v>
      </c>
      <c r="F181" s="27">
        <v>4</v>
      </c>
      <c r="G181" s="27">
        <v>4</v>
      </c>
      <c r="H181" s="27">
        <v>5</v>
      </c>
      <c r="I181" s="27">
        <v>5</v>
      </c>
      <c r="J181" s="27">
        <v>4</v>
      </c>
      <c r="K181" s="27">
        <v>4</v>
      </c>
      <c r="L181" s="28"/>
      <c r="M181" s="28"/>
      <c r="N181" s="28"/>
      <c r="O181" s="28"/>
      <c r="P181" s="28"/>
      <c r="Q181" s="28"/>
      <c r="R181" s="28"/>
    </row>
    <row r="182" spans="1:18" ht="16.5" x14ac:dyDescent="0.25">
      <c r="A182" s="80"/>
      <c r="B182" s="80"/>
      <c r="C182" s="26" t="s">
        <v>278</v>
      </c>
      <c r="D182" s="27">
        <v>1</v>
      </c>
      <c r="E182" s="27">
        <v>1</v>
      </c>
      <c r="F182" s="27">
        <v>2</v>
      </c>
      <c r="G182" s="27">
        <v>2</v>
      </c>
      <c r="H182" s="27">
        <v>2</v>
      </c>
      <c r="I182" s="27">
        <v>1</v>
      </c>
      <c r="J182" s="27">
        <v>2</v>
      </c>
      <c r="K182" s="27">
        <v>1</v>
      </c>
      <c r="L182" s="28"/>
      <c r="M182" s="28"/>
      <c r="N182" s="28"/>
      <c r="O182" s="28"/>
      <c r="P182" s="28"/>
      <c r="Q182" s="28"/>
      <c r="R182" s="28"/>
    </row>
    <row r="183" spans="1:18" ht="16.5" x14ac:dyDescent="0.25">
      <c r="A183" s="80"/>
      <c r="B183" s="80"/>
      <c r="C183" s="26" t="s">
        <v>295</v>
      </c>
      <c r="D183" s="27">
        <v>2</v>
      </c>
      <c r="E183" s="27">
        <v>2</v>
      </c>
      <c r="F183" s="27">
        <v>1</v>
      </c>
      <c r="G183" s="27">
        <v>3</v>
      </c>
      <c r="H183" s="27">
        <v>1</v>
      </c>
      <c r="I183" s="27">
        <v>2</v>
      </c>
      <c r="J183" s="27">
        <v>1</v>
      </c>
      <c r="K183" s="27">
        <v>2</v>
      </c>
      <c r="L183" s="28"/>
      <c r="M183" s="28"/>
      <c r="N183" s="28"/>
      <c r="O183" s="28"/>
      <c r="P183" s="28"/>
      <c r="Q183" s="28"/>
      <c r="R183" s="28"/>
    </row>
    <row r="184" spans="1:18" ht="16.5" x14ac:dyDescent="0.25">
      <c r="A184" s="80"/>
      <c r="B184" s="80"/>
      <c r="C184" s="26" t="s">
        <v>299</v>
      </c>
      <c r="D184" s="27">
        <v>4</v>
      </c>
      <c r="E184" s="27">
        <v>5</v>
      </c>
      <c r="F184" s="27">
        <v>5</v>
      </c>
      <c r="G184" s="27">
        <v>5</v>
      </c>
      <c r="H184" s="27">
        <v>4</v>
      </c>
      <c r="I184" s="27">
        <v>4</v>
      </c>
      <c r="J184" s="27">
        <v>5</v>
      </c>
      <c r="K184" s="27">
        <v>5</v>
      </c>
      <c r="L184" s="28"/>
      <c r="M184" s="28"/>
      <c r="N184" s="28"/>
      <c r="O184" s="28"/>
      <c r="P184" s="28"/>
      <c r="Q184" s="28"/>
      <c r="R184" s="28"/>
    </row>
    <row r="185" spans="1:18" ht="16.5" x14ac:dyDescent="0.25">
      <c r="A185" s="88" t="s">
        <v>308</v>
      </c>
      <c r="B185" s="89" t="s">
        <v>82</v>
      </c>
      <c r="C185" s="9" t="s">
        <v>83</v>
      </c>
      <c r="D185" s="10">
        <v>1</v>
      </c>
      <c r="E185" s="10">
        <v>1</v>
      </c>
      <c r="F185" s="10">
        <v>1</v>
      </c>
      <c r="G185" s="10">
        <v>1</v>
      </c>
      <c r="H185" s="10">
        <v>2</v>
      </c>
      <c r="I185" s="10">
        <v>1</v>
      </c>
      <c r="J185" s="10">
        <v>1</v>
      </c>
      <c r="K185" s="10">
        <v>1</v>
      </c>
      <c r="L185" s="18"/>
      <c r="M185" s="18"/>
      <c r="N185" s="18"/>
      <c r="O185" s="18"/>
      <c r="P185" s="18"/>
      <c r="Q185" s="18"/>
      <c r="R185" s="18"/>
    </row>
    <row r="186" spans="1:18" ht="16.5" x14ac:dyDescent="0.25">
      <c r="A186" s="88"/>
      <c r="B186" s="89"/>
      <c r="C186" s="9" t="s">
        <v>84</v>
      </c>
      <c r="D186" s="10">
        <v>2</v>
      </c>
      <c r="E186" s="10">
        <v>2</v>
      </c>
      <c r="F186" s="10">
        <v>3</v>
      </c>
      <c r="G186" s="10">
        <v>1</v>
      </c>
      <c r="H186" s="8" t="s">
        <v>113</v>
      </c>
      <c r="I186" s="10">
        <v>1</v>
      </c>
      <c r="J186" s="10">
        <v>2</v>
      </c>
      <c r="K186" s="10">
        <v>2</v>
      </c>
      <c r="L186" s="18"/>
      <c r="M186" s="18"/>
      <c r="N186" s="18"/>
      <c r="O186" s="18"/>
      <c r="P186" s="18"/>
      <c r="Q186" s="18"/>
      <c r="R186" s="18"/>
    </row>
    <row r="187" spans="1:18" ht="33" x14ac:dyDescent="0.25">
      <c r="A187" s="88"/>
      <c r="B187" s="89"/>
      <c r="C187" s="9" t="s">
        <v>85</v>
      </c>
      <c r="D187" s="10">
        <v>2</v>
      </c>
      <c r="E187" s="10">
        <v>3</v>
      </c>
      <c r="F187" s="10">
        <v>3</v>
      </c>
      <c r="G187" s="10">
        <v>5</v>
      </c>
      <c r="H187" s="8" t="s">
        <v>113</v>
      </c>
      <c r="I187" s="10">
        <v>2</v>
      </c>
      <c r="J187" s="10">
        <v>2</v>
      </c>
      <c r="K187" s="10">
        <v>2</v>
      </c>
      <c r="L187" s="18"/>
      <c r="M187" s="18"/>
      <c r="N187" s="18"/>
      <c r="O187" s="18"/>
      <c r="P187" s="18"/>
      <c r="Q187" s="18"/>
      <c r="R187" s="18"/>
    </row>
    <row r="188" spans="1:18" ht="33" x14ac:dyDescent="0.25">
      <c r="A188" s="88"/>
      <c r="B188" s="89"/>
      <c r="C188" s="9" t="s">
        <v>86</v>
      </c>
      <c r="D188" s="10">
        <v>3</v>
      </c>
      <c r="E188" s="10">
        <v>3</v>
      </c>
      <c r="F188" s="10">
        <v>3</v>
      </c>
      <c r="G188" s="10">
        <v>5</v>
      </c>
      <c r="H188" s="8" t="s">
        <v>113</v>
      </c>
      <c r="I188" s="10">
        <v>2</v>
      </c>
      <c r="J188" s="10">
        <v>3</v>
      </c>
      <c r="K188" s="10">
        <v>3</v>
      </c>
      <c r="L188" s="18"/>
      <c r="M188" s="18"/>
      <c r="N188" s="18"/>
      <c r="O188" s="18"/>
      <c r="P188" s="18"/>
      <c r="Q188" s="18"/>
      <c r="R188" s="18"/>
    </row>
    <row r="189" spans="1:18" ht="33" x14ac:dyDescent="0.25">
      <c r="A189" s="88"/>
      <c r="B189" s="89"/>
      <c r="C189" s="9" t="s">
        <v>1</v>
      </c>
      <c r="D189" s="10">
        <v>100</v>
      </c>
      <c r="E189" s="10">
        <v>100</v>
      </c>
      <c r="F189" s="10">
        <v>200</v>
      </c>
      <c r="G189" s="10">
        <v>100</v>
      </c>
      <c r="H189" s="8" t="s">
        <v>113</v>
      </c>
      <c r="I189" s="10">
        <v>200</v>
      </c>
      <c r="J189" s="10">
        <v>500</v>
      </c>
      <c r="K189" s="10">
        <v>180</v>
      </c>
      <c r="L189" s="18"/>
      <c r="M189" s="18"/>
      <c r="N189" s="18"/>
      <c r="O189" s="18"/>
      <c r="P189" s="18"/>
      <c r="Q189" s="18"/>
      <c r="R189" s="18"/>
    </row>
    <row r="190" spans="1:18" ht="33" x14ac:dyDescent="0.25">
      <c r="A190" s="88"/>
      <c r="B190" s="89"/>
      <c r="C190" s="9" t="s">
        <v>2</v>
      </c>
      <c r="D190" s="10">
        <v>150</v>
      </c>
      <c r="E190" s="10">
        <v>200</v>
      </c>
      <c r="F190" s="8" t="s">
        <v>392</v>
      </c>
      <c r="G190" s="10">
        <v>200</v>
      </c>
      <c r="H190" s="8" t="s">
        <v>113</v>
      </c>
      <c r="I190" s="10">
        <v>400</v>
      </c>
      <c r="J190" s="10">
        <v>800</v>
      </c>
      <c r="K190" s="10">
        <v>300</v>
      </c>
      <c r="L190" s="18"/>
      <c r="M190" s="18"/>
      <c r="N190" s="18"/>
      <c r="O190" s="18"/>
      <c r="P190" s="18"/>
      <c r="Q190" s="18"/>
      <c r="R190" s="18"/>
    </row>
    <row r="191" spans="1:18" ht="33" x14ac:dyDescent="0.25">
      <c r="A191" s="88"/>
      <c r="B191" s="89"/>
      <c r="C191" s="9" t="s">
        <v>3</v>
      </c>
      <c r="D191" s="10">
        <v>300</v>
      </c>
      <c r="E191" s="10">
        <v>250</v>
      </c>
      <c r="F191" s="10">
        <v>300</v>
      </c>
      <c r="G191" s="10">
        <v>300</v>
      </c>
      <c r="H191" s="8" t="s">
        <v>113</v>
      </c>
      <c r="I191" s="10">
        <v>600</v>
      </c>
      <c r="J191" s="10">
        <v>1200</v>
      </c>
      <c r="K191" s="10">
        <v>400</v>
      </c>
      <c r="L191" s="18"/>
      <c r="M191" s="18"/>
      <c r="N191" s="18"/>
      <c r="O191" s="18"/>
      <c r="P191" s="18"/>
      <c r="Q191" s="18"/>
      <c r="R191" s="18"/>
    </row>
    <row r="192" spans="1:18" ht="16.5" x14ac:dyDescent="0.25">
      <c r="A192" s="88"/>
      <c r="B192" s="89"/>
      <c r="C192" s="9" t="s">
        <v>4</v>
      </c>
      <c r="D192" s="10">
        <v>500</v>
      </c>
      <c r="E192" s="10">
        <v>300</v>
      </c>
      <c r="F192" s="8" t="s">
        <v>460</v>
      </c>
      <c r="G192" s="10">
        <v>400</v>
      </c>
      <c r="H192" s="8" t="s">
        <v>113</v>
      </c>
      <c r="I192" s="10">
        <v>800</v>
      </c>
      <c r="J192" s="10">
        <v>1800</v>
      </c>
      <c r="K192" s="10">
        <v>600</v>
      </c>
      <c r="L192" s="18"/>
      <c r="M192" s="18"/>
      <c r="N192" s="18"/>
      <c r="O192" s="18"/>
      <c r="P192" s="18"/>
      <c r="Q192" s="18"/>
      <c r="R192" s="18"/>
    </row>
    <row r="193" spans="1:18" ht="24" x14ac:dyDescent="0.25">
      <c r="A193" s="88"/>
      <c r="B193" s="88" t="s">
        <v>87</v>
      </c>
      <c r="C193" s="11" t="s">
        <v>88</v>
      </c>
      <c r="D193" s="2"/>
      <c r="E193" s="2"/>
      <c r="F193" s="2"/>
      <c r="G193" s="2" t="s">
        <v>479</v>
      </c>
      <c r="H193" s="2" t="s">
        <v>480</v>
      </c>
      <c r="I193" s="2"/>
      <c r="J193" s="2" t="s">
        <v>479</v>
      </c>
      <c r="K193" s="2"/>
      <c r="L193" s="14"/>
      <c r="M193" s="14"/>
      <c r="N193" s="14"/>
      <c r="O193" s="14"/>
      <c r="P193" s="14"/>
      <c r="Q193" s="14"/>
      <c r="R193" s="14"/>
    </row>
    <row r="194" spans="1:18" ht="36" x14ac:dyDescent="0.25">
      <c r="A194" s="88"/>
      <c r="B194" s="88"/>
      <c r="C194" s="11" t="s">
        <v>312</v>
      </c>
      <c r="D194" s="2"/>
      <c r="E194" s="2"/>
      <c r="F194" s="2" t="s">
        <v>481</v>
      </c>
      <c r="G194" s="2" t="s">
        <v>499</v>
      </c>
      <c r="H194" s="2" t="s">
        <v>481</v>
      </c>
      <c r="I194" s="2"/>
      <c r="J194" s="2" t="s">
        <v>482</v>
      </c>
      <c r="K194" s="2"/>
      <c r="L194" s="14"/>
      <c r="M194" s="14"/>
      <c r="N194" s="14"/>
      <c r="O194" s="14"/>
      <c r="P194" s="14"/>
      <c r="Q194" s="14"/>
      <c r="R194" s="14"/>
    </row>
    <row r="195" spans="1:18" ht="16.5" x14ac:dyDescent="0.25">
      <c r="A195" s="88"/>
      <c r="B195" s="88"/>
      <c r="C195" s="11" t="s">
        <v>315</v>
      </c>
      <c r="D195" s="2" t="s">
        <v>483</v>
      </c>
      <c r="E195" s="2"/>
      <c r="F195" s="2"/>
      <c r="G195" s="2" t="s">
        <v>483</v>
      </c>
      <c r="H195" s="2"/>
      <c r="I195" s="2"/>
      <c r="J195" s="2"/>
      <c r="K195" s="2"/>
      <c r="L195" s="14"/>
      <c r="M195" s="14"/>
      <c r="N195" s="14"/>
      <c r="O195" s="14"/>
      <c r="P195" s="14"/>
      <c r="Q195" s="14"/>
      <c r="R195" s="14"/>
    </row>
    <row r="196" spans="1:18" ht="32.1" customHeight="1" x14ac:dyDescent="0.25">
      <c r="A196" s="88" t="s">
        <v>319</v>
      </c>
      <c r="B196" s="89" t="s">
        <v>82</v>
      </c>
      <c r="C196" s="9" t="s">
        <v>83</v>
      </c>
      <c r="D196" s="10">
        <v>1</v>
      </c>
      <c r="E196" s="10">
        <v>1</v>
      </c>
      <c r="F196" s="10">
        <v>1</v>
      </c>
      <c r="G196" s="10">
        <v>1</v>
      </c>
      <c r="H196" s="10">
        <v>1</v>
      </c>
      <c r="I196" s="10">
        <v>1</v>
      </c>
      <c r="J196" s="10">
        <v>1</v>
      </c>
      <c r="K196" s="10">
        <v>1</v>
      </c>
      <c r="L196" s="18"/>
      <c r="M196" s="18"/>
      <c r="N196" s="18"/>
      <c r="O196" s="18"/>
      <c r="P196" s="18"/>
      <c r="Q196" s="18"/>
      <c r="R196" s="18"/>
    </row>
    <row r="197" spans="1:18" ht="16.5" x14ac:dyDescent="0.25">
      <c r="A197" s="88"/>
      <c r="B197" s="89"/>
      <c r="C197" s="9" t="s">
        <v>84</v>
      </c>
      <c r="D197" s="10">
        <v>2</v>
      </c>
      <c r="E197" s="10">
        <v>1</v>
      </c>
      <c r="F197" s="10">
        <v>1</v>
      </c>
      <c r="G197" s="10">
        <v>2</v>
      </c>
      <c r="H197" s="10">
        <v>1</v>
      </c>
      <c r="I197" s="10">
        <v>1</v>
      </c>
      <c r="J197" s="10">
        <v>3</v>
      </c>
      <c r="K197" s="10">
        <v>2</v>
      </c>
      <c r="L197" s="18"/>
      <c r="M197" s="18"/>
      <c r="N197" s="18"/>
      <c r="O197" s="18"/>
      <c r="P197" s="18"/>
      <c r="Q197" s="18"/>
      <c r="R197" s="18"/>
    </row>
    <row r="198" spans="1:18" ht="33" x14ac:dyDescent="0.25">
      <c r="A198" s="88"/>
      <c r="B198" s="89"/>
      <c r="C198" s="9" t="s">
        <v>85</v>
      </c>
      <c r="D198" s="10">
        <v>2</v>
      </c>
      <c r="E198" s="10">
        <v>1</v>
      </c>
      <c r="F198" s="10">
        <v>1</v>
      </c>
      <c r="G198" s="10">
        <v>1</v>
      </c>
      <c r="H198" s="10">
        <v>1</v>
      </c>
      <c r="I198" s="10">
        <v>1</v>
      </c>
      <c r="J198" s="10">
        <v>3</v>
      </c>
      <c r="K198" s="10">
        <v>3</v>
      </c>
      <c r="L198" s="18"/>
      <c r="M198" s="18"/>
      <c r="N198" s="18"/>
      <c r="O198" s="18"/>
      <c r="P198" s="18"/>
      <c r="Q198" s="18"/>
      <c r="R198" s="18"/>
    </row>
    <row r="199" spans="1:18" ht="33" x14ac:dyDescent="0.25">
      <c r="A199" s="88"/>
      <c r="B199" s="89"/>
      <c r="C199" s="9" t="s">
        <v>86</v>
      </c>
      <c r="D199" s="10">
        <v>3</v>
      </c>
      <c r="E199" s="10">
        <v>5</v>
      </c>
      <c r="F199" s="10">
        <v>5</v>
      </c>
      <c r="G199" s="10">
        <v>5</v>
      </c>
      <c r="H199" s="10">
        <v>5</v>
      </c>
      <c r="I199" s="10">
        <v>5</v>
      </c>
      <c r="J199" s="10">
        <v>3</v>
      </c>
      <c r="K199" s="10">
        <v>4</v>
      </c>
      <c r="L199" s="18"/>
      <c r="M199" s="18"/>
      <c r="N199" s="18"/>
      <c r="O199" s="18"/>
      <c r="P199" s="18"/>
      <c r="Q199" s="18"/>
      <c r="R199" s="18"/>
    </row>
    <row r="200" spans="1:18" ht="16.5" x14ac:dyDescent="0.25">
      <c r="A200" s="88"/>
      <c r="B200" s="89"/>
      <c r="C200" s="9" t="s">
        <v>178</v>
      </c>
      <c r="D200" s="8" t="s">
        <v>500</v>
      </c>
      <c r="E200" s="8" t="s">
        <v>320</v>
      </c>
      <c r="F200" s="8" t="s">
        <v>500</v>
      </c>
      <c r="G200" s="8" t="s">
        <v>500</v>
      </c>
      <c r="H200" s="8" t="s">
        <v>500</v>
      </c>
      <c r="I200" s="8" t="s">
        <v>500</v>
      </c>
      <c r="J200" s="8" t="s">
        <v>320</v>
      </c>
      <c r="K200" s="8" t="s">
        <v>320</v>
      </c>
      <c r="L200" s="18"/>
      <c r="M200" s="18"/>
      <c r="N200" s="18"/>
      <c r="O200" s="18"/>
      <c r="P200" s="18"/>
      <c r="Q200" s="18"/>
      <c r="R200" s="18"/>
    </row>
    <row r="201" spans="1:18" ht="16.5" x14ac:dyDescent="0.25">
      <c r="A201" s="88"/>
      <c r="B201" s="89"/>
      <c r="C201" s="9" t="s">
        <v>183</v>
      </c>
      <c r="D201" s="8" t="s">
        <v>500</v>
      </c>
      <c r="E201" s="8" t="s">
        <v>320</v>
      </c>
      <c r="F201" s="8" t="s">
        <v>500</v>
      </c>
      <c r="G201" s="8" t="s">
        <v>500</v>
      </c>
      <c r="H201" s="8" t="s">
        <v>500</v>
      </c>
      <c r="I201" s="8" t="s">
        <v>500</v>
      </c>
      <c r="J201" s="8" t="s">
        <v>320</v>
      </c>
      <c r="K201" s="8" t="s">
        <v>320</v>
      </c>
      <c r="L201" s="18"/>
      <c r="M201" s="18"/>
      <c r="N201" s="18"/>
      <c r="O201" s="18"/>
      <c r="P201" s="18"/>
      <c r="Q201" s="18"/>
      <c r="R201" s="18"/>
    </row>
    <row r="202" spans="1:18" ht="33" x14ac:dyDescent="0.25">
      <c r="A202" s="88"/>
      <c r="B202" s="89"/>
      <c r="C202" s="9" t="s">
        <v>1</v>
      </c>
      <c r="D202" s="10">
        <v>100</v>
      </c>
      <c r="E202" s="10">
        <v>100</v>
      </c>
      <c r="F202" s="10">
        <v>200</v>
      </c>
      <c r="G202" s="10">
        <v>100</v>
      </c>
      <c r="H202" s="8" t="s">
        <v>113</v>
      </c>
      <c r="I202" s="10">
        <v>0</v>
      </c>
      <c r="J202" s="10">
        <v>200</v>
      </c>
      <c r="K202" s="10">
        <v>200</v>
      </c>
      <c r="L202" s="18"/>
      <c r="M202" s="18"/>
      <c r="N202" s="18"/>
      <c r="O202" s="18"/>
      <c r="P202" s="18"/>
      <c r="Q202" s="18"/>
      <c r="R202" s="18"/>
    </row>
    <row r="203" spans="1:18" ht="33" x14ac:dyDescent="0.25">
      <c r="A203" s="88"/>
      <c r="B203" s="89"/>
      <c r="C203" s="9" t="s">
        <v>2</v>
      </c>
      <c r="D203" s="10">
        <v>200</v>
      </c>
      <c r="E203" s="10">
        <v>200</v>
      </c>
      <c r="F203" s="8" t="s">
        <v>392</v>
      </c>
      <c r="G203" s="10">
        <v>200</v>
      </c>
      <c r="H203" s="8" t="s">
        <v>113</v>
      </c>
      <c r="I203" s="10">
        <v>0</v>
      </c>
      <c r="J203" s="10">
        <v>500</v>
      </c>
      <c r="K203" s="10">
        <v>400</v>
      </c>
      <c r="L203" s="18"/>
      <c r="M203" s="18"/>
      <c r="N203" s="18"/>
      <c r="O203" s="18"/>
      <c r="P203" s="18"/>
      <c r="Q203" s="18"/>
      <c r="R203" s="18"/>
    </row>
    <row r="204" spans="1:18" ht="33" x14ac:dyDescent="0.25">
      <c r="A204" s="88"/>
      <c r="B204" s="89"/>
      <c r="C204" s="9" t="s">
        <v>3</v>
      </c>
      <c r="D204" s="10">
        <v>300</v>
      </c>
      <c r="E204" s="10">
        <v>300</v>
      </c>
      <c r="F204" s="10">
        <v>300</v>
      </c>
      <c r="G204" s="10">
        <v>300</v>
      </c>
      <c r="H204" s="8" t="s">
        <v>113</v>
      </c>
      <c r="I204" s="10">
        <v>0</v>
      </c>
      <c r="J204" s="10">
        <v>800</v>
      </c>
      <c r="K204" s="10">
        <v>600</v>
      </c>
      <c r="L204" s="18"/>
      <c r="M204" s="18"/>
      <c r="N204" s="18"/>
      <c r="O204" s="18"/>
      <c r="P204" s="18"/>
      <c r="Q204" s="18"/>
      <c r="R204" s="18"/>
    </row>
    <row r="205" spans="1:18" ht="33" x14ac:dyDescent="0.25">
      <c r="A205" s="88"/>
      <c r="B205" s="89"/>
      <c r="C205" s="9" t="s">
        <v>4</v>
      </c>
      <c r="D205" s="10">
        <v>500</v>
      </c>
      <c r="E205" s="10">
        <v>400</v>
      </c>
      <c r="F205" s="8" t="s">
        <v>460</v>
      </c>
      <c r="G205" s="10">
        <v>500</v>
      </c>
      <c r="H205" s="8" t="s">
        <v>113</v>
      </c>
      <c r="I205" s="8" t="s">
        <v>484</v>
      </c>
      <c r="J205" s="10">
        <v>1200</v>
      </c>
      <c r="K205" s="10">
        <v>900</v>
      </c>
      <c r="L205" s="18"/>
      <c r="M205" s="18"/>
      <c r="N205" s="18"/>
      <c r="O205" s="18"/>
      <c r="P205" s="18"/>
      <c r="Q205" s="18"/>
      <c r="R205" s="18"/>
    </row>
    <row r="206" spans="1:18" ht="33" x14ac:dyDescent="0.25">
      <c r="A206" s="88"/>
      <c r="B206" s="90" t="s">
        <v>87</v>
      </c>
      <c r="C206" s="29" t="s">
        <v>321</v>
      </c>
      <c r="D206" s="30" t="s">
        <v>485</v>
      </c>
      <c r="E206" s="30" t="s">
        <v>485</v>
      </c>
      <c r="F206" s="30" t="s">
        <v>485</v>
      </c>
      <c r="G206" s="30" t="s">
        <v>485</v>
      </c>
      <c r="H206" s="30" t="s">
        <v>485</v>
      </c>
      <c r="I206" s="30" t="s">
        <v>485</v>
      </c>
      <c r="J206" s="30" t="s">
        <v>485</v>
      </c>
      <c r="K206" s="30" t="s">
        <v>485</v>
      </c>
      <c r="L206" s="31"/>
      <c r="M206" s="31"/>
      <c r="N206" s="31"/>
      <c r="O206" s="31"/>
      <c r="P206" s="31"/>
      <c r="Q206" s="31"/>
      <c r="R206" s="31"/>
    </row>
    <row r="207" spans="1:18" ht="33" x14ac:dyDescent="0.25">
      <c r="A207" s="88"/>
      <c r="B207" s="91"/>
      <c r="C207" s="11" t="s">
        <v>327</v>
      </c>
      <c r="D207" s="2"/>
      <c r="E207" s="2"/>
      <c r="F207" s="2"/>
      <c r="G207" s="2"/>
      <c r="H207" s="2"/>
      <c r="I207" s="2"/>
      <c r="J207" s="2"/>
      <c r="K207" s="2"/>
      <c r="L207" s="14"/>
      <c r="M207" s="14"/>
      <c r="N207" s="14"/>
      <c r="O207" s="14"/>
      <c r="P207" s="14"/>
      <c r="Q207" s="14"/>
      <c r="R207" s="14"/>
    </row>
    <row r="208" spans="1:18" ht="33" x14ac:dyDescent="0.25">
      <c r="A208" s="88"/>
      <c r="B208" s="92"/>
      <c r="C208" s="11" t="s">
        <v>328</v>
      </c>
      <c r="D208" s="2"/>
      <c r="E208" s="2"/>
      <c r="F208" s="2"/>
      <c r="G208" s="2"/>
      <c r="H208" s="2"/>
      <c r="I208" s="2"/>
      <c r="J208" s="2"/>
      <c r="K208" s="2"/>
      <c r="L208" s="14"/>
      <c r="M208" s="14"/>
      <c r="N208" s="14"/>
      <c r="O208" s="14"/>
      <c r="P208" s="14"/>
      <c r="Q208" s="14"/>
      <c r="R208" s="14"/>
    </row>
    <row r="209" spans="1:18" ht="32.1" customHeight="1" x14ac:dyDescent="0.25">
      <c r="A209" s="88" t="s">
        <v>329</v>
      </c>
      <c r="B209" s="89" t="s">
        <v>82</v>
      </c>
      <c r="C209" s="9" t="s">
        <v>83</v>
      </c>
      <c r="D209" s="10">
        <v>1</v>
      </c>
      <c r="E209" s="10">
        <v>1</v>
      </c>
      <c r="F209" s="10">
        <v>1</v>
      </c>
      <c r="G209" s="10">
        <v>1</v>
      </c>
      <c r="H209" s="10">
        <v>1</v>
      </c>
      <c r="I209" s="10">
        <v>1</v>
      </c>
      <c r="J209" s="10">
        <v>1</v>
      </c>
      <c r="K209" s="10">
        <v>1</v>
      </c>
      <c r="L209" s="18"/>
      <c r="M209" s="18"/>
      <c r="N209" s="18"/>
      <c r="O209" s="18"/>
      <c r="P209" s="18"/>
      <c r="Q209" s="18"/>
      <c r="R209" s="18"/>
    </row>
    <row r="210" spans="1:18" ht="16.5" x14ac:dyDescent="0.25">
      <c r="A210" s="88"/>
      <c r="B210" s="89"/>
      <c r="C210" s="9" t="s">
        <v>84</v>
      </c>
      <c r="D210" s="10">
        <v>2</v>
      </c>
      <c r="E210" s="10">
        <v>1</v>
      </c>
      <c r="F210" s="10">
        <v>1</v>
      </c>
      <c r="G210" s="10">
        <v>1</v>
      </c>
      <c r="H210" s="10">
        <v>1</v>
      </c>
      <c r="I210" s="10">
        <v>1</v>
      </c>
      <c r="J210" s="10">
        <v>2</v>
      </c>
      <c r="K210" s="10">
        <v>2</v>
      </c>
      <c r="L210" s="18"/>
      <c r="M210" s="18"/>
      <c r="N210" s="18"/>
      <c r="O210" s="18"/>
      <c r="P210" s="18"/>
      <c r="Q210" s="18"/>
      <c r="R210" s="18"/>
    </row>
    <row r="211" spans="1:18" ht="33" x14ac:dyDescent="0.25">
      <c r="A211" s="88"/>
      <c r="B211" s="89"/>
      <c r="C211" s="9" t="s">
        <v>85</v>
      </c>
      <c r="D211" s="10">
        <v>3</v>
      </c>
      <c r="E211" s="10">
        <v>1</v>
      </c>
      <c r="F211" s="10">
        <v>1</v>
      </c>
      <c r="G211" s="10">
        <v>1</v>
      </c>
      <c r="H211" s="10">
        <v>1</v>
      </c>
      <c r="I211" s="10">
        <v>1</v>
      </c>
      <c r="J211" s="10">
        <v>1</v>
      </c>
      <c r="K211" s="10">
        <v>2</v>
      </c>
      <c r="L211" s="18"/>
      <c r="M211" s="18"/>
      <c r="N211" s="18"/>
      <c r="O211" s="18"/>
      <c r="P211" s="18"/>
      <c r="Q211" s="18"/>
      <c r="R211" s="18"/>
    </row>
    <row r="212" spans="1:18" ht="33" x14ac:dyDescent="0.25">
      <c r="A212" s="88"/>
      <c r="B212" s="89"/>
      <c r="C212" s="9" t="s">
        <v>86</v>
      </c>
      <c r="D212" s="10">
        <v>3</v>
      </c>
      <c r="E212" s="10">
        <v>5</v>
      </c>
      <c r="F212" s="10">
        <v>5</v>
      </c>
      <c r="G212" s="10">
        <v>5</v>
      </c>
      <c r="H212" s="10">
        <v>5</v>
      </c>
      <c r="I212" s="10">
        <v>3</v>
      </c>
      <c r="J212" s="10">
        <v>4</v>
      </c>
      <c r="K212" s="10">
        <v>3</v>
      </c>
      <c r="L212" s="18"/>
      <c r="M212" s="18"/>
      <c r="N212" s="18"/>
      <c r="O212" s="18"/>
      <c r="P212" s="18"/>
      <c r="Q212" s="18"/>
      <c r="R212" s="18"/>
    </row>
    <row r="213" spans="1:18" ht="33" x14ac:dyDescent="0.25">
      <c r="A213" s="88"/>
      <c r="B213" s="89"/>
      <c r="C213" s="9" t="s">
        <v>1</v>
      </c>
      <c r="D213" s="10">
        <v>200</v>
      </c>
      <c r="E213" s="10">
        <v>200</v>
      </c>
      <c r="F213" s="8" t="s">
        <v>486</v>
      </c>
      <c r="G213" s="10">
        <v>200</v>
      </c>
      <c r="H213" s="10">
        <v>200</v>
      </c>
      <c r="I213" s="10">
        <v>100</v>
      </c>
      <c r="J213" s="10">
        <v>800</v>
      </c>
      <c r="K213" s="10">
        <v>200</v>
      </c>
      <c r="L213" s="18"/>
      <c r="M213" s="18"/>
      <c r="N213" s="18"/>
      <c r="O213" s="18"/>
      <c r="P213" s="18"/>
      <c r="Q213" s="18"/>
      <c r="R213" s="18"/>
    </row>
    <row r="214" spans="1:18" ht="33" x14ac:dyDescent="0.25">
      <c r="A214" s="88"/>
      <c r="B214" s="89"/>
      <c r="C214" s="9" t="s">
        <v>2</v>
      </c>
      <c r="D214" s="10">
        <v>300</v>
      </c>
      <c r="E214" s="10">
        <v>300</v>
      </c>
      <c r="F214" s="10">
        <v>300</v>
      </c>
      <c r="G214" s="10">
        <v>300</v>
      </c>
      <c r="H214" s="10">
        <v>400</v>
      </c>
      <c r="I214" s="10">
        <v>300</v>
      </c>
      <c r="J214" s="10">
        <v>1500</v>
      </c>
      <c r="K214" s="10">
        <v>400</v>
      </c>
      <c r="L214" s="18"/>
      <c r="M214" s="18"/>
      <c r="N214" s="18"/>
      <c r="O214" s="18"/>
      <c r="P214" s="18"/>
      <c r="Q214" s="18"/>
      <c r="R214" s="18"/>
    </row>
    <row r="215" spans="1:18" ht="33" x14ac:dyDescent="0.25">
      <c r="A215" s="88"/>
      <c r="B215" s="89"/>
      <c r="C215" s="9" t="s">
        <v>3</v>
      </c>
      <c r="D215" s="10">
        <v>400</v>
      </c>
      <c r="E215" s="10">
        <v>400</v>
      </c>
      <c r="F215" s="8" t="s">
        <v>411</v>
      </c>
      <c r="G215" s="10">
        <v>400</v>
      </c>
      <c r="H215" s="10">
        <v>800</v>
      </c>
      <c r="I215" s="10">
        <v>500</v>
      </c>
      <c r="J215" s="10">
        <v>2000</v>
      </c>
      <c r="K215" s="10">
        <v>600</v>
      </c>
      <c r="L215" s="18"/>
      <c r="M215" s="18"/>
      <c r="N215" s="18"/>
      <c r="O215" s="18"/>
      <c r="P215" s="18"/>
      <c r="Q215" s="18"/>
      <c r="R215" s="18"/>
    </row>
    <row r="216" spans="1:18" ht="16.5" x14ac:dyDescent="0.25">
      <c r="A216" s="88"/>
      <c r="B216" s="89"/>
      <c r="C216" s="9" t="s">
        <v>4</v>
      </c>
      <c r="D216" s="10">
        <v>600</v>
      </c>
      <c r="E216" s="10">
        <v>600</v>
      </c>
      <c r="F216" s="8" t="s">
        <v>487</v>
      </c>
      <c r="G216" s="10">
        <v>700</v>
      </c>
      <c r="H216" s="10">
        <v>1500</v>
      </c>
      <c r="I216" s="10">
        <v>700</v>
      </c>
      <c r="J216" s="10">
        <v>3000</v>
      </c>
      <c r="K216" s="10">
        <v>900</v>
      </c>
      <c r="L216" s="18"/>
      <c r="M216" s="18"/>
      <c r="N216" s="18"/>
      <c r="O216" s="18"/>
      <c r="P216" s="18"/>
      <c r="Q216" s="18"/>
      <c r="R216" s="18"/>
    </row>
    <row r="217" spans="1:18" ht="36" x14ac:dyDescent="0.25">
      <c r="A217" s="88"/>
      <c r="B217" s="88" t="s">
        <v>87</v>
      </c>
      <c r="C217" s="11" t="s">
        <v>330</v>
      </c>
      <c r="D217" s="2" t="s">
        <v>488</v>
      </c>
      <c r="E217" s="2" t="s">
        <v>488</v>
      </c>
      <c r="F217" s="2" t="s">
        <v>488</v>
      </c>
      <c r="G217" s="2" t="s">
        <v>488</v>
      </c>
      <c r="H217" s="2" t="s">
        <v>488</v>
      </c>
      <c r="I217" s="2" t="s">
        <v>488</v>
      </c>
      <c r="J217" s="2" t="s">
        <v>488</v>
      </c>
      <c r="K217" s="2" t="s">
        <v>488</v>
      </c>
      <c r="L217" s="14"/>
      <c r="M217" s="14"/>
      <c r="N217" s="14"/>
      <c r="O217" s="14"/>
      <c r="P217" s="14"/>
      <c r="Q217" s="14"/>
      <c r="R217" s="14"/>
    </row>
    <row r="218" spans="1:18" ht="17.25" x14ac:dyDescent="0.25">
      <c r="A218" s="88"/>
      <c r="B218" s="88"/>
      <c r="C218" s="11" t="s">
        <v>334</v>
      </c>
      <c r="D218" s="2"/>
      <c r="E218" s="2"/>
      <c r="F218" s="2"/>
      <c r="G218" s="2"/>
      <c r="H218" s="2"/>
      <c r="I218" s="2"/>
      <c r="J218" s="2"/>
      <c r="K218" s="32"/>
      <c r="L218" s="14"/>
      <c r="M218" s="14"/>
      <c r="N218" s="14"/>
      <c r="O218" s="14"/>
      <c r="P218" s="14"/>
      <c r="Q218" s="14"/>
      <c r="R218" s="14"/>
    </row>
    <row r="219" spans="1:18" ht="16.5" x14ac:dyDescent="0.25">
      <c r="A219" s="80" t="s">
        <v>335</v>
      </c>
      <c r="B219" s="80"/>
      <c r="C219" s="26" t="s">
        <v>336</v>
      </c>
      <c r="D219" s="25"/>
      <c r="E219" s="27">
        <v>4</v>
      </c>
      <c r="F219" s="27">
        <v>3</v>
      </c>
      <c r="G219" s="27">
        <v>1</v>
      </c>
      <c r="H219" s="27">
        <v>2</v>
      </c>
      <c r="I219" s="27">
        <v>1</v>
      </c>
      <c r="J219" s="27">
        <v>4</v>
      </c>
      <c r="K219" s="25"/>
      <c r="L219" s="28"/>
      <c r="M219" s="28"/>
      <c r="N219" s="28"/>
      <c r="O219" s="28"/>
      <c r="P219" s="28"/>
      <c r="Q219" s="28"/>
      <c r="R219" s="28"/>
    </row>
    <row r="220" spans="1:18" ht="16.5" x14ac:dyDescent="0.25">
      <c r="A220" s="80"/>
      <c r="B220" s="80"/>
      <c r="C220" s="26" t="s">
        <v>112</v>
      </c>
      <c r="D220" s="27">
        <v>5</v>
      </c>
      <c r="E220" s="27">
        <v>3</v>
      </c>
      <c r="F220" s="27">
        <v>4</v>
      </c>
      <c r="G220" s="27">
        <v>5</v>
      </c>
      <c r="H220" s="27">
        <v>4</v>
      </c>
      <c r="I220" s="27">
        <v>2</v>
      </c>
      <c r="J220" s="25"/>
      <c r="K220" s="25"/>
      <c r="L220" s="28"/>
      <c r="M220" s="28"/>
      <c r="N220" s="28"/>
      <c r="O220" s="28"/>
      <c r="P220" s="28"/>
      <c r="Q220" s="28"/>
      <c r="R220" s="28"/>
    </row>
    <row r="221" spans="1:18" ht="16.5" x14ac:dyDescent="0.25">
      <c r="A221" s="80"/>
      <c r="B221" s="80"/>
      <c r="C221" s="26" t="s">
        <v>151</v>
      </c>
      <c r="D221" s="27">
        <v>3</v>
      </c>
      <c r="E221" s="25"/>
      <c r="F221" s="25"/>
      <c r="G221" s="25"/>
      <c r="H221" s="27">
        <v>3</v>
      </c>
      <c r="I221" s="25"/>
      <c r="J221" s="27">
        <v>1</v>
      </c>
      <c r="K221" s="25"/>
      <c r="L221" s="28"/>
      <c r="M221" s="28"/>
      <c r="N221" s="28"/>
      <c r="O221" s="28"/>
      <c r="P221" s="28"/>
      <c r="Q221" s="28"/>
      <c r="R221" s="28"/>
    </row>
    <row r="222" spans="1:18" ht="16.5" x14ac:dyDescent="0.25">
      <c r="A222" s="80"/>
      <c r="B222" s="80"/>
      <c r="C222" s="26" t="s">
        <v>157</v>
      </c>
      <c r="D222" s="25"/>
      <c r="E222" s="25"/>
      <c r="F222" s="25"/>
      <c r="G222" s="27">
        <v>2</v>
      </c>
      <c r="H222" s="25"/>
      <c r="I222" s="25"/>
      <c r="J222" s="25"/>
      <c r="K222" s="25"/>
      <c r="L222" s="28"/>
      <c r="M222" s="28"/>
      <c r="N222" s="28"/>
      <c r="O222" s="28"/>
      <c r="P222" s="28"/>
      <c r="Q222" s="28"/>
      <c r="R222" s="28"/>
    </row>
    <row r="223" spans="1:18" ht="16.5" x14ac:dyDescent="0.25">
      <c r="A223" s="80"/>
      <c r="B223" s="80"/>
      <c r="C223" s="26" t="s">
        <v>177</v>
      </c>
      <c r="D223" s="27">
        <v>2</v>
      </c>
      <c r="E223" s="25"/>
      <c r="F223" s="25"/>
      <c r="G223" s="25"/>
      <c r="H223" s="27">
        <v>5</v>
      </c>
      <c r="I223" s="25"/>
      <c r="J223" s="27">
        <v>5</v>
      </c>
      <c r="K223" s="27">
        <v>4</v>
      </c>
      <c r="L223" s="28"/>
      <c r="M223" s="28"/>
      <c r="N223" s="28"/>
      <c r="O223" s="28"/>
      <c r="P223" s="28"/>
      <c r="Q223" s="28"/>
      <c r="R223" s="28"/>
    </row>
    <row r="224" spans="1:18" ht="16.5" x14ac:dyDescent="0.25">
      <c r="A224" s="80"/>
      <c r="B224" s="80"/>
      <c r="C224" s="26" t="s">
        <v>212</v>
      </c>
      <c r="D224" s="27">
        <v>1</v>
      </c>
      <c r="E224" s="27">
        <v>1</v>
      </c>
      <c r="F224" s="25"/>
      <c r="G224" s="25"/>
      <c r="H224" s="25"/>
      <c r="I224" s="25"/>
      <c r="J224" s="25"/>
      <c r="K224" s="27">
        <v>2</v>
      </c>
      <c r="L224" s="28"/>
      <c r="M224" s="28"/>
      <c r="N224" s="28"/>
      <c r="O224" s="28"/>
      <c r="P224" s="28"/>
      <c r="Q224" s="28"/>
      <c r="R224" s="28"/>
    </row>
    <row r="225" spans="1:18" ht="16.5" x14ac:dyDescent="0.25">
      <c r="A225" s="80"/>
      <c r="B225" s="80"/>
      <c r="C225" s="26" t="s">
        <v>241</v>
      </c>
      <c r="D225" s="25"/>
      <c r="E225" s="25"/>
      <c r="F225" s="25"/>
      <c r="G225" s="25"/>
      <c r="H225" s="25"/>
      <c r="I225" s="27">
        <v>5</v>
      </c>
      <c r="J225" s="27">
        <v>3</v>
      </c>
      <c r="K225" s="25"/>
      <c r="L225" s="28"/>
      <c r="M225" s="28"/>
      <c r="N225" s="28"/>
      <c r="O225" s="28"/>
      <c r="P225" s="28"/>
      <c r="Q225" s="28"/>
      <c r="R225" s="28"/>
    </row>
    <row r="226" spans="1:18" ht="16.5" hidden="1" x14ac:dyDescent="0.25">
      <c r="A226" s="80"/>
      <c r="B226" s="80"/>
      <c r="C226" s="26" t="s">
        <v>171</v>
      </c>
      <c r="D226" s="25"/>
      <c r="E226" s="25"/>
      <c r="F226" s="25"/>
      <c r="G226" s="25"/>
      <c r="H226" s="25"/>
      <c r="I226" s="25"/>
      <c r="J226" s="25"/>
      <c r="K226" s="25"/>
      <c r="L226" s="28"/>
      <c r="M226" s="28"/>
      <c r="N226" s="28"/>
      <c r="O226" s="28"/>
      <c r="P226" s="28"/>
      <c r="Q226" s="28"/>
      <c r="R226" s="28"/>
    </row>
    <row r="227" spans="1:18" ht="16.5" x14ac:dyDescent="0.25">
      <c r="A227" s="80"/>
      <c r="B227" s="80"/>
      <c r="C227" s="26" t="s">
        <v>258</v>
      </c>
      <c r="D227" s="25"/>
      <c r="E227" s="25"/>
      <c r="F227" s="25"/>
      <c r="G227" s="25"/>
      <c r="H227" s="25"/>
      <c r="I227" s="25"/>
      <c r="J227" s="25"/>
      <c r="K227" s="25"/>
      <c r="L227" s="28"/>
      <c r="M227" s="28"/>
      <c r="N227" s="28"/>
      <c r="O227" s="28"/>
      <c r="P227" s="28"/>
      <c r="Q227" s="28"/>
      <c r="R227" s="28"/>
    </row>
    <row r="228" spans="1:18" ht="16.5" x14ac:dyDescent="0.25">
      <c r="A228" s="80"/>
      <c r="B228" s="80"/>
      <c r="C228" s="26" t="s">
        <v>278</v>
      </c>
      <c r="D228" s="27">
        <v>4</v>
      </c>
      <c r="E228" s="27">
        <v>2</v>
      </c>
      <c r="F228" s="27">
        <v>2</v>
      </c>
      <c r="G228" s="25"/>
      <c r="H228" s="25"/>
      <c r="I228" s="27">
        <v>3</v>
      </c>
      <c r="J228" s="27">
        <v>2</v>
      </c>
      <c r="K228" s="27">
        <v>1</v>
      </c>
      <c r="L228" s="28"/>
      <c r="M228" s="28"/>
      <c r="N228" s="28"/>
      <c r="O228" s="28"/>
      <c r="P228" s="28"/>
      <c r="Q228" s="28"/>
      <c r="R228" s="28"/>
    </row>
    <row r="229" spans="1:18" ht="16.5" x14ac:dyDescent="0.25">
      <c r="A229" s="80"/>
      <c r="B229" s="80"/>
      <c r="C229" s="26" t="s">
        <v>295</v>
      </c>
      <c r="D229" s="25"/>
      <c r="E229" s="25"/>
      <c r="F229" s="27">
        <v>5</v>
      </c>
      <c r="G229" s="25"/>
      <c r="H229" s="25"/>
      <c r="I229" s="27">
        <v>4</v>
      </c>
      <c r="J229" s="25"/>
      <c r="K229" s="27">
        <v>3</v>
      </c>
      <c r="L229" s="28"/>
      <c r="M229" s="28"/>
      <c r="N229" s="28"/>
      <c r="O229" s="28"/>
      <c r="P229" s="28"/>
      <c r="Q229" s="28"/>
      <c r="R229" s="28"/>
    </row>
    <row r="230" spans="1:18" ht="16.5" x14ac:dyDescent="0.25">
      <c r="A230" s="80"/>
      <c r="B230" s="80"/>
      <c r="C230" s="26" t="s">
        <v>299</v>
      </c>
      <c r="D230" s="25"/>
      <c r="E230" s="25"/>
      <c r="F230" s="25"/>
      <c r="G230" s="25"/>
      <c r="H230" s="25"/>
      <c r="I230" s="25"/>
      <c r="J230" s="25"/>
      <c r="K230" s="25"/>
      <c r="L230" s="28"/>
      <c r="M230" s="28"/>
      <c r="N230" s="28"/>
      <c r="O230" s="28"/>
      <c r="P230" s="28"/>
      <c r="Q230" s="28"/>
      <c r="R230" s="28"/>
    </row>
    <row r="231" spans="1:18" ht="16.5" x14ac:dyDescent="0.25">
      <c r="A231" s="80"/>
      <c r="B231" s="80"/>
      <c r="C231" s="26" t="s">
        <v>308</v>
      </c>
      <c r="D231" s="25"/>
      <c r="E231" s="25"/>
      <c r="F231" s="25"/>
      <c r="G231" s="27">
        <v>3</v>
      </c>
      <c r="H231" s="25"/>
      <c r="I231" s="25"/>
      <c r="J231" s="25"/>
      <c r="K231" s="25"/>
      <c r="L231" s="28"/>
      <c r="M231" s="28"/>
      <c r="N231" s="28"/>
      <c r="O231" s="28"/>
      <c r="P231" s="28"/>
      <c r="Q231" s="28"/>
      <c r="R231" s="28"/>
    </row>
    <row r="232" spans="1:18" ht="16.5" x14ac:dyDescent="0.25">
      <c r="A232" s="80"/>
      <c r="B232" s="80"/>
      <c r="C232" s="26" t="s">
        <v>319</v>
      </c>
      <c r="D232" s="25"/>
      <c r="E232" s="27">
        <v>5</v>
      </c>
      <c r="F232" s="25"/>
      <c r="G232" s="25"/>
      <c r="H232" s="25"/>
      <c r="I232" s="25"/>
      <c r="J232" s="25"/>
      <c r="K232" s="27">
        <v>5</v>
      </c>
      <c r="L232" s="28"/>
      <c r="M232" s="28"/>
      <c r="N232" s="28"/>
      <c r="O232" s="28"/>
      <c r="P232" s="28"/>
      <c r="Q232" s="28"/>
      <c r="R232" s="28"/>
    </row>
    <row r="233" spans="1:18" ht="16.5" x14ac:dyDescent="0.25">
      <c r="A233" s="80"/>
      <c r="B233" s="80"/>
      <c r="C233" s="26" t="s">
        <v>329</v>
      </c>
      <c r="D233" s="25"/>
      <c r="E233" s="25"/>
      <c r="F233" s="27">
        <v>1</v>
      </c>
      <c r="G233" s="27">
        <v>4</v>
      </c>
      <c r="H233" s="27">
        <v>1</v>
      </c>
      <c r="I233" s="25"/>
      <c r="J233" s="25"/>
      <c r="K233" s="25"/>
      <c r="L233" s="28"/>
      <c r="M233" s="28"/>
      <c r="N233" s="28"/>
      <c r="O233" s="28"/>
      <c r="P233" s="28"/>
      <c r="Q233" s="28"/>
      <c r="R233" s="28"/>
    </row>
    <row r="234" spans="1:18" ht="32.1" customHeight="1" x14ac:dyDescent="0.25">
      <c r="A234" s="80" t="s">
        <v>337</v>
      </c>
      <c r="B234" s="80" t="s">
        <v>338</v>
      </c>
      <c r="C234" s="80"/>
      <c r="D234" s="27">
        <v>5</v>
      </c>
      <c r="E234" s="27">
        <v>5</v>
      </c>
      <c r="F234" s="27">
        <v>1</v>
      </c>
      <c r="G234" s="27">
        <v>1</v>
      </c>
      <c r="H234" s="27">
        <v>2</v>
      </c>
      <c r="I234" s="27">
        <v>1</v>
      </c>
      <c r="J234" s="27">
        <v>5</v>
      </c>
      <c r="K234" s="27">
        <v>2</v>
      </c>
      <c r="L234" s="28"/>
      <c r="M234" s="28"/>
      <c r="N234" s="28"/>
      <c r="O234" s="28"/>
      <c r="P234" s="28"/>
      <c r="Q234" s="28"/>
      <c r="R234" s="28"/>
    </row>
    <row r="235" spans="1:18" ht="40.15" customHeight="1" x14ac:dyDescent="0.25">
      <c r="A235" s="80"/>
      <c r="B235" s="80" t="s">
        <v>340</v>
      </c>
      <c r="C235" s="80"/>
      <c r="D235" s="27">
        <v>1</v>
      </c>
      <c r="E235" s="27">
        <v>1</v>
      </c>
      <c r="F235" s="27">
        <v>2</v>
      </c>
      <c r="G235" s="27">
        <v>7</v>
      </c>
      <c r="H235" s="27">
        <v>1</v>
      </c>
      <c r="I235" s="27">
        <v>5</v>
      </c>
      <c r="J235" s="27">
        <v>1</v>
      </c>
      <c r="K235" s="27">
        <v>1</v>
      </c>
      <c r="L235" s="28"/>
      <c r="M235" s="28"/>
      <c r="N235" s="28"/>
      <c r="O235" s="28"/>
      <c r="P235" s="28"/>
      <c r="Q235" s="28"/>
      <c r="R235" s="28"/>
    </row>
    <row r="236" spans="1:18" ht="26.1" customHeight="1" x14ac:dyDescent="0.25">
      <c r="A236" s="80"/>
      <c r="B236" s="80" t="s">
        <v>341</v>
      </c>
      <c r="C236" s="80"/>
      <c r="D236" s="25" t="s">
        <v>489</v>
      </c>
      <c r="E236" s="25" t="s">
        <v>490</v>
      </c>
      <c r="F236" s="25" t="s">
        <v>491</v>
      </c>
      <c r="G236" s="27">
        <v>6</v>
      </c>
      <c r="H236" s="27">
        <v>7</v>
      </c>
      <c r="I236" s="25" t="s">
        <v>492</v>
      </c>
      <c r="J236" s="27">
        <v>9</v>
      </c>
      <c r="K236" s="25" t="s">
        <v>492</v>
      </c>
      <c r="L236" s="28"/>
      <c r="M236" s="28"/>
      <c r="N236" s="28"/>
      <c r="O236" s="28"/>
      <c r="P236" s="28"/>
      <c r="Q236" s="28"/>
      <c r="R236" s="28"/>
    </row>
    <row r="237" spans="1:18" ht="26.1" customHeight="1" x14ac:dyDescent="0.25">
      <c r="A237" s="80"/>
      <c r="B237" s="80" t="s">
        <v>342</v>
      </c>
      <c r="C237" s="80"/>
      <c r="D237" s="27">
        <v>2</v>
      </c>
      <c r="E237" s="27">
        <v>3</v>
      </c>
      <c r="F237" s="25" t="s">
        <v>491</v>
      </c>
      <c r="G237" s="27">
        <v>3</v>
      </c>
      <c r="H237" s="27">
        <v>3</v>
      </c>
      <c r="I237" s="27">
        <v>3</v>
      </c>
      <c r="J237" s="27">
        <v>2</v>
      </c>
      <c r="K237" s="27">
        <v>3</v>
      </c>
      <c r="L237" s="28"/>
      <c r="M237" s="28"/>
      <c r="N237" s="28"/>
      <c r="O237" s="28"/>
      <c r="P237" s="28"/>
      <c r="Q237" s="28"/>
      <c r="R237" s="28"/>
    </row>
    <row r="238" spans="1:18" ht="26.1" customHeight="1" x14ac:dyDescent="0.25">
      <c r="A238" s="80"/>
      <c r="B238" s="80" t="s">
        <v>343</v>
      </c>
      <c r="C238" s="80"/>
      <c r="D238" s="27">
        <v>6</v>
      </c>
      <c r="E238" s="25" t="s">
        <v>490</v>
      </c>
      <c r="F238" s="25" t="s">
        <v>491</v>
      </c>
      <c r="G238" s="27">
        <v>2</v>
      </c>
      <c r="H238" s="27">
        <v>6</v>
      </c>
      <c r="I238" s="27">
        <v>6</v>
      </c>
      <c r="J238" s="27">
        <v>6</v>
      </c>
      <c r="K238" s="27">
        <v>5</v>
      </c>
      <c r="L238" s="28"/>
      <c r="M238" s="28"/>
      <c r="N238" s="28"/>
      <c r="O238" s="28"/>
      <c r="P238" s="28"/>
      <c r="Q238" s="28"/>
      <c r="R238" s="28"/>
    </row>
    <row r="239" spans="1:18" ht="40.15" customHeight="1" x14ac:dyDescent="0.25">
      <c r="A239" s="80"/>
      <c r="B239" s="80" t="s">
        <v>344</v>
      </c>
      <c r="C239" s="80"/>
      <c r="D239" s="27">
        <v>7</v>
      </c>
      <c r="E239" s="27">
        <v>2</v>
      </c>
      <c r="F239" s="25" t="s">
        <v>491</v>
      </c>
      <c r="G239" s="27">
        <v>5</v>
      </c>
      <c r="H239" s="27">
        <v>4</v>
      </c>
      <c r="I239" s="27">
        <v>4</v>
      </c>
      <c r="J239" s="27">
        <v>3</v>
      </c>
      <c r="K239" s="27">
        <v>4</v>
      </c>
      <c r="L239" s="28"/>
      <c r="M239" s="28"/>
      <c r="N239" s="28"/>
      <c r="O239" s="28"/>
      <c r="P239" s="28"/>
      <c r="Q239" s="28"/>
      <c r="R239" s="28"/>
    </row>
    <row r="240" spans="1:18" ht="26.1" customHeight="1" x14ac:dyDescent="0.25">
      <c r="A240" s="80"/>
      <c r="B240" s="80" t="s">
        <v>345</v>
      </c>
      <c r="C240" s="80"/>
      <c r="D240" s="27">
        <v>8</v>
      </c>
      <c r="E240" s="25" t="s">
        <v>490</v>
      </c>
      <c r="F240" s="25" t="s">
        <v>491</v>
      </c>
      <c r="G240" s="27">
        <v>9</v>
      </c>
      <c r="H240" s="27">
        <v>9</v>
      </c>
      <c r="I240" s="27">
        <v>7</v>
      </c>
      <c r="J240" s="27">
        <v>8</v>
      </c>
      <c r="K240" s="27">
        <v>7</v>
      </c>
      <c r="L240" s="28"/>
      <c r="M240" s="28"/>
      <c r="N240" s="28"/>
      <c r="O240" s="28"/>
      <c r="P240" s="28"/>
      <c r="Q240" s="28"/>
      <c r="R240" s="28"/>
    </row>
    <row r="241" spans="1:18" ht="26.1" customHeight="1" x14ac:dyDescent="0.25">
      <c r="A241" s="80"/>
      <c r="B241" s="80" t="s">
        <v>346</v>
      </c>
      <c r="C241" s="80"/>
      <c r="D241" s="27">
        <v>3</v>
      </c>
      <c r="E241" s="27">
        <v>4</v>
      </c>
      <c r="F241" s="25" t="s">
        <v>491</v>
      </c>
      <c r="G241" s="27">
        <v>4</v>
      </c>
      <c r="H241" s="27">
        <v>5</v>
      </c>
      <c r="I241" s="27">
        <v>2</v>
      </c>
      <c r="J241" s="27">
        <v>4</v>
      </c>
      <c r="K241" s="27">
        <v>6</v>
      </c>
      <c r="L241" s="28"/>
      <c r="M241" s="28"/>
      <c r="N241" s="28"/>
      <c r="O241" s="28"/>
      <c r="P241" s="28"/>
      <c r="Q241" s="28"/>
      <c r="R241" s="28"/>
    </row>
    <row r="242" spans="1:18" ht="26.1" customHeight="1" x14ac:dyDescent="0.25">
      <c r="A242" s="80"/>
      <c r="B242" s="80" t="s">
        <v>347</v>
      </c>
      <c r="C242" s="80"/>
      <c r="D242" s="27">
        <v>4</v>
      </c>
      <c r="E242" s="25" t="s">
        <v>490</v>
      </c>
      <c r="F242" s="25" t="s">
        <v>491</v>
      </c>
      <c r="G242" s="27">
        <v>8</v>
      </c>
      <c r="H242" s="27">
        <v>8</v>
      </c>
      <c r="I242" s="25" t="s">
        <v>492</v>
      </c>
      <c r="J242" s="27">
        <v>7</v>
      </c>
      <c r="K242" s="25" t="s">
        <v>492</v>
      </c>
      <c r="L242" s="28"/>
      <c r="M242" s="28"/>
      <c r="N242" s="28"/>
      <c r="O242" s="28"/>
      <c r="P242" s="28"/>
      <c r="Q242" s="28"/>
      <c r="R242" s="28"/>
    </row>
    <row r="243" spans="1:18" ht="26.1" customHeight="1" x14ac:dyDescent="0.25">
      <c r="A243" s="88" t="s">
        <v>348</v>
      </c>
      <c r="B243" s="88" t="s">
        <v>349</v>
      </c>
      <c r="C243" s="88"/>
      <c r="D243" s="2" t="s">
        <v>493</v>
      </c>
      <c r="E243" s="2" t="s">
        <v>494</v>
      </c>
      <c r="F243" s="2"/>
      <c r="G243" s="2"/>
      <c r="H243" s="2"/>
      <c r="I243" s="2"/>
      <c r="J243" s="2"/>
      <c r="K243" s="2" t="s">
        <v>495</v>
      </c>
      <c r="L243" s="14"/>
      <c r="M243" s="14"/>
      <c r="N243" s="14"/>
      <c r="O243" s="14"/>
      <c r="P243" s="14"/>
      <c r="Q243" s="14"/>
      <c r="R243" s="14"/>
    </row>
    <row r="244" spans="1:18" ht="26.1" hidden="1" customHeight="1" x14ac:dyDescent="0.25">
      <c r="A244" s="88"/>
      <c r="B244" s="94" t="s">
        <v>351</v>
      </c>
      <c r="C244" s="95"/>
      <c r="D244" s="1"/>
      <c r="E244" s="1"/>
      <c r="F244" s="1"/>
      <c r="G244" s="1"/>
      <c r="H244" s="1"/>
      <c r="I244" s="1"/>
      <c r="J244" s="1"/>
      <c r="K244" s="1"/>
      <c r="L244" s="23"/>
      <c r="M244" s="23"/>
      <c r="N244" s="23"/>
      <c r="O244" s="23"/>
      <c r="P244" s="23"/>
      <c r="Q244" s="23"/>
      <c r="R244" s="23"/>
    </row>
    <row r="245" spans="1:18" ht="16.5" hidden="1" x14ac:dyDescent="0.25">
      <c r="A245" s="88"/>
      <c r="B245" s="94" t="s">
        <v>352</v>
      </c>
      <c r="C245" s="95"/>
      <c r="D245" s="1"/>
      <c r="E245" s="1"/>
      <c r="F245" s="1"/>
      <c r="G245" s="1"/>
      <c r="H245" s="1"/>
      <c r="I245" s="1"/>
      <c r="J245" s="1"/>
      <c r="K245" s="1"/>
      <c r="L245" s="23"/>
      <c r="M245" s="23"/>
      <c r="N245" s="23"/>
      <c r="O245" s="23"/>
      <c r="P245" s="23"/>
      <c r="Q245" s="23"/>
      <c r="R245" s="23"/>
    </row>
    <row r="246" spans="1:18" ht="36" x14ac:dyDescent="0.25">
      <c r="A246" s="88"/>
      <c r="B246" s="88" t="s">
        <v>353</v>
      </c>
      <c r="C246" s="88"/>
      <c r="D246" s="2"/>
      <c r="E246" s="2" t="s">
        <v>496</v>
      </c>
      <c r="F246" s="2" t="s">
        <v>497</v>
      </c>
      <c r="G246" s="2" t="s">
        <v>497</v>
      </c>
      <c r="H246" s="2" t="s">
        <v>497</v>
      </c>
      <c r="I246" s="2" t="s">
        <v>497</v>
      </c>
      <c r="J246" s="2" t="s">
        <v>497</v>
      </c>
      <c r="K246" s="2" t="s">
        <v>497</v>
      </c>
      <c r="L246" s="14"/>
      <c r="M246" s="14"/>
      <c r="N246" s="14"/>
      <c r="O246" s="14"/>
      <c r="P246" s="14"/>
      <c r="Q246" s="14"/>
      <c r="R246" s="14"/>
    </row>
    <row r="247" spans="1:18" ht="26.1" customHeight="1" x14ac:dyDescent="0.25">
      <c r="A247" s="88"/>
      <c r="B247" s="88" t="s">
        <v>358</v>
      </c>
      <c r="C247" s="88"/>
      <c r="D247" s="2"/>
      <c r="E247" s="2"/>
      <c r="F247" s="2"/>
      <c r="G247" s="2"/>
      <c r="H247" s="2"/>
      <c r="I247" s="2"/>
      <c r="J247" s="2"/>
      <c r="K247" s="2"/>
      <c r="L247" s="14"/>
      <c r="M247" s="14"/>
      <c r="N247" s="14"/>
      <c r="O247" s="14"/>
      <c r="P247" s="14"/>
      <c r="Q247" s="14"/>
      <c r="R247" s="14"/>
    </row>
  </sheetData>
  <mergeCells count="72">
    <mergeCell ref="A1:C1"/>
    <mergeCell ref="D1:K1"/>
    <mergeCell ref="A2:C2"/>
    <mergeCell ref="A3:C3"/>
    <mergeCell ref="A4:C4"/>
    <mergeCell ref="B234:C234"/>
    <mergeCell ref="B235:C235"/>
    <mergeCell ref="B236:C236"/>
    <mergeCell ref="A234:A242"/>
    <mergeCell ref="B130:B133"/>
    <mergeCell ref="B134:B141"/>
    <mergeCell ref="B142:B146"/>
    <mergeCell ref="B147:B154"/>
    <mergeCell ref="B155:B158"/>
    <mergeCell ref="B159:B166"/>
    <mergeCell ref="B167:B168"/>
    <mergeCell ref="B169:B176"/>
    <mergeCell ref="B177:B178"/>
    <mergeCell ref="B185:B192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A15:A28"/>
    <mergeCell ref="A29:A44"/>
    <mergeCell ref="A45:A56"/>
    <mergeCell ref="A57:A70"/>
    <mergeCell ref="A71:A86"/>
    <mergeCell ref="A87:A103"/>
    <mergeCell ref="A109:A121"/>
    <mergeCell ref="A122:A133"/>
    <mergeCell ref="A134:A146"/>
    <mergeCell ref="A147:A158"/>
    <mergeCell ref="A159:A168"/>
    <mergeCell ref="A169:A178"/>
    <mergeCell ref="A185:A195"/>
    <mergeCell ref="A196:A208"/>
    <mergeCell ref="A209:A218"/>
    <mergeCell ref="A243:A247"/>
    <mergeCell ref="B15:B22"/>
    <mergeCell ref="B23:B28"/>
    <mergeCell ref="B29:B36"/>
    <mergeCell ref="B37:B44"/>
    <mergeCell ref="B45:B52"/>
    <mergeCell ref="B53:B56"/>
    <mergeCell ref="B57:B64"/>
    <mergeCell ref="B65:B70"/>
    <mergeCell ref="B71:B80"/>
    <mergeCell ref="B81:B86"/>
    <mergeCell ref="B87:B96"/>
    <mergeCell ref="B97:B103"/>
    <mergeCell ref="B109:B116"/>
    <mergeCell ref="B117:B121"/>
    <mergeCell ref="B122:B129"/>
    <mergeCell ref="A219:B233"/>
    <mergeCell ref="A5:B12"/>
    <mergeCell ref="A104:B108"/>
    <mergeCell ref="A179:B184"/>
    <mergeCell ref="B193:B195"/>
    <mergeCell ref="B196:B205"/>
    <mergeCell ref="B206:B208"/>
    <mergeCell ref="B209:B216"/>
    <mergeCell ref="B217:B218"/>
    <mergeCell ref="A13:C13"/>
    <mergeCell ref="A14:C14"/>
  </mergeCells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PSM运算说明</vt:lpstr>
      <vt:lpstr>长沙年轻座谈会</vt:lpstr>
      <vt:lpstr>成都中高座谈会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isar03</cp:lastModifiedBy>
  <dcterms:created xsi:type="dcterms:W3CDTF">2019-07-31T02:21:00Z</dcterms:created>
  <dcterms:modified xsi:type="dcterms:W3CDTF">2020-12-10T05:55:56Z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