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44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<sst xmlns="http://schemas.openxmlformats.org/spreadsheetml/2006/main" count="94" uniqueCount="64">
  <si>
    <t>参与者</t>
  </si>
  <si>
    <t>任务时间（秒）函数</t>
  </si>
  <si>
    <t>任务时间（秒）值函数</t>
  </si>
  <si>
    <t>设计一任务时间（秒）函数</t>
  </si>
  <si>
    <t>设计二任务时间（秒）函数</t>
  </si>
  <si>
    <t>设计三任务时间（秒）函数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</si>
  <si>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</si>
  <si>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</si>
  <si>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</si>
  <si>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</si>
  <si>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</si>
  <si>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</si>
  <si>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</si>
  <si>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</si>
  <si>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</si>
  <si>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</si>
  <si>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</si>
  <si>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</si>
  <si>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</si>
  <si>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</si>
  <si>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</si>
  <si>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</si>
  <si>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</si>
  <si>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</si>
  <si>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</si>
  <si>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</si>
  <si>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</si>
  <si>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</si>
  <si>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</si>
  <si>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</si>
  <si>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平均数</t>
  </si>
  <si>
    <t>众数</t>
  </si>
  <si>
    <t>标准差</t>
  </si>
  <si>
    <t>中位数</t>
  </si>
  <si>
    <t>置信区间</t>
  </si>
  <si>
    <t>最小值</t>
  </si>
  <si>
    <t>作图不需要</t>
  </si>
  <si>
    <t>最大值</t>
  </si>
  <si>
    <t>方差</t>
  </si>
  <si>
    <t>独立样本T检验</t>
  </si>
  <si>
    <t>TTEST(第一列，第二列，双尾/单尾，配对样本/独立样本)</t>
  </si>
  <si>
    <t>CONFIDENCE(显著性水平，标准差，样本大小)</t>
  </si>
  <si>
    <t>方差分析</t>
  </si>
  <si>
    <t>方差分析：单因素方差分析</t>
  </si>
  <si>
    <t>SUMMARY</t>
  </si>
  <si>
    <t>组</t>
  </si>
  <si>
    <t>观测数</t>
  </si>
  <si>
    <t>求和</t>
  </si>
  <si>
    <t>平均</t>
  </si>
  <si>
    <t>列 1</t>
  </si>
  <si>
    <t>列 2</t>
  </si>
  <si>
    <t>列 3</t>
  </si>
  <si>
    <t>差异源</t>
  </si>
  <si>
    <t>SS</t>
  </si>
  <si>
    <t>df</t>
  </si>
  <si>
    <t>MS</t>
  </si>
  <si>
    <t>F</t>
  </si>
  <si>
    <t>P-value</t>
  </si>
  <si>
    <t>F crit</t>
  </si>
  <si>
    <t>组间</t>
  </si>
  <si>
    <t>组内</t>
  </si>
  <si>
    <t>总计</t>
  </si>
  <si>
    <t>相关分析</t>
  </si>
  <si>
    <t>CORREL(第一列，第二列)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</si>
</sst>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0_ "/>
    <numFmt numFmtId="177" formatCode="0.0_ "/>
    <numFmt numFmtId="178" formatCode="0.00_);[Red]\(0.00\)"/>
    <numFmt numFmtId="179" formatCode="0.00_ "/>
  </numFmts>
  <fonts count="22">
    <font>
      <sz val="11"/>
      <color theme="1"/>
      <name val="等线"/>
      <charset val="134"/>
      <scheme val="minor"/>
    </font>
    <font>
      <sz val="11"/>
      <color theme="2" tint="-0.24997711111789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5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3" borderId="6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9" fillId="12" borderId="11" applyNumberFormat="0" applyAlignment="0" applyProtection="0">
      <alignment vertical="center"/>
    </xf>
    <xf numFmtId="0" fontId="8" fillId="12" borderId="4" applyNumberFormat="0" applyAlignment="0" applyProtection="0">
      <alignment vertical="center"/>
    </xf>
    <xf numFmtId="0" fontId="18" fillId="32" borderId="10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178" fontId="0" fillId="0" borderId="0" xfId="0" applyNumberFormat="1" applyAlignment="1">
      <alignment vertical="center" wrapText="1"/>
    </xf>
    <xf numFmtId="0" fontId="1" fillId="0" borderId="0" xfId="0" applyFont="1" applyAlignment="1">
      <alignment vertical="center" wrapText="1"/>
    </xf>
    <xf numFmtId="177" fontId="1" fillId="0" borderId="0" xfId="0" applyNumberFormat="1" applyFont="1" applyAlignment="1">
      <alignment vertical="center" wrapText="1"/>
    </xf>
    <xf numFmtId="178" fontId="1" fillId="0" borderId="0" xfId="0" applyNumberFormat="1" applyFont="1" applyAlignment="1">
      <alignment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vertical="center" wrapText="1"/>
    </xf>
    <xf numFmtId="179" fontId="0" fillId="0" borderId="0" xfId="0" applyNumberForma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</c:dPt>
          <c:dLbls>
            <c:delete val="1"/>
          </c:dLbls>
          <c:errBars>
            <c:errBarType val="both"/>
            <c:errValType val="cust"/>
            <c:noEndCap val="0"/>
            <c:plus>
              <c:numRef>
                <c:f>Sheet1!$H$28:$I$28</c:f>
                <c:numCache>
                  <c:formatCode>General</c:formatCode>
                  <c:ptCount val="2"/>
                  <c:pt idx="0">
                    <c:v>17.4190677992947</c:v>
                  </c:pt>
                  <c:pt idx="1">
                    <c:v>8.66660099518397</c:v>
                  </c:pt>
                </c:numCache>
              </c:numRef>
            </c:plus>
            <c:minus>
              <c:numRef>
                <c:f>Sheet1!$H$28:$I$28</c:f>
                <c:numCache>
                  <c:formatCode>General</c:formatCode>
                  <c:ptCount val="2"/>
                  <c:pt idx="0">
                    <c:v>17.4190677992947</c:v>
                  </c:pt>
                  <c:pt idx="1">
                    <c:v>8.66660099518397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Sheet1!$H$26:$I$26</c:f>
              <c:numCache>
                <c:formatCode>0.00_);[Red]\(0.00\)</c:formatCode>
                <c:ptCount val="2"/>
                <c:pt idx="0">
                  <c:v>144.125</c:v>
                </c:pt>
                <c:pt idx="1">
                  <c:v>107.708333333333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4298127"/>
        <c:axId val="1847759487"/>
      </c:barChart>
      <c:catAx>
        <c:axId val="264298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47759487"/>
        <c:crosses val="autoZero"/>
        <c:auto val="1"/>
        <c:lblAlgn val="ctr"/>
        <c:lblOffset val="100"/>
        <c:noMultiLvlLbl val="0"/>
      </c:catAx>
      <c:valAx>
        <c:axId val="1847759487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4298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319087</xdr:colOff>
      <xdr:row>0</xdr:row>
      <xdr:rowOff>238125</xdr:rowOff>
    </xdr:from>
    <xdr:to>
      <xdr:col>17</xdr:col>
      <xdr:colOff>309562</xdr:colOff>
      <xdr:row>14</xdr:row>
      <xdr:rowOff>85725</xdr:rowOff>
    </xdr:to>
    <xdr:graphicFrame>
      <xdr:nvGraphicFramePr>
        <xdr:cNvPr id="2" name="图表 1"/>
        <xdr:cNvGraphicFramePr/>
      </xdr:nvGraphicFramePr>
      <xdr:xfrm>
        <a:off x="8700770" y="238125"/>
        <a:ext cx="4791075" cy="2562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0"/>
  <sheetViews>
    <sheetView tabSelected="1" topLeftCell="A7" workbookViewId="0">
      <selection activeCell="C33" sqref="C33"/>
    </sheetView>
  </sheetViews>
  <sheetFormatPr defaultColWidth="9" defaultRowHeight="14.25"/>
  <cols>
    <col min="1" max="1" width="9" style="1"/>
    <col min="2" max="2" width="14" style="1" customWidth="1"/>
    <col min="3" max="3" width="14.875" style="1" customWidth="1"/>
    <col min="4" max="7" width="9" style="1"/>
    <col min="8" max="9" width="12.125" style="1" customWidth="1"/>
    <col min="10" max="10" width="11.875" style="1" customWidth="1"/>
    <col min="11" max="16384" width="9" style="1"/>
  </cols>
  <sheetData>
    <row r="1" ht="28.5" spans="1:10">
      <c r="A1" s="1" t="s">
        <v>0</v>
      </c>
      <c r="B1" s="1" t="s">
        <v>1</v>
      </c>
      <c r="C1" s="1" t="s">
        <v>2</v>
      </c>
      <c r="E1" s="2"/>
      <c r="G1" s="1" t="s">
        <v>0</v>
      </c>
      <c r="H1" s="1" t="s">
        <v>3</v>
      </c>
      <c r="I1" s="1" t="s">
        <v>4</v>
      </c>
      <c r="J1" s="1" t="s">
        <v>5</v>
      </c>
    </row>
    <row r="2" spans="1:10">
      <c r="A2" s="1" t="s">
        <v>6</v>
      </c>
      <c r="B2" s="1">
        <f ca="1">RANDBETWEEN(20,50)</f>
        <v>35</v>
      </c>
      <c r="C2" s="1">
        <f ca="1">VALUE(B2)</f>
        <v>35</v>
      </c>
      <c r="E2" s="2"/>
      <c r="G2" s="1" t="s">
        <v>6</v>
      </c>
      <c r="H2" s="1">
        <f ca="1">RANDBETWEEN(70,210)</f>
        <v>72</v>
      </c>
      <c r="I2" s="1">
        <f ca="1">RANDBETWEEN(70,150)</f>
        <v>104</v>
      </c>
      <c r="J2" s="1">
        <f ca="1">RANDBETWEEN(70,150)</f>
        <v>128</v>
      </c>
    </row>
    <row r="3" spans="1:10">
      <c r="A3" s="1" t="s">
        <v>7</v>
      </c>
      <c r="B3" s="1">
        <f ca="1" t="shared" ref="B3:B25" si="0">RANDBETWEEN(20,50)</f>
        <v>43</v>
      </c>
      <c r="C3" s="1">
        <f ca="1" t="shared" ref="C3:C25" si="1">VALUE(B3)</f>
        <v>43</v>
      </c>
      <c r="E3" s="2"/>
      <c r="G3" s="1" t="s">
        <v>7</v>
      </c>
      <c r="H3" s="1">
        <f ca="1" t="shared" ref="H3:H25" si="2">RANDBETWEEN(70,210)</f>
        <v>107</v>
      </c>
      <c r="I3" s="1">
        <f ca="1" t="shared" ref="I3:J25" si="3">RANDBETWEEN(70,150)</f>
        <v>90</v>
      </c>
      <c r="J3" s="1">
        <f ca="1" t="shared" si="3"/>
        <v>99</v>
      </c>
    </row>
    <row r="4" spans="1:10">
      <c r="A4" s="1" t="s">
        <v>8</v>
      </c>
      <c r="B4" s="1">
        <f ca="1" t="shared" si="0"/>
        <v>40</v>
      </c>
      <c r="C4" s="1">
        <f ca="1" t="shared" si="1"/>
        <v>40</v>
      </c>
      <c r="E4" s="2"/>
      <c r="G4" s="1" t="s">
        <v>8</v>
      </c>
      <c r="H4" s="1">
        <f ca="1" t="shared" si="2"/>
        <v>201</v>
      </c>
      <c r="I4" s="1">
        <f ca="1" t="shared" si="3"/>
        <v>88</v>
      </c>
      <c r="J4" s="1">
        <f ca="1" t="shared" si="3"/>
        <v>139</v>
      </c>
    </row>
    <row r="5" spans="1:10">
      <c r="A5" s="1" t="s">
        <v>9</v>
      </c>
      <c r="B5" s="1">
        <f ca="1" t="shared" si="0"/>
        <v>34</v>
      </c>
      <c r="C5" s="1">
        <f ca="1" t="shared" si="1"/>
        <v>34</v>
      </c>
      <c r="E5" s="2"/>
      <c r="G5" s="1" t="s">
        <v>9</v>
      </c>
      <c r="H5" s="1">
        <f ca="1" t="shared" si="2"/>
        <v>155</v>
      </c>
      <c r="I5" s="1">
        <f ca="1" t="shared" si="3"/>
        <v>145</v>
      </c>
      <c r="J5" s="1">
        <f ca="1" t="shared" si="3"/>
        <v>73</v>
      </c>
    </row>
    <row r="6" spans="1:10">
      <c r="A6" s="1" t="s">
        <v>10</v>
      </c>
      <c r="B6" s="1">
        <f ca="1" t="shared" si="0"/>
        <v>42</v>
      </c>
      <c r="C6" s="1">
        <f ca="1" t="shared" si="1"/>
        <v>42</v>
      </c>
      <c r="E6" s="2"/>
      <c r="G6" s="1" t="s">
        <v>10</v>
      </c>
      <c r="H6" s="1">
        <f ca="1" t="shared" si="2"/>
        <v>74</v>
      </c>
      <c r="I6" s="1">
        <f ca="1" t="shared" si="3"/>
        <v>115</v>
      </c>
      <c r="J6" s="1">
        <f ca="1" t="shared" si="3"/>
        <v>75</v>
      </c>
    </row>
    <row r="7" spans="1:10">
      <c r="A7" s="1" t="s">
        <v>11</v>
      </c>
      <c r="B7" s="1">
        <f ca="1" t="shared" si="0"/>
        <v>46</v>
      </c>
      <c r="C7" s="1">
        <f ca="1" t="shared" si="1"/>
        <v>46</v>
      </c>
      <c r="E7" s="2"/>
      <c r="G7" s="1" t="s">
        <v>11</v>
      </c>
      <c r="H7" s="1">
        <f ca="1" t="shared" si="2"/>
        <v>182</v>
      </c>
      <c r="I7" s="1">
        <f ca="1" t="shared" si="3"/>
        <v>121</v>
      </c>
      <c r="J7" s="1">
        <f ca="1" t="shared" si="3"/>
        <v>106</v>
      </c>
    </row>
    <row r="8" spans="1:10">
      <c r="A8" s="1" t="s">
        <v>12</v>
      </c>
      <c r="B8" s="1">
        <f ca="1" t="shared" si="0"/>
        <v>41</v>
      </c>
      <c r="C8" s="1">
        <f ca="1" t="shared" si="1"/>
        <v>41</v>
      </c>
      <c r="E8" s="2"/>
      <c r="G8" s="1" t="s">
        <v>12</v>
      </c>
      <c r="H8" s="1">
        <f ca="1" t="shared" si="2"/>
        <v>126</v>
      </c>
      <c r="I8" s="1">
        <f ca="1" t="shared" si="3"/>
        <v>89</v>
      </c>
      <c r="J8" s="1">
        <f ca="1" t="shared" si="3"/>
        <v>135</v>
      </c>
    </row>
    <row r="9" spans="1:10">
      <c r="A9" s="1" t="s">
        <v>13</v>
      </c>
      <c r="B9" s="1">
        <f ca="1" t="shared" si="0"/>
        <v>30</v>
      </c>
      <c r="C9" s="1">
        <f ca="1" t="shared" si="1"/>
        <v>30</v>
      </c>
      <c r="E9" s="2"/>
      <c r="G9" s="1" t="s">
        <v>13</v>
      </c>
      <c r="H9" s="1">
        <f ca="1" t="shared" si="2"/>
        <v>144</v>
      </c>
      <c r="I9" s="1">
        <f ca="1" t="shared" si="3"/>
        <v>84</v>
      </c>
      <c r="J9" s="1">
        <f ca="1" t="shared" si="3"/>
        <v>104</v>
      </c>
    </row>
    <row r="10" spans="1:10">
      <c r="A10" s="1" t="s">
        <v>14</v>
      </c>
      <c r="B10" s="1">
        <f ca="1" t="shared" si="0"/>
        <v>36</v>
      </c>
      <c r="C10" s="1">
        <f ca="1" t="shared" si="1"/>
        <v>36</v>
      </c>
      <c r="E10" s="2"/>
      <c r="G10" s="1" t="s">
        <v>14</v>
      </c>
      <c r="H10" s="1">
        <f ca="1" t="shared" si="2"/>
        <v>125</v>
      </c>
      <c r="I10" s="1">
        <f ca="1" t="shared" si="3"/>
        <v>86</v>
      </c>
      <c r="J10" s="1">
        <f ca="1" t="shared" si="3"/>
        <v>102</v>
      </c>
    </row>
    <row r="11" spans="1:10">
      <c r="A11" s="1" t="s">
        <v>15</v>
      </c>
      <c r="B11" s="1">
        <f ca="1" t="shared" si="0"/>
        <v>37</v>
      </c>
      <c r="C11" s="1">
        <f ca="1" t="shared" si="1"/>
        <v>37</v>
      </c>
      <c r="E11" s="2"/>
      <c r="G11" s="1" t="s">
        <v>15</v>
      </c>
      <c r="H11" s="1">
        <f ca="1" t="shared" si="2"/>
        <v>180</v>
      </c>
      <c r="I11" s="1">
        <f ca="1" t="shared" si="3"/>
        <v>77</v>
      </c>
      <c r="J11" s="1">
        <f ca="1" t="shared" si="3"/>
        <v>96</v>
      </c>
    </row>
    <row r="12" spans="1:10">
      <c r="A12" s="1" t="s">
        <v>16</v>
      </c>
      <c r="B12" s="1">
        <f ca="1" t="shared" si="0"/>
        <v>23</v>
      </c>
      <c r="C12" s="1">
        <f ca="1" t="shared" si="1"/>
        <v>23</v>
      </c>
      <c r="E12" s="2"/>
      <c r="G12" s="1" t="s">
        <v>16</v>
      </c>
      <c r="H12" s="1">
        <f ca="1" t="shared" si="2"/>
        <v>89</v>
      </c>
      <c r="I12" s="1">
        <f ca="1" t="shared" si="3"/>
        <v>147</v>
      </c>
      <c r="J12" s="1">
        <f ca="1" t="shared" si="3"/>
        <v>148</v>
      </c>
    </row>
    <row r="13" spans="1:10">
      <c r="A13" s="1" t="s">
        <v>17</v>
      </c>
      <c r="B13" s="1">
        <f ca="1" t="shared" si="0"/>
        <v>34</v>
      </c>
      <c r="C13" s="1">
        <f ca="1" t="shared" si="1"/>
        <v>34</v>
      </c>
      <c r="E13" s="2"/>
      <c r="G13" s="1" t="s">
        <v>17</v>
      </c>
      <c r="H13" s="1">
        <f ca="1" t="shared" si="2"/>
        <v>165</v>
      </c>
      <c r="I13" s="1">
        <f ca="1" t="shared" si="3"/>
        <v>89</v>
      </c>
      <c r="J13" s="1">
        <f ca="1" t="shared" si="3"/>
        <v>80</v>
      </c>
    </row>
    <row r="14" spans="1:10">
      <c r="A14" s="1" t="s">
        <v>18</v>
      </c>
      <c r="B14" s="1">
        <f ca="1" t="shared" si="0"/>
        <v>26</v>
      </c>
      <c r="C14" s="1">
        <f ca="1" t="shared" si="1"/>
        <v>26</v>
      </c>
      <c r="E14" s="2"/>
      <c r="G14" s="1" t="s">
        <v>18</v>
      </c>
      <c r="H14" s="1">
        <f ca="1" t="shared" si="2"/>
        <v>109</v>
      </c>
      <c r="I14" s="1">
        <f ca="1" t="shared" si="3"/>
        <v>92</v>
      </c>
      <c r="J14" s="1">
        <f ca="1" t="shared" si="3"/>
        <v>86</v>
      </c>
    </row>
    <row r="15" spans="1:10">
      <c r="A15" s="1" t="s">
        <v>19</v>
      </c>
      <c r="B15" s="1">
        <f ca="1" t="shared" si="0"/>
        <v>43</v>
      </c>
      <c r="C15" s="1">
        <f ca="1" t="shared" si="1"/>
        <v>43</v>
      </c>
      <c r="E15" s="2"/>
      <c r="G15" s="1" t="s">
        <v>19</v>
      </c>
      <c r="H15" s="1">
        <f ca="1" t="shared" si="2"/>
        <v>121</v>
      </c>
      <c r="I15" s="1">
        <f ca="1" t="shared" si="3"/>
        <v>88</v>
      </c>
      <c r="J15" s="1">
        <f ca="1" t="shared" si="3"/>
        <v>124</v>
      </c>
    </row>
    <row r="16" spans="1:10">
      <c r="A16" s="1" t="s">
        <v>20</v>
      </c>
      <c r="B16" s="1">
        <f ca="1" t="shared" si="0"/>
        <v>42</v>
      </c>
      <c r="C16" s="1">
        <f ca="1" t="shared" si="1"/>
        <v>42</v>
      </c>
      <c r="E16" s="2"/>
      <c r="G16" s="1" t="s">
        <v>20</v>
      </c>
      <c r="H16" s="1">
        <f ca="1" t="shared" si="2"/>
        <v>78</v>
      </c>
      <c r="I16" s="1">
        <f ca="1" t="shared" si="3"/>
        <v>106</v>
      </c>
      <c r="J16" s="1">
        <f ca="1" t="shared" si="3"/>
        <v>87</v>
      </c>
    </row>
    <row r="17" spans="1:10">
      <c r="A17" s="1" t="s">
        <v>21</v>
      </c>
      <c r="B17" s="1">
        <f ca="1" t="shared" si="0"/>
        <v>30</v>
      </c>
      <c r="C17" s="1">
        <f ca="1" t="shared" si="1"/>
        <v>30</v>
      </c>
      <c r="E17" s="2"/>
      <c r="G17" s="1" t="s">
        <v>21</v>
      </c>
      <c r="H17" s="1">
        <f ca="1" t="shared" si="2"/>
        <v>180</v>
      </c>
      <c r="I17" s="1">
        <f ca="1" t="shared" si="3"/>
        <v>120</v>
      </c>
      <c r="J17" s="1">
        <f ca="1" t="shared" si="3"/>
        <v>125</v>
      </c>
    </row>
    <row r="18" spans="1:10">
      <c r="A18" s="1" t="s">
        <v>22</v>
      </c>
      <c r="B18" s="1">
        <f ca="1" t="shared" si="0"/>
        <v>45</v>
      </c>
      <c r="C18" s="1">
        <f ca="1" t="shared" si="1"/>
        <v>45</v>
      </c>
      <c r="E18" s="2"/>
      <c r="G18" s="1" t="s">
        <v>22</v>
      </c>
      <c r="H18" s="1">
        <f ca="1" t="shared" si="2"/>
        <v>169</v>
      </c>
      <c r="I18" s="1">
        <f ca="1" t="shared" si="3"/>
        <v>102</v>
      </c>
      <c r="J18" s="1">
        <f ca="1" t="shared" si="3"/>
        <v>149</v>
      </c>
    </row>
    <row r="19" spans="1:10">
      <c r="A19" s="1" t="s">
        <v>23</v>
      </c>
      <c r="B19" s="1">
        <f ca="1" t="shared" si="0"/>
        <v>37</v>
      </c>
      <c r="C19" s="1">
        <f ca="1" t="shared" si="1"/>
        <v>37</v>
      </c>
      <c r="E19" s="2"/>
      <c r="G19" s="1" t="s">
        <v>23</v>
      </c>
      <c r="H19" s="1">
        <f ca="1" t="shared" si="2"/>
        <v>192</v>
      </c>
      <c r="I19" s="1">
        <f ca="1" t="shared" si="3"/>
        <v>147</v>
      </c>
      <c r="J19" s="1">
        <f ca="1" t="shared" si="3"/>
        <v>92</v>
      </c>
    </row>
    <row r="20" spans="1:10">
      <c r="A20" s="1" t="s">
        <v>24</v>
      </c>
      <c r="B20" s="1">
        <f ca="1" t="shared" si="0"/>
        <v>38</v>
      </c>
      <c r="C20" s="1">
        <f ca="1" t="shared" si="1"/>
        <v>38</v>
      </c>
      <c r="E20" s="2"/>
      <c r="G20" s="1" t="s">
        <v>24</v>
      </c>
      <c r="H20" s="1">
        <f ca="1" t="shared" si="2"/>
        <v>187</v>
      </c>
      <c r="I20" s="1">
        <f ca="1" t="shared" si="3"/>
        <v>112</v>
      </c>
      <c r="J20" s="1">
        <f ca="1" t="shared" si="3"/>
        <v>113</v>
      </c>
    </row>
    <row r="21" spans="1:10">
      <c r="A21" s="1" t="s">
        <v>25</v>
      </c>
      <c r="B21" s="1">
        <f ca="1" t="shared" si="0"/>
        <v>40</v>
      </c>
      <c r="C21" s="1">
        <f ca="1" t="shared" si="1"/>
        <v>40</v>
      </c>
      <c r="E21" s="2"/>
      <c r="G21" s="1" t="s">
        <v>25</v>
      </c>
      <c r="H21" s="1">
        <f ca="1" t="shared" si="2"/>
        <v>180</v>
      </c>
      <c r="I21" s="1">
        <f ca="1" t="shared" si="3"/>
        <v>114</v>
      </c>
      <c r="J21" s="1">
        <f ca="1" t="shared" si="3"/>
        <v>128</v>
      </c>
    </row>
    <row r="22" spans="1:10">
      <c r="A22" s="1" t="s">
        <v>26</v>
      </c>
      <c r="B22" s="1">
        <f ca="1" t="shared" si="0"/>
        <v>42</v>
      </c>
      <c r="C22" s="1">
        <f ca="1" t="shared" si="1"/>
        <v>42</v>
      </c>
      <c r="E22" s="2"/>
      <c r="G22" s="1" t="s">
        <v>26</v>
      </c>
      <c r="H22" s="1">
        <f ca="1" t="shared" si="2"/>
        <v>170</v>
      </c>
      <c r="I22" s="1">
        <f ca="1" t="shared" si="3"/>
        <v>103</v>
      </c>
      <c r="J22" s="1">
        <f ca="1" t="shared" si="3"/>
        <v>85</v>
      </c>
    </row>
    <row r="23" spans="1:10">
      <c r="A23" s="1" t="s">
        <v>27</v>
      </c>
      <c r="B23" s="1">
        <f ca="1" t="shared" si="0"/>
        <v>34</v>
      </c>
      <c r="C23" s="1">
        <f ca="1" t="shared" si="1"/>
        <v>34</v>
      </c>
      <c r="E23" s="2"/>
      <c r="G23" s="1" t="s">
        <v>27</v>
      </c>
      <c r="H23" s="1">
        <f ca="1" t="shared" si="2"/>
        <v>83</v>
      </c>
      <c r="I23" s="1">
        <f ca="1" t="shared" si="3"/>
        <v>115</v>
      </c>
      <c r="J23" s="1">
        <f ca="1" t="shared" si="3"/>
        <v>134</v>
      </c>
    </row>
    <row r="24" spans="1:10">
      <c r="A24" s="1" t="s">
        <v>28</v>
      </c>
      <c r="B24" s="1">
        <f ca="1" t="shared" si="0"/>
        <v>34</v>
      </c>
      <c r="C24" s="1">
        <f ca="1" t="shared" si="1"/>
        <v>34</v>
      </c>
      <c r="E24" s="2"/>
      <c r="G24" s="1" t="s">
        <v>28</v>
      </c>
      <c r="H24" s="1">
        <f ca="1" t="shared" si="2"/>
        <v>203</v>
      </c>
      <c r="I24" s="1">
        <f ca="1" t="shared" si="3"/>
        <v>102</v>
      </c>
      <c r="J24" s="1">
        <f ca="1" t="shared" si="3"/>
        <v>75</v>
      </c>
    </row>
    <row r="25" spans="1:10">
      <c r="A25" s="1" t="s">
        <v>29</v>
      </c>
      <c r="B25" s="1">
        <f ca="1" t="shared" si="0"/>
        <v>39</v>
      </c>
      <c r="C25" s="1">
        <f ca="1" t="shared" si="1"/>
        <v>39</v>
      </c>
      <c r="E25" s="2"/>
      <c r="G25" s="1" t="s">
        <v>29</v>
      </c>
      <c r="H25" s="1">
        <f ca="1" t="shared" si="2"/>
        <v>167</v>
      </c>
      <c r="I25" s="1">
        <f ca="1" t="shared" si="3"/>
        <v>149</v>
      </c>
      <c r="J25" s="1">
        <f ca="1" t="shared" si="3"/>
        <v>119</v>
      </c>
    </row>
    <row r="26" spans="1:9">
      <c r="A26" s="1" t="s">
        <v>30</v>
      </c>
      <c r="C26" s="3">
        <f ca="1">AVERAGE(C2:C25)</f>
        <v>37.125</v>
      </c>
      <c r="E26" s="2"/>
      <c r="G26" s="1" t="s">
        <v>30</v>
      </c>
      <c r="H26" s="3">
        <f ca="1">AVERAGE(H2:H25)</f>
        <v>144.125</v>
      </c>
      <c r="I26" s="3">
        <f ca="1">AVERAGE(I2:I25)</f>
        <v>107.708333333333</v>
      </c>
    </row>
    <row r="27" spans="1:9">
      <c r="A27" s="1" t="s">
        <v>31</v>
      </c>
      <c r="C27" s="3">
        <f ca="1">MEDIAN(C2:C25)</f>
        <v>37.5</v>
      </c>
      <c r="E27" s="2"/>
      <c r="G27" s="1" t="s">
        <v>32</v>
      </c>
      <c r="H27" s="3">
        <f ca="1">STDEV(H2:H25)</f>
        <v>43.5393999479332</v>
      </c>
      <c r="I27" s="3">
        <f ca="1">STDEV(I2:I25)</f>
        <v>21.6623880948296</v>
      </c>
    </row>
    <row r="28" spans="1:9">
      <c r="A28" s="1" t="s">
        <v>33</v>
      </c>
      <c r="C28" s="3">
        <f ca="1">MODE(C2:C25)</f>
        <v>34</v>
      </c>
      <c r="E28" s="2"/>
      <c r="G28" s="1" t="s">
        <v>34</v>
      </c>
      <c r="H28" s="3">
        <f ca="1">CONFIDENCE(0.05,H27,COUNT(H2:H25))</f>
        <v>17.4190677992947</v>
      </c>
      <c r="I28" s="3">
        <f ca="1">CONFIDENCE(0.05,I27,COUNT(I2:I25))</f>
        <v>8.66660099518397</v>
      </c>
    </row>
    <row r="29" spans="1:10">
      <c r="A29" s="1" t="s">
        <v>35</v>
      </c>
      <c r="C29" s="3">
        <f ca="1">MIN(C2:C25)</f>
        <v>23</v>
      </c>
      <c r="E29" s="2"/>
      <c r="G29" s="4"/>
      <c r="H29" s="5"/>
      <c r="I29" s="5"/>
      <c r="J29" s="10" t="s">
        <v>36</v>
      </c>
    </row>
    <row r="30" spans="1:10">
      <c r="A30" s="1" t="s">
        <v>37</v>
      </c>
      <c r="C30" s="3">
        <f ca="1">MAX(C2:C25)</f>
        <v>46</v>
      </c>
      <c r="E30" s="2"/>
      <c r="G30" s="4"/>
      <c r="H30" s="5"/>
      <c r="I30" s="5"/>
      <c r="J30" s="10"/>
    </row>
    <row r="31" spans="1:5">
      <c r="A31" s="1" t="s">
        <v>38</v>
      </c>
      <c r="C31" s="3">
        <f ca="1">VAR(C2:C25)</f>
        <v>34.2010869565217</v>
      </c>
      <c r="E31" s="2"/>
    </row>
    <row r="32" ht="71.25" spans="1:9">
      <c r="A32" s="1" t="s">
        <v>32</v>
      </c>
      <c r="C32" s="3">
        <f ca="1">STDEV(C2:C25)</f>
        <v>5.84816953896873</v>
      </c>
      <c r="E32" s="2"/>
      <c r="G32" s="1" t="s">
        <v>39</v>
      </c>
      <c r="H32" s="1" t="s">
        <v>40</v>
      </c>
      <c r="I32" s="11">
        <f ca="1">TTEST(H2:H25,I2:I25,2,2)</f>
        <v>0.000631645688645536</v>
      </c>
    </row>
    <row r="33" ht="42.75" spans="1:14">
      <c r="A33" s="1" t="s">
        <v>34</v>
      </c>
      <c r="B33" s="1" t="s">
        <v>41</v>
      </c>
      <c r="C33" s="3">
        <f ca="1">CONFIDENCE(0.05,C32,COUNT(C2:C25))</f>
        <v>2.33971211874504</v>
      </c>
      <c r="E33" s="2"/>
      <c r="G33" s="1" t="s">
        <v>42</v>
      </c>
      <c r="H33" t="s">
        <v>43</v>
      </c>
      <c r="I33"/>
      <c r="J33"/>
      <c r="K33"/>
      <c r="L33"/>
      <c r="M33"/>
      <c r="N33"/>
    </row>
    <row r="34" spans="2:14">
      <c r="B34" s="4"/>
      <c r="C34" s="6"/>
      <c r="E34" s="2"/>
      <c r="H34"/>
      <c r="I34"/>
      <c r="J34"/>
      <c r="K34"/>
      <c r="L34"/>
      <c r="M34"/>
      <c r="N34"/>
    </row>
    <row r="35" spans="2:14">
      <c r="B35" s="4"/>
      <c r="C35" s="6"/>
      <c r="E35" s="2"/>
      <c r="H35" t="s">
        <v>44</v>
      </c>
      <c r="I35"/>
      <c r="J35"/>
      <c r="K35"/>
      <c r="L35"/>
      <c r="M35"/>
      <c r="N35"/>
    </row>
    <row r="36" spans="5:14">
      <c r="E36" s="2"/>
      <c r="H36" s="7" t="s">
        <v>45</v>
      </c>
      <c r="I36" s="7" t="s">
        <v>46</v>
      </c>
      <c r="J36" s="7" t="s">
        <v>47</v>
      </c>
      <c r="K36" s="7" t="s">
        <v>48</v>
      </c>
      <c r="L36" s="7" t="s">
        <v>38</v>
      </c>
      <c r="M36"/>
      <c r="N36"/>
    </row>
    <row r="37" spans="5:14">
      <c r="E37" s="2"/>
      <c r="H37" s="8" t="s">
        <v>49</v>
      </c>
      <c r="I37" s="8">
        <v>24</v>
      </c>
      <c r="J37" s="8">
        <v>3262</v>
      </c>
      <c r="K37" s="8">
        <v>135.916666666667</v>
      </c>
      <c r="L37" s="8">
        <v>2174.60144927536</v>
      </c>
      <c r="M37"/>
      <c r="N37"/>
    </row>
    <row r="38" spans="8:14">
      <c r="H38" s="8" t="s">
        <v>50</v>
      </c>
      <c r="I38" s="8">
        <v>24</v>
      </c>
      <c r="J38" s="8">
        <v>2856</v>
      </c>
      <c r="K38" s="8">
        <v>119</v>
      </c>
      <c r="L38" s="8">
        <v>514.608695652174</v>
      </c>
      <c r="M38"/>
      <c r="N38"/>
    </row>
    <row r="39" ht="15" spans="8:14">
      <c r="H39" s="9" t="s">
        <v>51</v>
      </c>
      <c r="I39" s="9">
        <v>24</v>
      </c>
      <c r="J39" s="9">
        <v>2819</v>
      </c>
      <c r="K39" s="9">
        <v>117.458333333333</v>
      </c>
      <c r="L39" s="9">
        <v>585.65036231884</v>
      </c>
      <c r="M39"/>
      <c r="N39"/>
    </row>
    <row r="40" spans="8:14">
      <c r="H40"/>
      <c r="I40"/>
      <c r="J40"/>
      <c r="K40"/>
      <c r="L40"/>
      <c r="M40"/>
      <c r="N40"/>
    </row>
    <row r="41" spans="8:14">
      <c r="H41"/>
      <c r="I41"/>
      <c r="J41"/>
      <c r="K41"/>
      <c r="L41"/>
      <c r="M41"/>
      <c r="N41"/>
    </row>
    <row r="42" ht="15" spans="8:14">
      <c r="H42" t="s">
        <v>42</v>
      </c>
      <c r="I42"/>
      <c r="J42"/>
      <c r="K42"/>
      <c r="L42"/>
      <c r="M42"/>
      <c r="N42"/>
    </row>
    <row r="43" spans="8:14">
      <c r="H43" s="7" t="s">
        <v>52</v>
      </c>
      <c r="I43" s="7" t="s">
        <v>53</v>
      </c>
      <c r="J43" s="7" t="s">
        <v>54</v>
      </c>
      <c r="K43" s="7" t="s">
        <v>55</v>
      </c>
      <c r="L43" s="7" t="s">
        <v>56</v>
      </c>
      <c r="M43" s="7" t="s">
        <v>57</v>
      </c>
      <c r="N43" s="7" t="s">
        <v>58</v>
      </c>
    </row>
    <row r="44" spans="8:14">
      <c r="H44" s="8" t="s">
        <v>59</v>
      </c>
      <c r="I44" s="8">
        <v>231.083333333343</v>
      </c>
      <c r="J44" s="8">
        <v>2</v>
      </c>
      <c r="K44" s="8">
        <v>115.541666666672</v>
      </c>
      <c r="L44" s="8">
        <v>0.105844202900559</v>
      </c>
      <c r="M44" s="8">
        <v>0.899710555874943</v>
      </c>
      <c r="N44" s="8">
        <v>3.12964398257104</v>
      </c>
    </row>
    <row r="45" spans="8:14">
      <c r="H45" s="8" t="s">
        <v>60</v>
      </c>
      <c r="I45" s="8">
        <v>75321.7916666667</v>
      </c>
      <c r="J45" s="8">
        <v>69</v>
      </c>
      <c r="K45" s="8">
        <v>1091.62016908213</v>
      </c>
      <c r="L45" s="8"/>
      <c r="M45" s="8"/>
      <c r="N45" s="8"/>
    </row>
    <row r="46" spans="8:14">
      <c r="H46" s="8"/>
      <c r="I46" s="8"/>
      <c r="J46" s="8"/>
      <c r="K46" s="8"/>
      <c r="L46" s="8"/>
      <c r="M46" s="8"/>
      <c r="N46" s="8"/>
    </row>
    <row r="47" ht="15" spans="8:14">
      <c r="H47" s="9" t="s">
        <v>61</v>
      </c>
      <c r="I47" s="9">
        <v>75552.875</v>
      </c>
      <c r="J47" s="9">
        <v>71</v>
      </c>
      <c r="K47" s="9"/>
      <c r="L47" s="9"/>
      <c r="M47" s="9"/>
      <c r="N47" s="9"/>
    </row>
    <row r="50" ht="28.5" spans="7:9">
      <c r="G50" s="1" t="s">
        <v>62</v>
      </c>
      <c r="H50" s="1" t="s">
        <v>63</v>
      </c>
      <c r="I50" s="12">
        <f ca="1">CORREL(H2:H25,I2:I25)</f>
        <v>0.0484894798804321</v>
      </c>
    </row>
  </sheetData>
  <mergeCells count="1">
    <mergeCell ref="J29:J30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isar03</dc:creator>
  <cp:lastModifiedBy>.</cp:lastModifiedBy>
  <dcterms:created xsi:type="dcterms:W3CDTF">2020-07-20T08:51:00Z</dcterms:created>
  <dcterms:modified xsi:type="dcterms:W3CDTF">2020-09-18T07:45:58Z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