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 Papú\Dropbox\Introduction to Planning\Project 2\Report\"/>
    </mc:Choice>
  </mc:AlternateContent>
  <bookViews>
    <workbookView xWindow="0" yWindow="0" windowWidth="19200" windowHeight="7900"/>
  </bookViews>
  <sheets>
    <sheet name="5 and 6.1 and 6.2" sheetId="1" r:id="rId1"/>
    <sheet name="6.2.3A" sheetId="8" r:id="rId2"/>
    <sheet name="6.2.3B" sheetId="6" r:id="rId3"/>
    <sheet name="6.2.3C1" sheetId="9" r:id="rId4"/>
    <sheet name="6.2.3C2" sheetId="10" r:id="rId5"/>
    <sheet name="7.1" sheetId="4" r:id="rId6"/>
    <sheet name="7.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7" l="1"/>
  <c r="C43" i="4"/>
  <c r="N90" i="6"/>
  <c r="I97" i="1"/>
  <c r="I96" i="10"/>
  <c r="I95" i="10"/>
  <c r="I94" i="10"/>
  <c r="I93" i="10"/>
  <c r="I96" i="9"/>
  <c r="I95" i="9"/>
  <c r="I94" i="9"/>
  <c r="I93" i="9"/>
  <c r="I95" i="6"/>
  <c r="I94" i="6"/>
  <c r="I93" i="6"/>
  <c r="I92" i="6"/>
  <c r="I96" i="8"/>
  <c r="I95" i="8"/>
  <c r="I94" i="8"/>
  <c r="I93" i="8"/>
  <c r="I96" i="1"/>
  <c r="I95" i="1"/>
  <c r="I94" i="1"/>
  <c r="I93" i="1"/>
  <c r="G93" i="1"/>
  <c r="C95" i="1"/>
  <c r="C45" i="4"/>
  <c r="N41" i="7"/>
  <c r="O41" i="7" s="1"/>
  <c r="N41" i="4"/>
  <c r="O41" i="4" s="1"/>
  <c r="N89" i="10"/>
  <c r="I89" i="9"/>
  <c r="G89" i="9"/>
  <c r="L89" i="9" s="1"/>
  <c r="M89" i="9" s="1"/>
  <c r="L88" i="9"/>
  <c r="M88" i="9" s="1"/>
  <c r="I88" i="9"/>
  <c r="G88" i="9"/>
  <c r="O89" i="8"/>
  <c r="O89" i="1"/>
  <c r="E87" i="10"/>
  <c r="E86" i="10"/>
  <c r="E85" i="10"/>
  <c r="E84" i="10"/>
  <c r="E83" i="10"/>
  <c r="E82" i="10"/>
  <c r="E81" i="10"/>
  <c r="E80" i="10"/>
  <c r="E79" i="10"/>
  <c r="E80" i="9"/>
  <c r="E81" i="9"/>
  <c r="E82" i="9"/>
  <c r="E83" i="9"/>
  <c r="E84" i="9"/>
  <c r="E85" i="9"/>
  <c r="E86" i="9"/>
  <c r="E87" i="9"/>
  <c r="E79" i="9"/>
  <c r="H33" i="9"/>
  <c r="G89" i="8"/>
  <c r="G88" i="8"/>
  <c r="I89" i="6"/>
  <c r="G89" i="6"/>
  <c r="L89" i="6" s="1"/>
  <c r="M89" i="6" s="1"/>
  <c r="I88" i="6"/>
  <c r="G88" i="6"/>
  <c r="L88" i="6" s="1"/>
  <c r="M88" i="6" s="1"/>
  <c r="N89" i="9" l="1"/>
  <c r="O89" i="9" s="1"/>
  <c r="N89" i="6"/>
  <c r="O89" i="6" s="1"/>
  <c r="I89" i="8"/>
  <c r="I88" i="8"/>
  <c r="I89" i="1"/>
  <c r="I88" i="1"/>
  <c r="G89" i="1"/>
  <c r="L89" i="1" s="1"/>
  <c r="M89" i="1" s="1"/>
  <c r="G88" i="1"/>
  <c r="L88" i="1" s="1"/>
  <c r="M88" i="1" s="1"/>
  <c r="N89" i="1" s="1"/>
  <c r="H33" i="10"/>
  <c r="D96" i="10"/>
  <c r="D95" i="10"/>
  <c r="D94" i="10"/>
  <c r="D93" i="10"/>
  <c r="G87" i="10"/>
  <c r="F87" i="10"/>
  <c r="H87" i="10" s="1"/>
  <c r="G86" i="10"/>
  <c r="F86" i="10"/>
  <c r="H86" i="10" s="1"/>
  <c r="G85" i="10"/>
  <c r="F85" i="10"/>
  <c r="H85" i="10" s="1"/>
  <c r="G84" i="10"/>
  <c r="F84" i="10"/>
  <c r="H84" i="10" s="1"/>
  <c r="G83" i="10"/>
  <c r="F83" i="10"/>
  <c r="H83" i="10" s="1"/>
  <c r="G82" i="10"/>
  <c r="F82" i="10"/>
  <c r="H82" i="10" s="1"/>
  <c r="G81" i="10"/>
  <c r="F81" i="10"/>
  <c r="H81" i="10" s="1"/>
  <c r="G80" i="10"/>
  <c r="F80" i="10"/>
  <c r="H80" i="10" s="1"/>
  <c r="J79" i="10"/>
  <c r="G79" i="10"/>
  <c r="F79" i="10"/>
  <c r="J78" i="10"/>
  <c r="G78" i="10"/>
  <c r="C78" i="10"/>
  <c r="J77" i="10"/>
  <c r="G77" i="10"/>
  <c r="C77" i="10"/>
  <c r="J76" i="10"/>
  <c r="G76" i="10"/>
  <c r="C76" i="10"/>
  <c r="J75" i="10"/>
  <c r="G75" i="10"/>
  <c r="C75" i="10"/>
  <c r="J74" i="10"/>
  <c r="G74" i="10"/>
  <c r="C74" i="10"/>
  <c r="J73" i="10"/>
  <c r="G73" i="10"/>
  <c r="C73" i="10"/>
  <c r="J72" i="10"/>
  <c r="G72" i="10"/>
  <c r="C72" i="10"/>
  <c r="J71" i="10"/>
  <c r="G71" i="10"/>
  <c r="C71" i="10"/>
  <c r="J70" i="10"/>
  <c r="G70" i="10"/>
  <c r="C70" i="10"/>
  <c r="J69" i="10"/>
  <c r="G69" i="10"/>
  <c r="C69" i="10"/>
  <c r="J68" i="10"/>
  <c r="G68" i="10"/>
  <c r="C68" i="10"/>
  <c r="J67" i="10"/>
  <c r="G67" i="10"/>
  <c r="C67" i="10"/>
  <c r="J66" i="10"/>
  <c r="G66" i="10"/>
  <c r="C66" i="10"/>
  <c r="J65" i="10"/>
  <c r="G65" i="10"/>
  <c r="C65" i="10"/>
  <c r="J64" i="10"/>
  <c r="G64" i="10"/>
  <c r="C64" i="10"/>
  <c r="J63" i="10"/>
  <c r="G63" i="10"/>
  <c r="C63" i="10"/>
  <c r="J62" i="10"/>
  <c r="G62" i="10"/>
  <c r="C62" i="10"/>
  <c r="J61" i="10"/>
  <c r="G61" i="10"/>
  <c r="C61" i="10"/>
  <c r="J60" i="10"/>
  <c r="G60" i="10"/>
  <c r="C60" i="10"/>
  <c r="J59" i="10"/>
  <c r="G59" i="10"/>
  <c r="C59" i="10"/>
  <c r="J58" i="10"/>
  <c r="G58" i="10"/>
  <c r="C58" i="10"/>
  <c r="J57" i="10"/>
  <c r="G57" i="10"/>
  <c r="C57" i="10"/>
  <c r="J56" i="10"/>
  <c r="G56" i="10"/>
  <c r="C56" i="10"/>
  <c r="J55" i="10"/>
  <c r="G55" i="10"/>
  <c r="C55" i="10"/>
  <c r="J54" i="10"/>
  <c r="G54" i="10"/>
  <c r="C54" i="10"/>
  <c r="J53" i="10"/>
  <c r="G53" i="10"/>
  <c r="C53" i="10"/>
  <c r="J52" i="10"/>
  <c r="G52" i="10"/>
  <c r="C52" i="10"/>
  <c r="H52" i="10" s="1"/>
  <c r="I52" i="10" s="1"/>
  <c r="I32" i="10"/>
  <c r="G32" i="10"/>
  <c r="G31" i="10"/>
  <c r="I31" i="10" s="1"/>
  <c r="I30" i="10"/>
  <c r="G30" i="10"/>
  <c r="G29" i="10"/>
  <c r="I29" i="10" s="1"/>
  <c r="I28" i="10"/>
  <c r="G28" i="10"/>
  <c r="G27" i="10"/>
  <c r="I27" i="10" s="1"/>
  <c r="I26" i="10"/>
  <c r="G26" i="10"/>
  <c r="G25" i="10"/>
  <c r="I25" i="10" s="1"/>
  <c r="I24" i="10"/>
  <c r="G24" i="10"/>
  <c r="I21" i="10"/>
  <c r="C21" i="10"/>
  <c r="I20" i="10"/>
  <c r="C20" i="10"/>
  <c r="I19" i="10"/>
  <c r="C19" i="10"/>
  <c r="I18" i="10"/>
  <c r="C18" i="10"/>
  <c r="I17" i="10"/>
  <c r="C17" i="10"/>
  <c r="I16" i="10"/>
  <c r="C16" i="10"/>
  <c r="I15" i="10"/>
  <c r="C15" i="10"/>
  <c r="I14" i="10"/>
  <c r="C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H60" i="10" s="1"/>
  <c r="I60" i="10" s="1"/>
  <c r="I4" i="10"/>
  <c r="C4" i="10"/>
  <c r="I3" i="10"/>
  <c r="C3" i="10"/>
  <c r="I2" i="10"/>
  <c r="C2" i="10"/>
  <c r="D96" i="9"/>
  <c r="D95" i="9"/>
  <c r="D94" i="9"/>
  <c r="D93" i="9"/>
  <c r="G87" i="9"/>
  <c r="F87" i="9"/>
  <c r="H87" i="9" s="1"/>
  <c r="I87" i="9" s="1"/>
  <c r="G86" i="9"/>
  <c r="F86" i="9"/>
  <c r="H86" i="9" s="1"/>
  <c r="G85" i="9"/>
  <c r="F85" i="9"/>
  <c r="H85" i="9" s="1"/>
  <c r="I85" i="9" s="1"/>
  <c r="G84" i="9"/>
  <c r="F84" i="9"/>
  <c r="H84" i="9" s="1"/>
  <c r="G83" i="9"/>
  <c r="F83" i="9"/>
  <c r="H83" i="9" s="1"/>
  <c r="I83" i="9" s="1"/>
  <c r="G82" i="9"/>
  <c r="F82" i="9"/>
  <c r="H82" i="9" s="1"/>
  <c r="G81" i="9"/>
  <c r="F81" i="9"/>
  <c r="H81" i="9" s="1"/>
  <c r="I81" i="9" s="1"/>
  <c r="G80" i="9"/>
  <c r="F80" i="9"/>
  <c r="H80" i="9" s="1"/>
  <c r="J79" i="9"/>
  <c r="G79" i="9"/>
  <c r="F79" i="9"/>
  <c r="J78" i="9"/>
  <c r="G78" i="9"/>
  <c r="C78" i="9"/>
  <c r="J77" i="9"/>
  <c r="G77" i="9"/>
  <c r="C77" i="9"/>
  <c r="J76" i="9"/>
  <c r="G76" i="9"/>
  <c r="C76" i="9"/>
  <c r="J75" i="9"/>
  <c r="G75" i="9"/>
  <c r="C75" i="9"/>
  <c r="J74" i="9"/>
  <c r="G74" i="9"/>
  <c r="C74" i="9"/>
  <c r="J73" i="9"/>
  <c r="G73" i="9"/>
  <c r="C73" i="9"/>
  <c r="J72" i="9"/>
  <c r="G72" i="9"/>
  <c r="C72" i="9"/>
  <c r="J71" i="9"/>
  <c r="G71" i="9"/>
  <c r="C71" i="9"/>
  <c r="J70" i="9"/>
  <c r="G70" i="9"/>
  <c r="C70" i="9"/>
  <c r="J69" i="9"/>
  <c r="G69" i="9"/>
  <c r="C69" i="9"/>
  <c r="J68" i="9"/>
  <c r="G68" i="9"/>
  <c r="C68" i="9"/>
  <c r="J67" i="9"/>
  <c r="G67" i="9"/>
  <c r="C67" i="9"/>
  <c r="J66" i="9"/>
  <c r="G66" i="9"/>
  <c r="C66" i="9"/>
  <c r="J65" i="9"/>
  <c r="G65" i="9"/>
  <c r="C65" i="9"/>
  <c r="J64" i="9"/>
  <c r="G64" i="9"/>
  <c r="C64" i="9"/>
  <c r="J63" i="9"/>
  <c r="G63" i="9"/>
  <c r="C63" i="9"/>
  <c r="J62" i="9"/>
  <c r="G62" i="9"/>
  <c r="C62" i="9"/>
  <c r="J61" i="9"/>
  <c r="G61" i="9"/>
  <c r="C61" i="9"/>
  <c r="J60" i="9"/>
  <c r="G60" i="9"/>
  <c r="C60" i="9"/>
  <c r="J59" i="9"/>
  <c r="G59" i="9"/>
  <c r="C59" i="9"/>
  <c r="J58" i="9"/>
  <c r="G58" i="9"/>
  <c r="C58" i="9"/>
  <c r="J57" i="9"/>
  <c r="G57" i="9"/>
  <c r="C57" i="9"/>
  <c r="J56" i="9"/>
  <c r="G56" i="9"/>
  <c r="C56" i="9"/>
  <c r="J55" i="9"/>
  <c r="G55" i="9"/>
  <c r="C55" i="9"/>
  <c r="J54" i="9"/>
  <c r="G54" i="9"/>
  <c r="C54" i="9"/>
  <c r="J53" i="9"/>
  <c r="G53" i="9"/>
  <c r="C53" i="9"/>
  <c r="J52" i="9"/>
  <c r="G52" i="9"/>
  <c r="C52" i="9"/>
  <c r="G32" i="9"/>
  <c r="I32" i="9" s="1"/>
  <c r="G31" i="9"/>
  <c r="I31" i="9" s="1"/>
  <c r="G30" i="9"/>
  <c r="I30" i="9" s="1"/>
  <c r="G29" i="9"/>
  <c r="I29" i="9" s="1"/>
  <c r="G28" i="9"/>
  <c r="I28" i="9" s="1"/>
  <c r="G27" i="9"/>
  <c r="I27" i="9" s="1"/>
  <c r="G26" i="9"/>
  <c r="I26" i="9" s="1"/>
  <c r="G25" i="9"/>
  <c r="I25" i="9" s="1"/>
  <c r="G24" i="9"/>
  <c r="I24" i="9" s="1"/>
  <c r="H21" i="9"/>
  <c r="I21" i="9" s="1"/>
  <c r="C21" i="9"/>
  <c r="H20" i="9"/>
  <c r="I20" i="9" s="1"/>
  <c r="C20" i="9"/>
  <c r="H19" i="9"/>
  <c r="I19" i="9" s="1"/>
  <c r="C19" i="9"/>
  <c r="H18" i="9"/>
  <c r="I18" i="9" s="1"/>
  <c r="C18" i="9"/>
  <c r="H17" i="9"/>
  <c r="I17" i="9" s="1"/>
  <c r="C17" i="9"/>
  <c r="H16" i="9"/>
  <c r="I16" i="9" s="1"/>
  <c r="C16" i="9"/>
  <c r="H15" i="9"/>
  <c r="I15" i="9" s="1"/>
  <c r="C15" i="9"/>
  <c r="H14" i="9"/>
  <c r="I14" i="9" s="1"/>
  <c r="C14" i="9"/>
  <c r="H13" i="9"/>
  <c r="I13" i="9" s="1"/>
  <c r="C13" i="9"/>
  <c r="H12" i="9"/>
  <c r="I12" i="9" s="1"/>
  <c r="C12" i="9"/>
  <c r="H11" i="9"/>
  <c r="I11" i="9" s="1"/>
  <c r="C11" i="9"/>
  <c r="H10" i="9"/>
  <c r="I10" i="9" s="1"/>
  <c r="C10" i="9"/>
  <c r="H9" i="9"/>
  <c r="I9" i="9" s="1"/>
  <c r="C9" i="9"/>
  <c r="H8" i="9"/>
  <c r="I8" i="9" s="1"/>
  <c r="C8" i="9"/>
  <c r="H7" i="9"/>
  <c r="I7" i="9" s="1"/>
  <c r="C7" i="9"/>
  <c r="H6" i="9"/>
  <c r="I6" i="9" s="1"/>
  <c r="C6" i="9"/>
  <c r="H5" i="9"/>
  <c r="I5" i="9" s="1"/>
  <c r="C5" i="9"/>
  <c r="H4" i="9"/>
  <c r="I4" i="9" s="1"/>
  <c r="C4" i="9"/>
  <c r="H3" i="9"/>
  <c r="I3" i="9" s="1"/>
  <c r="C3" i="9"/>
  <c r="H2" i="9"/>
  <c r="I2" i="9" s="1"/>
  <c r="C2" i="9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52" i="8"/>
  <c r="H3" i="8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" i="8"/>
  <c r="I2" i="8" s="1"/>
  <c r="D96" i="8"/>
  <c r="D95" i="8"/>
  <c r="D94" i="8"/>
  <c r="D93" i="8"/>
  <c r="F87" i="8"/>
  <c r="F86" i="8"/>
  <c r="F85" i="8"/>
  <c r="H85" i="8" s="1"/>
  <c r="I85" i="8" s="1"/>
  <c r="F84" i="8"/>
  <c r="F83" i="8"/>
  <c r="F82" i="8"/>
  <c r="F81" i="8"/>
  <c r="H81" i="8" s="1"/>
  <c r="I81" i="8" s="1"/>
  <c r="F80" i="8"/>
  <c r="J79" i="8"/>
  <c r="F79" i="8"/>
  <c r="J78" i="8"/>
  <c r="C78" i="8"/>
  <c r="J77" i="8"/>
  <c r="C77" i="8"/>
  <c r="J76" i="8"/>
  <c r="C76" i="8"/>
  <c r="J75" i="8"/>
  <c r="C75" i="8"/>
  <c r="J74" i="8"/>
  <c r="C74" i="8"/>
  <c r="J73" i="8"/>
  <c r="C73" i="8"/>
  <c r="J72" i="8"/>
  <c r="C72" i="8"/>
  <c r="J71" i="8"/>
  <c r="C71" i="8"/>
  <c r="J70" i="8"/>
  <c r="C70" i="8"/>
  <c r="J69" i="8"/>
  <c r="C69" i="8"/>
  <c r="J68" i="8"/>
  <c r="C68" i="8"/>
  <c r="J67" i="8"/>
  <c r="C67" i="8"/>
  <c r="J66" i="8"/>
  <c r="C66" i="8"/>
  <c r="J65" i="8"/>
  <c r="C65" i="8"/>
  <c r="J64" i="8"/>
  <c r="C64" i="8"/>
  <c r="J63" i="8"/>
  <c r="C63" i="8"/>
  <c r="J62" i="8"/>
  <c r="C62" i="8"/>
  <c r="J61" i="8"/>
  <c r="C61" i="8"/>
  <c r="J60" i="8"/>
  <c r="C60" i="8"/>
  <c r="J59" i="8"/>
  <c r="C59" i="8"/>
  <c r="J58" i="8"/>
  <c r="C58" i="8"/>
  <c r="J57" i="8"/>
  <c r="C57" i="8"/>
  <c r="J56" i="8"/>
  <c r="C56" i="8"/>
  <c r="J55" i="8"/>
  <c r="C55" i="8"/>
  <c r="J54" i="8"/>
  <c r="C54" i="8"/>
  <c r="J53" i="8"/>
  <c r="C53" i="8"/>
  <c r="J52" i="8"/>
  <c r="C52" i="8"/>
  <c r="H33" i="8"/>
  <c r="G32" i="8"/>
  <c r="I32" i="8" s="1"/>
  <c r="G31" i="8"/>
  <c r="I31" i="8" s="1"/>
  <c r="G30" i="8"/>
  <c r="I30" i="8" s="1"/>
  <c r="G29" i="8"/>
  <c r="I29" i="8" s="1"/>
  <c r="G28" i="8"/>
  <c r="I28" i="8" s="1"/>
  <c r="G27" i="8"/>
  <c r="I27" i="8" s="1"/>
  <c r="G26" i="8"/>
  <c r="I26" i="8" s="1"/>
  <c r="G25" i="8"/>
  <c r="I25" i="8" s="1"/>
  <c r="G24" i="8"/>
  <c r="I24" i="8" s="1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5" i="7"/>
  <c r="D5" i="7"/>
  <c r="F5" i="7" s="1"/>
  <c r="D6" i="7"/>
  <c r="G6" i="7" s="1"/>
  <c r="L6" i="7" s="1"/>
  <c r="M6" i="7" s="1"/>
  <c r="D7" i="7"/>
  <c r="G7" i="7" s="1"/>
  <c r="L7" i="7" s="1"/>
  <c r="M7" i="7" s="1"/>
  <c r="D8" i="7"/>
  <c r="G8" i="7" s="1"/>
  <c r="L8" i="7" s="1"/>
  <c r="M8" i="7" s="1"/>
  <c r="D9" i="7"/>
  <c r="G9" i="7" s="1"/>
  <c r="L9" i="7" s="1"/>
  <c r="M9" i="7" s="1"/>
  <c r="D10" i="7"/>
  <c r="G10" i="7" s="1"/>
  <c r="L10" i="7" s="1"/>
  <c r="M10" i="7" s="1"/>
  <c r="D11" i="7"/>
  <c r="F11" i="7" s="1"/>
  <c r="D12" i="7"/>
  <c r="G12" i="7" s="1"/>
  <c r="L12" i="7" s="1"/>
  <c r="M12" i="7" s="1"/>
  <c r="D13" i="7"/>
  <c r="F13" i="7" s="1"/>
  <c r="D14" i="7"/>
  <c r="G14" i="7" s="1"/>
  <c r="L14" i="7" s="1"/>
  <c r="M14" i="7" s="1"/>
  <c r="D15" i="7"/>
  <c r="G15" i="7" s="1"/>
  <c r="L15" i="7" s="1"/>
  <c r="M15" i="7" s="1"/>
  <c r="D16" i="7"/>
  <c r="G16" i="7" s="1"/>
  <c r="L16" i="7" s="1"/>
  <c r="M16" i="7" s="1"/>
  <c r="D17" i="7"/>
  <c r="F17" i="7" s="1"/>
  <c r="D18" i="7"/>
  <c r="G18" i="7" s="1"/>
  <c r="L18" i="7" s="1"/>
  <c r="M18" i="7" s="1"/>
  <c r="D19" i="7"/>
  <c r="G19" i="7" s="1"/>
  <c r="L19" i="7" s="1"/>
  <c r="M19" i="7" s="1"/>
  <c r="D20" i="7"/>
  <c r="G20" i="7" s="1"/>
  <c r="L20" i="7" s="1"/>
  <c r="M20" i="7" s="1"/>
  <c r="D21" i="7"/>
  <c r="F21" i="7" s="1"/>
  <c r="D22" i="7"/>
  <c r="G22" i="7" s="1"/>
  <c r="L22" i="7" s="1"/>
  <c r="M22" i="7" s="1"/>
  <c r="D23" i="7"/>
  <c r="F23" i="7" s="1"/>
  <c r="D24" i="7"/>
  <c r="G24" i="7" s="1"/>
  <c r="L24" i="7" s="1"/>
  <c r="M24" i="7" s="1"/>
  <c r="D25" i="7"/>
  <c r="G25" i="7" s="1"/>
  <c r="L25" i="7" s="1"/>
  <c r="M25" i="7" s="1"/>
  <c r="D26" i="7"/>
  <c r="G26" i="7" s="1"/>
  <c r="L26" i="7" s="1"/>
  <c r="M26" i="7" s="1"/>
  <c r="D27" i="7"/>
  <c r="G27" i="7" s="1"/>
  <c r="L27" i="7" s="1"/>
  <c r="M27" i="7" s="1"/>
  <c r="D28" i="7"/>
  <c r="F28" i="7" s="1"/>
  <c r="D29" i="7"/>
  <c r="F29" i="7" s="1"/>
  <c r="D30" i="7"/>
  <c r="G30" i="7" s="1"/>
  <c r="L30" i="7" s="1"/>
  <c r="M30" i="7" s="1"/>
  <c r="D31" i="7"/>
  <c r="F31" i="7" s="1"/>
  <c r="D32" i="7"/>
  <c r="G32" i="7" s="1"/>
  <c r="L32" i="7" s="1"/>
  <c r="M32" i="7" s="1"/>
  <c r="D33" i="7"/>
  <c r="G33" i="7" s="1"/>
  <c r="L33" i="7" s="1"/>
  <c r="M33" i="7" s="1"/>
  <c r="D34" i="7"/>
  <c r="F34" i="7" s="1"/>
  <c r="D35" i="7"/>
  <c r="F35" i="7" s="1"/>
  <c r="D36" i="7"/>
  <c r="G36" i="7" s="1"/>
  <c r="L36" i="7" s="1"/>
  <c r="M36" i="7" s="1"/>
  <c r="D37" i="7"/>
  <c r="G37" i="7" s="1"/>
  <c r="L37" i="7" s="1"/>
  <c r="M37" i="7" s="1"/>
  <c r="D38" i="7"/>
  <c r="G38" i="7" s="1"/>
  <c r="L38" i="7" s="1"/>
  <c r="M38" i="7" s="1"/>
  <c r="D39" i="7"/>
  <c r="F39" i="7" s="1"/>
  <c r="D4" i="7"/>
  <c r="G4" i="7" s="1"/>
  <c r="L4" i="7" s="1"/>
  <c r="M4" i="7" s="1"/>
  <c r="G21" i="7"/>
  <c r="L21" i="7" s="1"/>
  <c r="M21" i="7" s="1"/>
  <c r="D94" i="6"/>
  <c r="D93" i="6"/>
  <c r="D92" i="6"/>
  <c r="D95" i="6"/>
  <c r="G87" i="6"/>
  <c r="F87" i="6"/>
  <c r="H87" i="6" s="1"/>
  <c r="I87" i="6" s="1"/>
  <c r="G86" i="6"/>
  <c r="F86" i="6"/>
  <c r="G85" i="6"/>
  <c r="F85" i="6"/>
  <c r="H85" i="6" s="1"/>
  <c r="G84" i="6"/>
  <c r="F84" i="6"/>
  <c r="G83" i="6"/>
  <c r="F83" i="6"/>
  <c r="H83" i="6" s="1"/>
  <c r="I83" i="6" s="1"/>
  <c r="G82" i="6"/>
  <c r="F82" i="6"/>
  <c r="G81" i="6"/>
  <c r="F81" i="6"/>
  <c r="H81" i="6" s="1"/>
  <c r="G80" i="6"/>
  <c r="F80" i="6"/>
  <c r="J79" i="6"/>
  <c r="G79" i="6"/>
  <c r="F79" i="6"/>
  <c r="H79" i="6" s="1"/>
  <c r="I79" i="6" s="1"/>
  <c r="J78" i="6"/>
  <c r="G78" i="6"/>
  <c r="C78" i="6"/>
  <c r="J77" i="6"/>
  <c r="G77" i="6"/>
  <c r="C77" i="6"/>
  <c r="J76" i="6"/>
  <c r="G76" i="6"/>
  <c r="C76" i="6"/>
  <c r="J75" i="6"/>
  <c r="G75" i="6"/>
  <c r="C75" i="6"/>
  <c r="J74" i="6"/>
  <c r="G74" i="6"/>
  <c r="C74" i="6"/>
  <c r="J73" i="6"/>
  <c r="G73" i="6"/>
  <c r="C73" i="6"/>
  <c r="J72" i="6"/>
  <c r="G72" i="6"/>
  <c r="C72" i="6"/>
  <c r="J71" i="6"/>
  <c r="G71" i="6"/>
  <c r="C71" i="6"/>
  <c r="J70" i="6"/>
  <c r="G70" i="6"/>
  <c r="C70" i="6"/>
  <c r="J69" i="6"/>
  <c r="G69" i="6"/>
  <c r="C69" i="6"/>
  <c r="J68" i="6"/>
  <c r="G68" i="6"/>
  <c r="C68" i="6"/>
  <c r="J67" i="6"/>
  <c r="G67" i="6"/>
  <c r="C67" i="6"/>
  <c r="J66" i="6"/>
  <c r="G66" i="6"/>
  <c r="C66" i="6"/>
  <c r="J65" i="6"/>
  <c r="G65" i="6"/>
  <c r="C65" i="6"/>
  <c r="J64" i="6"/>
  <c r="G64" i="6"/>
  <c r="C64" i="6"/>
  <c r="J63" i="6"/>
  <c r="G63" i="6"/>
  <c r="C63" i="6"/>
  <c r="J62" i="6"/>
  <c r="G62" i="6"/>
  <c r="C62" i="6"/>
  <c r="J61" i="6"/>
  <c r="G61" i="6"/>
  <c r="C61" i="6"/>
  <c r="J60" i="6"/>
  <c r="G60" i="6"/>
  <c r="C60" i="6"/>
  <c r="J59" i="6"/>
  <c r="G59" i="6"/>
  <c r="C59" i="6"/>
  <c r="J58" i="6"/>
  <c r="G58" i="6"/>
  <c r="C58" i="6"/>
  <c r="J57" i="6"/>
  <c r="G57" i="6"/>
  <c r="C57" i="6"/>
  <c r="J56" i="6"/>
  <c r="G56" i="6"/>
  <c r="C56" i="6"/>
  <c r="J55" i="6"/>
  <c r="G55" i="6"/>
  <c r="C55" i="6"/>
  <c r="J54" i="6"/>
  <c r="G54" i="6"/>
  <c r="C54" i="6"/>
  <c r="J53" i="6"/>
  <c r="G53" i="6"/>
  <c r="C53" i="6"/>
  <c r="J52" i="6"/>
  <c r="G52" i="6"/>
  <c r="C52" i="6"/>
  <c r="H33" i="6"/>
  <c r="G32" i="6"/>
  <c r="I32" i="6" s="1"/>
  <c r="G31" i="6"/>
  <c r="I31" i="6" s="1"/>
  <c r="G30" i="6"/>
  <c r="I30" i="6" s="1"/>
  <c r="G29" i="6"/>
  <c r="I29" i="6" s="1"/>
  <c r="G28" i="6"/>
  <c r="I28" i="6" s="1"/>
  <c r="I27" i="6"/>
  <c r="G27" i="6"/>
  <c r="G26" i="6"/>
  <c r="I26" i="6" s="1"/>
  <c r="G25" i="6"/>
  <c r="I25" i="6" s="1"/>
  <c r="G24" i="6"/>
  <c r="I24" i="6" s="1"/>
  <c r="H21" i="6"/>
  <c r="I21" i="6" s="1"/>
  <c r="C21" i="6"/>
  <c r="H20" i="6"/>
  <c r="I20" i="6" s="1"/>
  <c r="C20" i="6"/>
  <c r="H19" i="6"/>
  <c r="I19" i="6" s="1"/>
  <c r="C19" i="6"/>
  <c r="H18" i="6"/>
  <c r="I18" i="6" s="1"/>
  <c r="C18" i="6"/>
  <c r="H17" i="6"/>
  <c r="I17" i="6" s="1"/>
  <c r="C17" i="6"/>
  <c r="H16" i="6"/>
  <c r="I16" i="6" s="1"/>
  <c r="C16" i="6"/>
  <c r="H15" i="6"/>
  <c r="I15" i="6" s="1"/>
  <c r="C15" i="6"/>
  <c r="H14" i="6"/>
  <c r="I14" i="6" s="1"/>
  <c r="C14" i="6"/>
  <c r="H13" i="6"/>
  <c r="I13" i="6" s="1"/>
  <c r="C13" i="6"/>
  <c r="H12" i="6"/>
  <c r="I12" i="6" s="1"/>
  <c r="C12" i="6"/>
  <c r="H11" i="6"/>
  <c r="I11" i="6" s="1"/>
  <c r="C11" i="6"/>
  <c r="H10" i="6"/>
  <c r="I10" i="6" s="1"/>
  <c r="C10" i="6"/>
  <c r="I9" i="6"/>
  <c r="H9" i="6"/>
  <c r="C9" i="6"/>
  <c r="H8" i="6"/>
  <c r="I8" i="6" s="1"/>
  <c r="C8" i="6"/>
  <c r="H7" i="6"/>
  <c r="I7" i="6" s="1"/>
  <c r="C7" i="6"/>
  <c r="I6" i="6"/>
  <c r="H6" i="6"/>
  <c r="C6" i="6"/>
  <c r="H5" i="6"/>
  <c r="I5" i="6" s="1"/>
  <c r="C5" i="6"/>
  <c r="H4" i="6"/>
  <c r="I4" i="6" s="1"/>
  <c r="C4" i="6"/>
  <c r="H3" i="6"/>
  <c r="I3" i="6" s="1"/>
  <c r="C3" i="6"/>
  <c r="E60" i="6" s="1"/>
  <c r="F60" i="6" s="1"/>
  <c r="I2" i="6"/>
  <c r="H2" i="6"/>
  <c r="C2" i="6"/>
  <c r="J79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61" i="1"/>
  <c r="J53" i="1"/>
  <c r="J54" i="1"/>
  <c r="J55" i="1"/>
  <c r="J56" i="1"/>
  <c r="J57" i="1"/>
  <c r="J58" i="1"/>
  <c r="J59" i="1"/>
  <c r="J60" i="1"/>
  <c r="J52" i="1"/>
  <c r="D5" i="4"/>
  <c r="F5" i="4" s="1"/>
  <c r="D6" i="4"/>
  <c r="G6" i="4" s="1"/>
  <c r="L6" i="4" s="1"/>
  <c r="M6" i="4" s="1"/>
  <c r="D7" i="4"/>
  <c r="G7" i="4" s="1"/>
  <c r="L7" i="4" s="1"/>
  <c r="M7" i="4" s="1"/>
  <c r="D8" i="4"/>
  <c r="F8" i="4" s="1"/>
  <c r="D9" i="4"/>
  <c r="G9" i="4" s="1"/>
  <c r="L9" i="4" s="1"/>
  <c r="M9" i="4" s="1"/>
  <c r="D10" i="4"/>
  <c r="G10" i="4" s="1"/>
  <c r="L10" i="4" s="1"/>
  <c r="M10" i="4" s="1"/>
  <c r="D11" i="4"/>
  <c r="G11" i="4" s="1"/>
  <c r="L11" i="4" s="1"/>
  <c r="M11" i="4" s="1"/>
  <c r="D12" i="4"/>
  <c r="F12" i="4" s="1"/>
  <c r="D13" i="4"/>
  <c r="G13" i="4" s="1"/>
  <c r="L13" i="4" s="1"/>
  <c r="M13" i="4" s="1"/>
  <c r="D14" i="4"/>
  <c r="G14" i="4" s="1"/>
  <c r="L14" i="4" s="1"/>
  <c r="M14" i="4" s="1"/>
  <c r="D15" i="4"/>
  <c r="G15" i="4" s="1"/>
  <c r="L15" i="4" s="1"/>
  <c r="M15" i="4" s="1"/>
  <c r="D16" i="4"/>
  <c r="F16" i="4" s="1"/>
  <c r="D17" i="4"/>
  <c r="G17" i="4" s="1"/>
  <c r="L17" i="4" s="1"/>
  <c r="M17" i="4" s="1"/>
  <c r="D18" i="4"/>
  <c r="G18" i="4" s="1"/>
  <c r="L18" i="4" s="1"/>
  <c r="M18" i="4" s="1"/>
  <c r="D19" i="4"/>
  <c r="F19" i="4" s="1"/>
  <c r="D20" i="4"/>
  <c r="F20" i="4" s="1"/>
  <c r="D21" i="4"/>
  <c r="G21" i="4" s="1"/>
  <c r="L21" i="4" s="1"/>
  <c r="M21" i="4" s="1"/>
  <c r="D22" i="4"/>
  <c r="D23" i="4"/>
  <c r="G23" i="4" s="1"/>
  <c r="L23" i="4" s="1"/>
  <c r="M23" i="4" s="1"/>
  <c r="D24" i="4"/>
  <c r="F24" i="4" s="1"/>
  <c r="D25" i="4"/>
  <c r="G25" i="4" s="1"/>
  <c r="L25" i="4" s="1"/>
  <c r="M25" i="4" s="1"/>
  <c r="D26" i="4"/>
  <c r="G26" i="4" s="1"/>
  <c r="L26" i="4" s="1"/>
  <c r="M26" i="4" s="1"/>
  <c r="D27" i="4"/>
  <c r="F27" i="4" s="1"/>
  <c r="D28" i="4"/>
  <c r="F28" i="4" s="1"/>
  <c r="D29" i="4"/>
  <c r="G29" i="4" s="1"/>
  <c r="L29" i="4" s="1"/>
  <c r="M29" i="4" s="1"/>
  <c r="D30" i="4"/>
  <c r="F30" i="4" s="1"/>
  <c r="D31" i="4"/>
  <c r="G31" i="4" s="1"/>
  <c r="L31" i="4" s="1"/>
  <c r="M31" i="4" s="1"/>
  <c r="D32" i="4"/>
  <c r="F32" i="4" s="1"/>
  <c r="D33" i="4"/>
  <c r="G33" i="4" s="1"/>
  <c r="L33" i="4" s="1"/>
  <c r="M33" i="4" s="1"/>
  <c r="D34" i="4"/>
  <c r="G34" i="4" s="1"/>
  <c r="L34" i="4" s="1"/>
  <c r="M34" i="4" s="1"/>
  <c r="D35" i="4"/>
  <c r="G35" i="4" s="1"/>
  <c r="L35" i="4" s="1"/>
  <c r="M35" i="4" s="1"/>
  <c r="D36" i="4"/>
  <c r="F36" i="4" s="1"/>
  <c r="D37" i="4"/>
  <c r="D38" i="4"/>
  <c r="G38" i="4" s="1"/>
  <c r="L38" i="4" s="1"/>
  <c r="M38" i="4" s="1"/>
  <c r="D39" i="4"/>
  <c r="F39" i="4" s="1"/>
  <c r="D4" i="4"/>
  <c r="G4" i="4" s="1"/>
  <c r="L4" i="4" s="1"/>
  <c r="M4" i="4" s="1"/>
  <c r="G13" i="7" l="1"/>
  <c r="L13" i="7" s="1"/>
  <c r="M13" i="7" s="1"/>
  <c r="N21" i="7" s="1"/>
  <c r="O21" i="7" s="1"/>
  <c r="G17" i="7"/>
  <c r="L17" i="7" s="1"/>
  <c r="M17" i="7" s="1"/>
  <c r="E61" i="10"/>
  <c r="F61" i="10" s="1"/>
  <c r="H56" i="10"/>
  <c r="I56" i="10" s="1"/>
  <c r="I33" i="10"/>
  <c r="C96" i="10" s="1"/>
  <c r="H61" i="10"/>
  <c r="I61" i="10" s="1"/>
  <c r="G34" i="10"/>
  <c r="E63" i="6"/>
  <c r="F63" i="6" s="1"/>
  <c r="H53" i="6"/>
  <c r="I53" i="6" s="1"/>
  <c r="H57" i="6"/>
  <c r="I57" i="6" s="1"/>
  <c r="E73" i="6"/>
  <c r="F73" i="6" s="1"/>
  <c r="E77" i="6"/>
  <c r="F77" i="6" s="1"/>
  <c r="E52" i="6"/>
  <c r="F52" i="6" s="1"/>
  <c r="H52" i="6"/>
  <c r="I52" i="6" s="1"/>
  <c r="H64" i="6"/>
  <c r="H68" i="6"/>
  <c r="I68" i="6" s="1"/>
  <c r="L68" i="6" s="1"/>
  <c r="M68" i="6" s="1"/>
  <c r="H79" i="9"/>
  <c r="I79" i="9" s="1"/>
  <c r="H86" i="8"/>
  <c r="I86" i="8" s="1"/>
  <c r="H79" i="8"/>
  <c r="I79" i="8" s="1"/>
  <c r="H83" i="8"/>
  <c r="I83" i="8" s="1"/>
  <c r="H87" i="8"/>
  <c r="I87" i="8" s="1"/>
  <c r="E60" i="9"/>
  <c r="F60" i="9" s="1"/>
  <c r="E76" i="9"/>
  <c r="F76" i="9" s="1"/>
  <c r="L81" i="8"/>
  <c r="M81" i="8" s="1"/>
  <c r="H82" i="8"/>
  <c r="H84" i="8"/>
  <c r="I84" i="8" s="1"/>
  <c r="H80" i="8"/>
  <c r="I80" i="8" s="1"/>
  <c r="L86" i="8"/>
  <c r="M86" i="8" s="1"/>
  <c r="H68" i="9"/>
  <c r="I68" i="9" s="1"/>
  <c r="L85" i="8"/>
  <c r="M85" i="8" s="1"/>
  <c r="H55" i="9"/>
  <c r="I55" i="9" s="1"/>
  <c r="L83" i="8"/>
  <c r="M83" i="8" s="1"/>
  <c r="L88" i="8"/>
  <c r="M88" i="8" s="1"/>
  <c r="I33" i="8"/>
  <c r="C96" i="8" s="1"/>
  <c r="L89" i="8"/>
  <c r="M89" i="8" s="1"/>
  <c r="G11" i="7"/>
  <c r="L11" i="7" s="1"/>
  <c r="M11" i="7" s="1"/>
  <c r="G23" i="7"/>
  <c r="L23" i="7" s="1"/>
  <c r="M23" i="7" s="1"/>
  <c r="G37" i="4"/>
  <c r="L37" i="4" s="1"/>
  <c r="M37" i="4" s="1"/>
  <c r="H79" i="10"/>
  <c r="I79" i="10" s="1"/>
  <c r="E96" i="10"/>
  <c r="E55" i="10"/>
  <c r="F55" i="10" s="1"/>
  <c r="E62" i="10"/>
  <c r="F62" i="10" s="1"/>
  <c r="H66" i="10"/>
  <c r="I66" i="10" s="1"/>
  <c r="E69" i="10"/>
  <c r="F69" i="10" s="1"/>
  <c r="H72" i="10"/>
  <c r="I72" i="10" s="1"/>
  <c r="E75" i="10"/>
  <c r="F75" i="10" s="1"/>
  <c r="E76" i="10"/>
  <c r="F76" i="10" s="1"/>
  <c r="H76" i="10"/>
  <c r="I76" i="10" s="1"/>
  <c r="I86" i="10"/>
  <c r="L86" i="10" s="1"/>
  <c r="M86" i="10" s="1"/>
  <c r="E77" i="10"/>
  <c r="F77" i="10" s="1"/>
  <c r="L56" i="10"/>
  <c r="M56" i="10" s="1"/>
  <c r="H57" i="10"/>
  <c r="E58" i="10"/>
  <c r="F58" i="10" s="1"/>
  <c r="H59" i="10"/>
  <c r="I59" i="10" s="1"/>
  <c r="H63" i="10"/>
  <c r="E64" i="10"/>
  <c r="F64" i="10" s="1"/>
  <c r="H65" i="10"/>
  <c r="I65" i="10" s="1"/>
  <c r="E70" i="10"/>
  <c r="F70" i="10" s="1"/>
  <c r="H71" i="10"/>
  <c r="I71" i="10" s="1"/>
  <c r="I80" i="10"/>
  <c r="L80" i="10" s="1"/>
  <c r="M80" i="10" s="1"/>
  <c r="E52" i="10"/>
  <c r="F52" i="10" s="1"/>
  <c r="E59" i="10"/>
  <c r="F59" i="10" s="1"/>
  <c r="E60" i="10"/>
  <c r="F60" i="10" s="1"/>
  <c r="H62" i="10"/>
  <c r="I62" i="10" s="1"/>
  <c r="E65" i="10"/>
  <c r="F65" i="10" s="1"/>
  <c r="E66" i="10"/>
  <c r="F66" i="10" s="1"/>
  <c r="E71" i="10"/>
  <c r="F71" i="10" s="1"/>
  <c r="E72" i="10"/>
  <c r="F72" i="10" s="1"/>
  <c r="E78" i="10"/>
  <c r="F78" i="10" s="1"/>
  <c r="I82" i="10"/>
  <c r="L82" i="10" s="1"/>
  <c r="M82" i="10" s="1"/>
  <c r="E56" i="10"/>
  <c r="F56" i="10" s="1"/>
  <c r="E53" i="10"/>
  <c r="F53" i="10" s="1"/>
  <c r="L52" i="10"/>
  <c r="M52" i="10" s="1"/>
  <c r="H53" i="10"/>
  <c r="I53" i="10" s="1"/>
  <c r="E54" i="10"/>
  <c r="F54" i="10" s="1"/>
  <c r="H55" i="10"/>
  <c r="I55" i="10" s="1"/>
  <c r="L59" i="10"/>
  <c r="M59" i="10" s="1"/>
  <c r="L60" i="10"/>
  <c r="M60" i="10" s="1"/>
  <c r="L65" i="10"/>
  <c r="M65" i="10" s="1"/>
  <c r="L66" i="10"/>
  <c r="M66" i="10" s="1"/>
  <c r="H67" i="10"/>
  <c r="I67" i="10" s="1"/>
  <c r="E68" i="10"/>
  <c r="F68" i="10" s="1"/>
  <c r="H69" i="10"/>
  <c r="I69" i="10" s="1"/>
  <c r="H73" i="10"/>
  <c r="I73" i="10" s="1"/>
  <c r="E74" i="10"/>
  <c r="F74" i="10" s="1"/>
  <c r="H75" i="10"/>
  <c r="I75" i="10" s="1"/>
  <c r="H77" i="10"/>
  <c r="I77" i="10" s="1"/>
  <c r="I84" i="10"/>
  <c r="L84" i="10" s="1"/>
  <c r="M84" i="10" s="1"/>
  <c r="I81" i="10"/>
  <c r="L81" i="10" s="1"/>
  <c r="M81" i="10" s="1"/>
  <c r="O89" i="10" s="1"/>
  <c r="I83" i="10"/>
  <c r="L83" i="10" s="1"/>
  <c r="M83" i="10" s="1"/>
  <c r="I85" i="10"/>
  <c r="L85" i="10" s="1"/>
  <c r="M85" i="10" s="1"/>
  <c r="I87" i="10"/>
  <c r="L87" i="10" s="1"/>
  <c r="M87" i="10" s="1"/>
  <c r="H54" i="10"/>
  <c r="I54" i="10" s="1"/>
  <c r="E57" i="10"/>
  <c r="F57" i="10" s="1"/>
  <c r="H58" i="10"/>
  <c r="I58" i="10" s="1"/>
  <c r="E63" i="10"/>
  <c r="F63" i="10" s="1"/>
  <c r="H64" i="10"/>
  <c r="I64" i="10" s="1"/>
  <c r="E67" i="10"/>
  <c r="F67" i="10" s="1"/>
  <c r="H68" i="10"/>
  <c r="I68" i="10" s="1"/>
  <c r="H70" i="10"/>
  <c r="I70" i="10" s="1"/>
  <c r="E73" i="10"/>
  <c r="F73" i="10" s="1"/>
  <c r="H74" i="10"/>
  <c r="I74" i="10" s="1"/>
  <c r="H78" i="10"/>
  <c r="I78" i="10" s="1"/>
  <c r="I80" i="9"/>
  <c r="L80" i="9" s="1"/>
  <c r="M80" i="9" s="1"/>
  <c r="I82" i="9"/>
  <c r="L82" i="9" s="1"/>
  <c r="M82" i="9" s="1"/>
  <c r="I84" i="9"/>
  <c r="L84" i="9" s="1"/>
  <c r="M84" i="9" s="1"/>
  <c r="I86" i="9"/>
  <c r="L86" i="9" s="1"/>
  <c r="M86" i="9" s="1"/>
  <c r="L83" i="9"/>
  <c r="M83" i="9" s="1"/>
  <c r="L87" i="9"/>
  <c r="M87" i="9" s="1"/>
  <c r="H58" i="9"/>
  <c r="I58" i="9" s="1"/>
  <c r="H57" i="9"/>
  <c r="I57" i="9" s="1"/>
  <c r="H64" i="9"/>
  <c r="I64" i="9" s="1"/>
  <c r="E72" i="9"/>
  <c r="F72" i="9" s="1"/>
  <c r="E56" i="9"/>
  <c r="F56" i="9" s="1"/>
  <c r="E77" i="9"/>
  <c r="F77" i="9" s="1"/>
  <c r="E73" i="9"/>
  <c r="F73" i="9" s="1"/>
  <c r="E67" i="9"/>
  <c r="F67" i="9" s="1"/>
  <c r="E63" i="9"/>
  <c r="F63" i="9" s="1"/>
  <c r="E57" i="9"/>
  <c r="F57" i="9" s="1"/>
  <c r="E53" i="9"/>
  <c r="F53" i="9" s="1"/>
  <c r="E70" i="9"/>
  <c r="F70" i="9" s="1"/>
  <c r="E78" i="9"/>
  <c r="F78" i="9" s="1"/>
  <c r="E68" i="9"/>
  <c r="F68" i="9" s="1"/>
  <c r="E74" i="9"/>
  <c r="F74" i="9" s="1"/>
  <c r="E64" i="9"/>
  <c r="F64" i="9" s="1"/>
  <c r="G34" i="9"/>
  <c r="E58" i="9"/>
  <c r="F58" i="9" s="1"/>
  <c r="H59" i="9"/>
  <c r="I59" i="9" s="1"/>
  <c r="H63" i="9"/>
  <c r="I63" i="9" s="1"/>
  <c r="H67" i="9"/>
  <c r="I67" i="9" s="1"/>
  <c r="H71" i="9"/>
  <c r="I71" i="9" s="1"/>
  <c r="E75" i="9"/>
  <c r="F75" i="9" s="1"/>
  <c r="E52" i="9"/>
  <c r="F52" i="9" s="1"/>
  <c r="H53" i="9"/>
  <c r="I53" i="9" s="1"/>
  <c r="H54" i="9"/>
  <c r="I54" i="9" s="1"/>
  <c r="L59" i="9"/>
  <c r="M59" i="9" s="1"/>
  <c r="E62" i="9"/>
  <c r="F62" i="9" s="1"/>
  <c r="E66" i="9"/>
  <c r="F66" i="9" s="1"/>
  <c r="H70" i="9"/>
  <c r="I70" i="9" s="1"/>
  <c r="H74" i="9"/>
  <c r="I74" i="9" s="1"/>
  <c r="H78" i="9"/>
  <c r="I78" i="9" s="1"/>
  <c r="L79" i="9"/>
  <c r="M79" i="9" s="1"/>
  <c r="L81" i="9"/>
  <c r="M81" i="9" s="1"/>
  <c r="L85" i="9"/>
  <c r="M85" i="9" s="1"/>
  <c r="I33" i="9"/>
  <c r="C96" i="9" s="1"/>
  <c r="E54" i="9"/>
  <c r="F54" i="9" s="1"/>
  <c r="E55" i="9"/>
  <c r="F55" i="9" s="1"/>
  <c r="H61" i="9"/>
  <c r="I61" i="9" s="1"/>
  <c r="H65" i="9"/>
  <c r="I65" i="9" s="1"/>
  <c r="E69" i="9"/>
  <c r="F69" i="9" s="1"/>
  <c r="H73" i="9"/>
  <c r="I73" i="9" s="1"/>
  <c r="H77" i="9"/>
  <c r="I77" i="9" s="1"/>
  <c r="H69" i="9"/>
  <c r="I69" i="9" s="1"/>
  <c r="H75" i="9"/>
  <c r="I75" i="9" s="1"/>
  <c r="H52" i="9"/>
  <c r="I52" i="9" s="1"/>
  <c r="H56" i="9"/>
  <c r="E59" i="9"/>
  <c r="F59" i="9" s="1"/>
  <c r="H60" i="9"/>
  <c r="I60" i="9" s="1"/>
  <c r="E61" i="9"/>
  <c r="F61" i="9" s="1"/>
  <c r="H62" i="9"/>
  <c r="I62" i="9" s="1"/>
  <c r="E65" i="9"/>
  <c r="F65" i="9" s="1"/>
  <c r="H66" i="9"/>
  <c r="I66" i="9" s="1"/>
  <c r="E71" i="9"/>
  <c r="F71" i="9" s="1"/>
  <c r="H72" i="9"/>
  <c r="I72" i="9" s="1"/>
  <c r="H76" i="9"/>
  <c r="I76" i="9" s="1"/>
  <c r="I82" i="8"/>
  <c r="E58" i="8"/>
  <c r="F58" i="8" s="1"/>
  <c r="E65" i="8"/>
  <c r="F65" i="8" s="1"/>
  <c r="H69" i="8"/>
  <c r="I69" i="8" s="1"/>
  <c r="E53" i="8"/>
  <c r="F53" i="8" s="1"/>
  <c r="H55" i="8"/>
  <c r="I55" i="8" s="1"/>
  <c r="E59" i="8"/>
  <c r="F59" i="8" s="1"/>
  <c r="H66" i="8"/>
  <c r="H67" i="8"/>
  <c r="I67" i="8" s="1"/>
  <c r="H68" i="8"/>
  <c r="I68" i="8" s="1"/>
  <c r="H72" i="8"/>
  <c r="H73" i="8"/>
  <c r="I73" i="8" s="1"/>
  <c r="H74" i="8"/>
  <c r="I74" i="8" s="1"/>
  <c r="E75" i="8"/>
  <c r="F75" i="8" s="1"/>
  <c r="E77" i="8"/>
  <c r="F77" i="8" s="1"/>
  <c r="E73" i="8"/>
  <c r="F73" i="8" s="1"/>
  <c r="E67" i="8"/>
  <c r="F67" i="8" s="1"/>
  <c r="E63" i="8"/>
  <c r="F63" i="8" s="1"/>
  <c r="E57" i="8"/>
  <c r="F57" i="8" s="1"/>
  <c r="E76" i="8"/>
  <c r="F76" i="8" s="1"/>
  <c r="E72" i="8"/>
  <c r="F72" i="8" s="1"/>
  <c r="E66" i="8"/>
  <c r="F66" i="8" s="1"/>
  <c r="E62" i="8"/>
  <c r="F62" i="8" s="1"/>
  <c r="E60" i="8"/>
  <c r="F60" i="8" s="1"/>
  <c r="E56" i="8"/>
  <c r="F56" i="8" s="1"/>
  <c r="E52" i="8"/>
  <c r="F52" i="8" s="1"/>
  <c r="E78" i="8"/>
  <c r="F78" i="8" s="1"/>
  <c r="H56" i="8"/>
  <c r="I56" i="8" s="1"/>
  <c r="H58" i="8"/>
  <c r="I58" i="8" s="1"/>
  <c r="E64" i="8"/>
  <c r="F64" i="8" s="1"/>
  <c r="E71" i="8"/>
  <c r="F71" i="8" s="1"/>
  <c r="G34" i="8"/>
  <c r="H54" i="8"/>
  <c r="I54" i="8" s="1"/>
  <c r="H60" i="8"/>
  <c r="E61" i="8"/>
  <c r="F61" i="8" s="1"/>
  <c r="H65" i="8"/>
  <c r="I65" i="8" s="1"/>
  <c r="E68" i="8"/>
  <c r="F68" i="8" s="1"/>
  <c r="E69" i="8"/>
  <c r="F69" i="8" s="1"/>
  <c r="H71" i="8"/>
  <c r="I71" i="8" s="1"/>
  <c r="E74" i="8"/>
  <c r="F74" i="8" s="1"/>
  <c r="H78" i="8"/>
  <c r="I78" i="8" s="1"/>
  <c r="H53" i="8"/>
  <c r="I53" i="8" s="1"/>
  <c r="H57" i="8"/>
  <c r="I57" i="8" s="1"/>
  <c r="H61" i="8"/>
  <c r="I61" i="8" s="1"/>
  <c r="E70" i="8"/>
  <c r="F70" i="8" s="1"/>
  <c r="H76" i="8"/>
  <c r="I76" i="8" s="1"/>
  <c r="H52" i="8"/>
  <c r="I52" i="8" s="1"/>
  <c r="E54" i="8"/>
  <c r="F54" i="8" s="1"/>
  <c r="E55" i="8"/>
  <c r="F55" i="8" s="1"/>
  <c r="H59" i="8"/>
  <c r="I59" i="8" s="1"/>
  <c r="H62" i="8"/>
  <c r="I62" i="8" s="1"/>
  <c r="H63" i="8"/>
  <c r="I63" i="8" s="1"/>
  <c r="H64" i="8"/>
  <c r="I64" i="8" s="1"/>
  <c r="H70" i="8"/>
  <c r="I70" i="8" s="1"/>
  <c r="H77" i="8"/>
  <c r="I77" i="8" s="1"/>
  <c r="H75" i="8"/>
  <c r="I75" i="8" s="1"/>
  <c r="F27" i="7"/>
  <c r="F4" i="7"/>
  <c r="G34" i="7"/>
  <c r="L34" i="7" s="1"/>
  <c r="M34" i="7" s="1"/>
  <c r="G28" i="7"/>
  <c r="L28" i="7" s="1"/>
  <c r="M28" i="7" s="1"/>
  <c r="F8" i="7"/>
  <c r="F38" i="7"/>
  <c r="F14" i="7"/>
  <c r="F18" i="7"/>
  <c r="F33" i="7"/>
  <c r="F37" i="7"/>
  <c r="F24" i="7"/>
  <c r="F7" i="7"/>
  <c r="F12" i="7"/>
  <c r="F9" i="7"/>
  <c r="F15" i="7"/>
  <c r="F19" i="7"/>
  <c r="F25" i="7"/>
  <c r="G5" i="7"/>
  <c r="L5" i="7" s="1"/>
  <c r="M5" i="7" s="1"/>
  <c r="F6" i="7"/>
  <c r="F10" i="7"/>
  <c r="F16" i="7"/>
  <c r="F20" i="7"/>
  <c r="F22" i="7"/>
  <c r="F26" i="7"/>
  <c r="G29" i="7"/>
  <c r="L29" i="7" s="1"/>
  <c r="M29" i="7" s="1"/>
  <c r="F30" i="7"/>
  <c r="G31" i="7"/>
  <c r="L31" i="7" s="1"/>
  <c r="M31" i="7" s="1"/>
  <c r="F32" i="7"/>
  <c r="G35" i="7"/>
  <c r="L35" i="7" s="1"/>
  <c r="M35" i="7" s="1"/>
  <c r="F36" i="7"/>
  <c r="G39" i="7"/>
  <c r="L39" i="7" s="1"/>
  <c r="M39" i="7" s="1"/>
  <c r="L79" i="6"/>
  <c r="M79" i="6" s="1"/>
  <c r="I64" i="6"/>
  <c r="L64" i="6" s="1"/>
  <c r="M64" i="6" s="1"/>
  <c r="E67" i="6"/>
  <c r="F67" i="6" s="1"/>
  <c r="I33" i="6"/>
  <c r="C95" i="6" s="1"/>
  <c r="E62" i="6"/>
  <c r="F62" i="6" s="1"/>
  <c r="H63" i="6"/>
  <c r="I63" i="6" s="1"/>
  <c r="E66" i="6"/>
  <c r="F66" i="6" s="1"/>
  <c r="H67" i="6"/>
  <c r="I67" i="6" s="1"/>
  <c r="E70" i="6"/>
  <c r="F70" i="6" s="1"/>
  <c r="E74" i="6"/>
  <c r="F74" i="6" s="1"/>
  <c r="E76" i="6"/>
  <c r="F76" i="6" s="1"/>
  <c r="H77" i="6"/>
  <c r="I77" i="6" s="1"/>
  <c r="L52" i="6"/>
  <c r="M52" i="6" s="1"/>
  <c r="H54" i="6"/>
  <c r="I54" i="6" s="1"/>
  <c r="H58" i="6"/>
  <c r="I58" i="6" s="1"/>
  <c r="L53" i="6"/>
  <c r="M53" i="6" s="1"/>
  <c r="H56" i="6"/>
  <c r="I56" i="6" s="1"/>
  <c r="H60" i="6"/>
  <c r="I60" i="6" s="1"/>
  <c r="E61" i="6"/>
  <c r="F61" i="6" s="1"/>
  <c r="E65" i="6"/>
  <c r="F65" i="6" s="1"/>
  <c r="E69" i="6"/>
  <c r="F69" i="6" s="1"/>
  <c r="H70" i="6"/>
  <c r="E71" i="6"/>
  <c r="F71" i="6" s="1"/>
  <c r="H74" i="6"/>
  <c r="E75" i="6"/>
  <c r="F75" i="6" s="1"/>
  <c r="E64" i="6"/>
  <c r="F64" i="6" s="1"/>
  <c r="E68" i="6"/>
  <c r="F68" i="6" s="1"/>
  <c r="E72" i="6"/>
  <c r="F72" i="6" s="1"/>
  <c r="H73" i="6"/>
  <c r="I73" i="6" s="1"/>
  <c r="E53" i="6"/>
  <c r="F53" i="6" s="1"/>
  <c r="E55" i="6"/>
  <c r="F55" i="6" s="1"/>
  <c r="E57" i="6"/>
  <c r="F57" i="6" s="1"/>
  <c r="E59" i="6"/>
  <c r="F59" i="6" s="1"/>
  <c r="H82" i="6"/>
  <c r="I82" i="6" s="1"/>
  <c r="H86" i="6"/>
  <c r="I86" i="6" s="1"/>
  <c r="L86" i="6" s="1"/>
  <c r="M86" i="6" s="1"/>
  <c r="E54" i="6"/>
  <c r="F54" i="6" s="1"/>
  <c r="E56" i="6"/>
  <c r="F56" i="6" s="1"/>
  <c r="E58" i="6"/>
  <c r="F58" i="6" s="1"/>
  <c r="H62" i="6"/>
  <c r="I62" i="6" s="1"/>
  <c r="H66" i="6"/>
  <c r="I66" i="6" s="1"/>
  <c r="L67" i="6"/>
  <c r="M67" i="6" s="1"/>
  <c r="H72" i="6"/>
  <c r="I72" i="6" s="1"/>
  <c r="H76" i="6"/>
  <c r="I76" i="6" s="1"/>
  <c r="L77" i="6"/>
  <c r="M77" i="6" s="1"/>
  <c r="H78" i="6"/>
  <c r="I78" i="6" s="1"/>
  <c r="H80" i="6"/>
  <c r="I80" i="6" s="1"/>
  <c r="I81" i="6"/>
  <c r="L81" i="6" s="1"/>
  <c r="M81" i="6" s="1"/>
  <c r="L83" i="6"/>
  <c r="M83" i="6" s="1"/>
  <c r="H84" i="6"/>
  <c r="I84" i="6" s="1"/>
  <c r="I85" i="6"/>
  <c r="L85" i="6" s="1"/>
  <c r="M85" i="6" s="1"/>
  <c r="L87" i="6"/>
  <c r="M87" i="6" s="1"/>
  <c r="H55" i="6"/>
  <c r="H59" i="6"/>
  <c r="H61" i="6"/>
  <c r="I61" i="6" s="1"/>
  <c r="H65" i="6"/>
  <c r="I65" i="6" s="1"/>
  <c r="H69" i="6"/>
  <c r="I69" i="6" s="1"/>
  <c r="H71" i="6"/>
  <c r="I71" i="6" s="1"/>
  <c r="H75" i="6"/>
  <c r="I75" i="6" s="1"/>
  <c r="E78" i="6"/>
  <c r="F78" i="6" s="1"/>
  <c r="G34" i="6"/>
  <c r="G12" i="4"/>
  <c r="L12" i="4" s="1"/>
  <c r="M12" i="4" s="1"/>
  <c r="G32" i="4"/>
  <c r="L32" i="4" s="1"/>
  <c r="M32" i="4" s="1"/>
  <c r="G28" i="4"/>
  <c r="L28" i="4" s="1"/>
  <c r="M28" i="4" s="1"/>
  <c r="G16" i="4"/>
  <c r="L16" i="4" s="1"/>
  <c r="M16" i="4" s="1"/>
  <c r="G5" i="4"/>
  <c r="L5" i="4" s="1"/>
  <c r="M5" i="4" s="1"/>
  <c r="G24" i="4"/>
  <c r="L24" i="4" s="1"/>
  <c r="M24" i="4" s="1"/>
  <c r="G8" i="4"/>
  <c r="L8" i="4" s="1"/>
  <c r="M8" i="4" s="1"/>
  <c r="G36" i="4"/>
  <c r="L36" i="4" s="1"/>
  <c r="M36" i="4" s="1"/>
  <c r="G20" i="4"/>
  <c r="L20" i="4" s="1"/>
  <c r="M20" i="4" s="1"/>
  <c r="F35" i="4"/>
  <c r="F23" i="4"/>
  <c r="F11" i="4"/>
  <c r="F7" i="4"/>
  <c r="F34" i="4"/>
  <c r="F18" i="4"/>
  <c r="G39" i="4"/>
  <c r="L39" i="4" s="1"/>
  <c r="M39" i="4" s="1"/>
  <c r="G27" i="4"/>
  <c r="L27" i="4" s="1"/>
  <c r="M27" i="4" s="1"/>
  <c r="F31" i="4"/>
  <c r="F15" i="4"/>
  <c r="F38" i="4"/>
  <c r="F26" i="4"/>
  <c r="F14" i="4"/>
  <c r="F6" i="4"/>
  <c r="G19" i="4"/>
  <c r="L19" i="4" s="1"/>
  <c r="M19" i="4" s="1"/>
  <c r="F37" i="4"/>
  <c r="F21" i="4"/>
  <c r="G30" i="4"/>
  <c r="L30" i="4" s="1"/>
  <c r="M30" i="4" s="1"/>
  <c r="G22" i="4"/>
  <c r="L22" i="4" s="1"/>
  <c r="M22" i="4" s="1"/>
  <c r="F22" i="4"/>
  <c r="F10" i="4"/>
  <c r="F33" i="4"/>
  <c r="F29" i="4"/>
  <c r="F25" i="4"/>
  <c r="F17" i="4"/>
  <c r="F13" i="4"/>
  <c r="F9" i="4"/>
  <c r="F4" i="4"/>
  <c r="H80" i="1"/>
  <c r="I80" i="1" s="1"/>
  <c r="L80" i="1" s="1"/>
  <c r="M80" i="1" s="1"/>
  <c r="H84" i="1"/>
  <c r="I84" i="1" s="1"/>
  <c r="G79" i="1"/>
  <c r="G80" i="1"/>
  <c r="G81" i="1"/>
  <c r="G82" i="1"/>
  <c r="G83" i="1"/>
  <c r="G84" i="1"/>
  <c r="G85" i="1"/>
  <c r="G86" i="1"/>
  <c r="G87" i="1"/>
  <c r="F80" i="1"/>
  <c r="F81" i="1"/>
  <c r="H81" i="1" s="1"/>
  <c r="I81" i="1" s="1"/>
  <c r="L81" i="1" s="1"/>
  <c r="M81" i="1" s="1"/>
  <c r="F82" i="1"/>
  <c r="H82" i="1" s="1"/>
  <c r="I82" i="1" s="1"/>
  <c r="L82" i="1" s="1"/>
  <c r="M82" i="1" s="1"/>
  <c r="F83" i="1"/>
  <c r="H83" i="1" s="1"/>
  <c r="I83" i="1" s="1"/>
  <c r="L83" i="1" s="1"/>
  <c r="M83" i="1" s="1"/>
  <c r="F84" i="1"/>
  <c r="F85" i="1"/>
  <c r="H85" i="1" s="1"/>
  <c r="I85" i="1" s="1"/>
  <c r="F86" i="1"/>
  <c r="H86" i="1" s="1"/>
  <c r="I86" i="1" s="1"/>
  <c r="L86" i="1" s="1"/>
  <c r="M86" i="1" s="1"/>
  <c r="F87" i="1"/>
  <c r="H87" i="1" s="1"/>
  <c r="I87" i="1" s="1"/>
  <c r="L87" i="1" s="1"/>
  <c r="M87" i="1" s="1"/>
  <c r="F79" i="1"/>
  <c r="N12" i="7" l="1"/>
  <c r="L71" i="10"/>
  <c r="M71" i="10" s="1"/>
  <c r="L68" i="10"/>
  <c r="M68" i="10" s="1"/>
  <c r="L62" i="10"/>
  <c r="M62" i="10" s="1"/>
  <c r="L76" i="10"/>
  <c r="M76" i="10" s="1"/>
  <c r="L61" i="10"/>
  <c r="M61" i="10" s="1"/>
  <c r="L55" i="9"/>
  <c r="M55" i="9" s="1"/>
  <c r="L64" i="9"/>
  <c r="M64" i="9" s="1"/>
  <c r="L79" i="10"/>
  <c r="M79" i="10" s="1"/>
  <c r="L57" i="6"/>
  <c r="M57" i="6" s="1"/>
  <c r="L79" i="8"/>
  <c r="M79" i="8" s="1"/>
  <c r="L58" i="9"/>
  <c r="M58" i="9" s="1"/>
  <c r="L87" i="8"/>
  <c r="M87" i="8" s="1"/>
  <c r="L84" i="8"/>
  <c r="M84" i="8" s="1"/>
  <c r="L68" i="9"/>
  <c r="M68" i="9" s="1"/>
  <c r="L80" i="8"/>
  <c r="M80" i="8" s="1"/>
  <c r="L78" i="9"/>
  <c r="M78" i="9" s="1"/>
  <c r="L57" i="9"/>
  <c r="M57" i="9" s="1"/>
  <c r="L53" i="8"/>
  <c r="M53" i="8" s="1"/>
  <c r="L69" i="8"/>
  <c r="L59" i="8"/>
  <c r="M59" i="8" s="1"/>
  <c r="L70" i="8"/>
  <c r="M70" i="8" s="1"/>
  <c r="L63" i="8"/>
  <c r="M63" i="8" s="1"/>
  <c r="L57" i="8"/>
  <c r="M57" i="8" s="1"/>
  <c r="L73" i="8"/>
  <c r="M73" i="8" s="1"/>
  <c r="L54" i="8"/>
  <c r="M54" i="8" s="1"/>
  <c r="L74" i="8"/>
  <c r="M74" i="8" s="1"/>
  <c r="L71" i="8"/>
  <c r="M71" i="8" s="1"/>
  <c r="L55" i="8"/>
  <c r="M55" i="8" s="1"/>
  <c r="L68" i="8"/>
  <c r="M68" i="8" s="1"/>
  <c r="L61" i="8"/>
  <c r="M61" i="8" s="1"/>
  <c r="L77" i="8"/>
  <c r="M77" i="8" s="1"/>
  <c r="L62" i="8"/>
  <c r="M62" i="8" s="1"/>
  <c r="L78" i="8"/>
  <c r="M78" i="8" s="1"/>
  <c r="L56" i="8"/>
  <c r="M56" i="8" s="1"/>
  <c r="L67" i="8"/>
  <c r="M67" i="8" s="1"/>
  <c r="L76" i="8"/>
  <c r="M76" i="8" s="1"/>
  <c r="N89" i="8"/>
  <c r="L65" i="8"/>
  <c r="L58" i="8"/>
  <c r="M58" i="8" s="1"/>
  <c r="L82" i="8"/>
  <c r="M82" i="8" s="1"/>
  <c r="L64" i="8"/>
  <c r="M64" i="8" s="1"/>
  <c r="L75" i="8"/>
  <c r="M75" i="8" s="1"/>
  <c r="L52" i="8"/>
  <c r="M52" i="8" s="1"/>
  <c r="L84" i="1"/>
  <c r="M84" i="1" s="1"/>
  <c r="H79" i="1"/>
  <c r="I79" i="1" s="1"/>
  <c r="L85" i="1"/>
  <c r="M85" i="1" s="1"/>
  <c r="L78" i="10"/>
  <c r="M78" i="10" s="1"/>
  <c r="L74" i="10"/>
  <c r="M74" i="10" s="1"/>
  <c r="L72" i="10"/>
  <c r="M72" i="10" s="1"/>
  <c r="C94" i="10"/>
  <c r="L64" i="10"/>
  <c r="M64" i="10" s="1"/>
  <c r="N87" i="10"/>
  <c r="O87" i="10" s="1"/>
  <c r="C93" i="10"/>
  <c r="L77" i="10"/>
  <c r="M77" i="10" s="1"/>
  <c r="L67" i="10"/>
  <c r="M67" i="10" s="1"/>
  <c r="I57" i="10"/>
  <c r="L57" i="10" s="1"/>
  <c r="M57" i="10" s="1"/>
  <c r="N60" i="10" s="1"/>
  <c r="L70" i="10"/>
  <c r="M70" i="10" s="1"/>
  <c r="C95" i="10"/>
  <c r="L55" i="10"/>
  <c r="M55" i="10" s="1"/>
  <c r="L53" i="10"/>
  <c r="M53" i="10" s="1"/>
  <c r="L58" i="10"/>
  <c r="M58" i="10" s="1"/>
  <c r="L75" i="10"/>
  <c r="M75" i="10" s="1"/>
  <c r="L69" i="10"/>
  <c r="M69" i="10" s="1"/>
  <c r="I63" i="10"/>
  <c r="L63" i="10" s="1"/>
  <c r="M63" i="10" s="1"/>
  <c r="N69" i="10" s="1"/>
  <c r="O69" i="10" s="1"/>
  <c r="L54" i="10"/>
  <c r="M54" i="10" s="1"/>
  <c r="G96" i="10"/>
  <c r="H96" i="10" s="1"/>
  <c r="J96" i="10"/>
  <c r="L73" i="10"/>
  <c r="M73" i="10" s="1"/>
  <c r="L65" i="9"/>
  <c r="M65" i="9" s="1"/>
  <c r="C93" i="9"/>
  <c r="L70" i="9"/>
  <c r="M70" i="9" s="1"/>
  <c r="L77" i="9"/>
  <c r="M77" i="9" s="1"/>
  <c r="L53" i="9"/>
  <c r="M53" i="9" s="1"/>
  <c r="I56" i="9"/>
  <c r="L56" i="9" s="1"/>
  <c r="M56" i="9" s="1"/>
  <c r="C94" i="9"/>
  <c r="L73" i="9"/>
  <c r="M73" i="9" s="1"/>
  <c r="L54" i="9"/>
  <c r="M54" i="9" s="1"/>
  <c r="N87" i="9"/>
  <c r="O87" i="9" s="1"/>
  <c r="L71" i="9"/>
  <c r="M71" i="9" s="1"/>
  <c r="L63" i="9"/>
  <c r="M63" i="9" s="1"/>
  <c r="L76" i="9"/>
  <c r="M76" i="9" s="1"/>
  <c r="L60" i="9"/>
  <c r="M60" i="9" s="1"/>
  <c r="C95" i="9"/>
  <c r="L69" i="9"/>
  <c r="M69" i="9" s="1"/>
  <c r="L62" i="9"/>
  <c r="M62" i="9" s="1"/>
  <c r="L74" i="9"/>
  <c r="M74" i="9" s="1"/>
  <c r="L66" i="9"/>
  <c r="M66" i="9" s="1"/>
  <c r="L61" i="9"/>
  <c r="M61" i="9" s="1"/>
  <c r="L75" i="9"/>
  <c r="M75" i="9" s="1"/>
  <c r="L67" i="9"/>
  <c r="M67" i="9" s="1"/>
  <c r="L72" i="9"/>
  <c r="M72" i="9" s="1"/>
  <c r="L52" i="9"/>
  <c r="M52" i="9" s="1"/>
  <c r="M69" i="8"/>
  <c r="I66" i="8"/>
  <c r="L66" i="8" s="1"/>
  <c r="J96" i="8"/>
  <c r="G96" i="8"/>
  <c r="H96" i="8" s="1"/>
  <c r="C95" i="8"/>
  <c r="M65" i="8"/>
  <c r="I60" i="8"/>
  <c r="L60" i="8" s="1"/>
  <c r="M60" i="8" s="1"/>
  <c r="C94" i="8"/>
  <c r="C93" i="8"/>
  <c r="I72" i="8"/>
  <c r="N30" i="7"/>
  <c r="O30" i="7" s="1"/>
  <c r="O12" i="7"/>
  <c r="N39" i="7"/>
  <c r="O39" i="7" s="1"/>
  <c r="L73" i="6"/>
  <c r="M73" i="6" s="1"/>
  <c r="L72" i="6"/>
  <c r="M72" i="6" s="1"/>
  <c r="C92" i="6"/>
  <c r="C94" i="6"/>
  <c r="L54" i="6"/>
  <c r="M54" i="6" s="1"/>
  <c r="L63" i="6"/>
  <c r="M63" i="6" s="1"/>
  <c r="I59" i="6"/>
  <c r="L59" i="6" s="1"/>
  <c r="M59" i="6" s="1"/>
  <c r="L66" i="6"/>
  <c r="M66" i="6" s="1"/>
  <c r="I55" i="6"/>
  <c r="L55" i="6"/>
  <c r="M55" i="6" s="1"/>
  <c r="L84" i="6"/>
  <c r="M84" i="6" s="1"/>
  <c r="L80" i="6"/>
  <c r="M80" i="6" s="1"/>
  <c r="L82" i="6"/>
  <c r="M82" i="6" s="1"/>
  <c r="L76" i="6"/>
  <c r="M76" i="6" s="1"/>
  <c r="L75" i="6"/>
  <c r="M75" i="6" s="1"/>
  <c r="L61" i="6"/>
  <c r="M61" i="6" s="1"/>
  <c r="L69" i="6"/>
  <c r="M69" i="6" s="1"/>
  <c r="I70" i="6"/>
  <c r="L70" i="6"/>
  <c r="M70" i="6" s="1"/>
  <c r="L62" i="6"/>
  <c r="M62" i="6" s="1"/>
  <c r="L56" i="6"/>
  <c r="M56" i="6" s="1"/>
  <c r="L71" i="6"/>
  <c r="M71" i="6" s="1"/>
  <c r="L65" i="6"/>
  <c r="M65" i="6" s="1"/>
  <c r="L60" i="6"/>
  <c r="M60" i="6" s="1"/>
  <c r="I74" i="6"/>
  <c r="L74" i="6" s="1"/>
  <c r="M74" i="6" s="1"/>
  <c r="C93" i="6"/>
  <c r="L78" i="6"/>
  <c r="M78" i="6" s="1"/>
  <c r="L58" i="6"/>
  <c r="M58" i="6" s="1"/>
  <c r="N12" i="4"/>
  <c r="N39" i="4"/>
  <c r="O39" i="4" s="1"/>
  <c r="N30" i="4"/>
  <c r="O30" i="4" s="1"/>
  <c r="N21" i="4"/>
  <c r="O21" i="4" s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2" i="1"/>
  <c r="N78" i="9" l="1"/>
  <c r="O78" i="9" s="1"/>
  <c r="N87" i="8"/>
  <c r="O87" i="8" s="1"/>
  <c r="L72" i="8"/>
  <c r="M72" i="8" s="1"/>
  <c r="N78" i="8" s="1"/>
  <c r="O78" i="8" s="1"/>
  <c r="M66" i="8"/>
  <c r="N69" i="8" s="1"/>
  <c r="O69" i="8" s="1"/>
  <c r="L79" i="1"/>
  <c r="M79" i="1" s="1"/>
  <c r="N87" i="1" s="1"/>
  <c r="O87" i="1" s="1"/>
  <c r="O12" i="4"/>
  <c r="O42" i="4" s="1"/>
  <c r="N42" i="4"/>
  <c r="O42" i="7"/>
  <c r="N42" i="7"/>
  <c r="E94" i="10"/>
  <c r="J94" i="10" s="1"/>
  <c r="O60" i="10"/>
  <c r="N78" i="10"/>
  <c r="O78" i="10" s="1"/>
  <c r="E93" i="10"/>
  <c r="E95" i="10"/>
  <c r="J93" i="9"/>
  <c r="N69" i="9"/>
  <c r="O69" i="9" s="1"/>
  <c r="G93" i="9"/>
  <c r="H93" i="9" s="1"/>
  <c r="N60" i="9"/>
  <c r="J96" i="9"/>
  <c r="G96" i="9"/>
  <c r="H96" i="9" s="1"/>
  <c r="N60" i="8"/>
  <c r="O60" i="8" s="1"/>
  <c r="I96" i="6"/>
  <c r="G94" i="6"/>
  <c r="H94" i="6" s="1"/>
  <c r="N60" i="6"/>
  <c r="O60" i="6" s="1"/>
  <c r="G95" i="6"/>
  <c r="H95" i="6" s="1"/>
  <c r="J95" i="6"/>
  <c r="N78" i="6"/>
  <c r="O78" i="6" s="1"/>
  <c r="N69" i="6"/>
  <c r="O69" i="6" s="1"/>
  <c r="N87" i="6"/>
  <c r="O87" i="6" s="1"/>
  <c r="G92" i="6"/>
  <c r="H92" i="6" s="1"/>
  <c r="D96" i="1"/>
  <c r="D95" i="1"/>
  <c r="H33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24" i="1"/>
  <c r="I24" i="1" s="1"/>
  <c r="I33" i="1" s="1"/>
  <c r="C96" i="1" s="1"/>
  <c r="D94" i="1"/>
  <c r="D93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74" i="1" s="1"/>
  <c r="C75" i="1"/>
  <c r="C76" i="1"/>
  <c r="C77" i="1"/>
  <c r="C78" i="1"/>
  <c r="C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" i="1"/>
  <c r="I2" i="1" s="1"/>
  <c r="I97" i="6" l="1"/>
  <c r="G94" i="10"/>
  <c r="H94" i="10" s="1"/>
  <c r="O90" i="6"/>
  <c r="I97" i="9"/>
  <c r="I98" i="9" s="1"/>
  <c r="C99" i="9" s="1"/>
  <c r="J92" i="6"/>
  <c r="O90" i="8"/>
  <c r="N90" i="8"/>
  <c r="H56" i="1"/>
  <c r="E54" i="1"/>
  <c r="N90" i="10"/>
  <c r="G93" i="10"/>
  <c r="H93" i="10" s="1"/>
  <c r="J93" i="10"/>
  <c r="G95" i="10"/>
  <c r="H95" i="10" s="1"/>
  <c r="J95" i="10"/>
  <c r="I97" i="10"/>
  <c r="I98" i="10" s="1"/>
  <c r="O90" i="10"/>
  <c r="O60" i="9"/>
  <c r="O90" i="9" s="1"/>
  <c r="N90" i="9"/>
  <c r="G95" i="9"/>
  <c r="H95" i="9" s="1"/>
  <c r="J95" i="9"/>
  <c r="G94" i="9"/>
  <c r="H94" i="9" s="1"/>
  <c r="J94" i="9"/>
  <c r="G93" i="8"/>
  <c r="H93" i="8" s="1"/>
  <c r="J93" i="8"/>
  <c r="G94" i="8"/>
  <c r="H94" i="8" s="1"/>
  <c r="J94" i="8"/>
  <c r="G95" i="8"/>
  <c r="H95" i="8" s="1"/>
  <c r="J95" i="8"/>
  <c r="I97" i="8"/>
  <c r="I98" i="8" s="1"/>
  <c r="J94" i="6"/>
  <c r="G93" i="6"/>
  <c r="H93" i="6" s="1"/>
  <c r="J93" i="6"/>
  <c r="H76" i="1"/>
  <c r="H72" i="1"/>
  <c r="H68" i="1"/>
  <c r="H64" i="1"/>
  <c r="H60" i="1"/>
  <c r="H52" i="1"/>
  <c r="H71" i="1"/>
  <c r="H59" i="1"/>
  <c r="I56" i="1"/>
  <c r="L56" i="1" s="1"/>
  <c r="M56" i="1" s="1"/>
  <c r="H75" i="1"/>
  <c r="H67" i="1"/>
  <c r="H63" i="1"/>
  <c r="H55" i="1"/>
  <c r="H78" i="1"/>
  <c r="H74" i="1"/>
  <c r="H70" i="1"/>
  <c r="H66" i="1"/>
  <c r="H62" i="1"/>
  <c r="H58" i="1"/>
  <c r="H54" i="1"/>
  <c r="H77" i="1"/>
  <c r="H73" i="1"/>
  <c r="H69" i="1"/>
  <c r="H65" i="1"/>
  <c r="H61" i="1"/>
  <c r="H57" i="1"/>
  <c r="H53" i="1"/>
  <c r="G34" i="1"/>
  <c r="E96" i="1"/>
  <c r="F96" i="1" s="1"/>
  <c r="G96" i="1" s="1"/>
  <c r="H96" i="1" s="1"/>
  <c r="E56" i="1"/>
  <c r="F56" i="1" s="1"/>
  <c r="E75" i="1"/>
  <c r="F75" i="1" s="1"/>
  <c r="E67" i="1"/>
  <c r="F67" i="1" s="1"/>
  <c r="E63" i="1"/>
  <c r="F63" i="1" s="1"/>
  <c r="E55" i="1"/>
  <c r="F55" i="1" s="1"/>
  <c r="E71" i="1"/>
  <c r="F71" i="1" s="1"/>
  <c r="E59" i="1"/>
  <c r="F59" i="1" s="1"/>
  <c r="E52" i="1"/>
  <c r="F52" i="1" s="1"/>
  <c r="E78" i="1"/>
  <c r="F78" i="1" s="1"/>
  <c r="F74" i="1"/>
  <c r="E70" i="1"/>
  <c r="F70" i="1" s="1"/>
  <c r="E66" i="1"/>
  <c r="F66" i="1" s="1"/>
  <c r="E62" i="1"/>
  <c r="F62" i="1" s="1"/>
  <c r="E58" i="1"/>
  <c r="F58" i="1" s="1"/>
  <c r="F54" i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76" i="1"/>
  <c r="F76" i="1" s="1"/>
  <c r="E72" i="1"/>
  <c r="F72" i="1" s="1"/>
  <c r="E68" i="1"/>
  <c r="F68" i="1" s="1"/>
  <c r="E64" i="1"/>
  <c r="F64" i="1" s="1"/>
  <c r="E60" i="1"/>
  <c r="F60" i="1" s="1"/>
  <c r="C99" i="10" l="1"/>
  <c r="C100" i="10" s="1"/>
  <c r="D101" i="10" s="1"/>
  <c r="C98" i="6"/>
  <c r="C99" i="6" s="1"/>
  <c r="D100" i="6" s="1"/>
  <c r="J96" i="1"/>
  <c r="C100" i="9"/>
  <c r="D101" i="9" s="1"/>
  <c r="C94" i="1"/>
  <c r="C93" i="1"/>
  <c r="E95" i="1"/>
  <c r="F95" i="1" s="1"/>
  <c r="J95" i="1" s="1"/>
  <c r="C99" i="8"/>
  <c r="C100" i="8" s="1"/>
  <c r="D101" i="8" s="1"/>
  <c r="I54" i="1"/>
  <c r="L54" i="1" s="1"/>
  <c r="M54" i="1" s="1"/>
  <c r="I72" i="1"/>
  <c r="L72" i="1" s="1"/>
  <c r="M72" i="1" s="1"/>
  <c r="I63" i="1"/>
  <c r="L63" i="1" s="1"/>
  <c r="M63" i="1" s="1"/>
  <c r="I69" i="1"/>
  <c r="L69" i="1" s="1"/>
  <c r="M69" i="1" s="1"/>
  <c r="I67" i="1"/>
  <c r="L67" i="1" s="1"/>
  <c r="M67" i="1" s="1"/>
  <c r="I60" i="1"/>
  <c r="L60" i="1" s="1"/>
  <c r="M60" i="1" s="1"/>
  <c r="I57" i="1"/>
  <c r="L57" i="1" s="1"/>
  <c r="M57" i="1" s="1"/>
  <c r="I73" i="1"/>
  <c r="L73" i="1" s="1"/>
  <c r="M73" i="1" s="1"/>
  <c r="I62" i="1"/>
  <c r="L62" i="1" s="1"/>
  <c r="M62" i="1" s="1"/>
  <c r="I78" i="1"/>
  <c r="I75" i="1"/>
  <c r="L75" i="1" s="1"/>
  <c r="M75" i="1" s="1"/>
  <c r="I71" i="1"/>
  <c r="L71" i="1" s="1"/>
  <c r="M71" i="1" s="1"/>
  <c r="I64" i="1"/>
  <c r="L64" i="1" s="1"/>
  <c r="M64" i="1" s="1"/>
  <c r="I65" i="1"/>
  <c r="L65" i="1" s="1"/>
  <c r="M65" i="1" s="1"/>
  <c r="I70" i="1"/>
  <c r="L70" i="1" s="1"/>
  <c r="M70" i="1" s="1"/>
  <c r="I53" i="1"/>
  <c r="L53" i="1" s="1"/>
  <c r="M53" i="1" s="1"/>
  <c r="I58" i="1"/>
  <c r="L58" i="1" s="1"/>
  <c r="M58" i="1" s="1"/>
  <c r="I74" i="1"/>
  <c r="L74" i="1" s="1"/>
  <c r="M74" i="1" s="1"/>
  <c r="I59" i="1"/>
  <c r="L59" i="1" s="1"/>
  <c r="M59" i="1" s="1"/>
  <c r="I76" i="1"/>
  <c r="L76" i="1" s="1"/>
  <c r="M76" i="1" s="1"/>
  <c r="I61" i="1"/>
  <c r="L61" i="1" s="1"/>
  <c r="M61" i="1" s="1"/>
  <c r="I77" i="1"/>
  <c r="L77" i="1" s="1"/>
  <c r="M77" i="1" s="1"/>
  <c r="I66" i="1"/>
  <c r="L66" i="1" s="1"/>
  <c r="M66" i="1" s="1"/>
  <c r="I55" i="1"/>
  <c r="L55" i="1" s="1"/>
  <c r="M55" i="1" s="1"/>
  <c r="I52" i="1"/>
  <c r="L52" i="1" s="1"/>
  <c r="M52" i="1" s="1"/>
  <c r="I68" i="1"/>
  <c r="L68" i="1" s="1"/>
  <c r="M68" i="1" s="1"/>
  <c r="I98" i="1" l="1"/>
  <c r="E94" i="1"/>
  <c r="F94" i="1" s="1"/>
  <c r="E93" i="1"/>
  <c r="F93" i="1" s="1"/>
  <c r="J93" i="1" s="1"/>
  <c r="G95" i="1"/>
  <c r="H95" i="1" s="1"/>
  <c r="H93" i="1"/>
  <c r="L78" i="1"/>
  <c r="M78" i="1" s="1"/>
  <c r="N78" i="1" s="1"/>
  <c r="O78" i="1" s="1"/>
  <c r="N60" i="1"/>
  <c r="N69" i="1"/>
  <c r="O69" i="1" s="1"/>
  <c r="C44" i="4" l="1"/>
  <c r="C46" i="4" s="1"/>
  <c r="C44" i="7"/>
  <c r="C46" i="7" s="1"/>
  <c r="J94" i="1"/>
  <c r="G94" i="1"/>
  <c r="H94" i="1" s="1"/>
  <c r="O60" i="1"/>
  <c r="O90" i="1" s="1"/>
  <c r="C99" i="1" s="1"/>
  <c r="N90" i="1"/>
  <c r="C100" i="1" l="1"/>
  <c r="D101" i="1" s="1"/>
</calcChain>
</file>

<file path=xl/sharedStrings.xml><?xml version="1.0" encoding="utf-8"?>
<sst xmlns="http://schemas.openxmlformats.org/spreadsheetml/2006/main" count="728" uniqueCount="97">
  <si>
    <t>Component</t>
  </si>
  <si>
    <t>Process</t>
  </si>
  <si>
    <t>Availability</t>
  </si>
  <si>
    <t>Bending</t>
  </si>
  <si>
    <t>Blanking</t>
  </si>
  <si>
    <t>Foaming</t>
  </si>
  <si>
    <t>Processing Time</t>
  </si>
  <si>
    <t>Setup Time</t>
  </si>
  <si>
    <t>Time per Shift</t>
  </si>
  <si>
    <t>Components</t>
  </si>
  <si>
    <t>Product</t>
  </si>
  <si>
    <t>Product Demand</t>
  </si>
  <si>
    <t>Component Demand</t>
  </si>
  <si>
    <t>Assembly</t>
  </si>
  <si>
    <t>Time for a Batch (min)</t>
  </si>
  <si>
    <t xml:space="preserve">Aux. </t>
  </si>
  <si>
    <t>WS</t>
  </si>
  <si>
    <t>Time (min)</t>
  </si>
  <si>
    <t xml:space="preserve">Available Time </t>
  </si>
  <si>
    <t>Required Machines</t>
  </si>
  <si>
    <t>Assembly Time per Product</t>
  </si>
  <si>
    <t>Total Time for Assembly</t>
  </si>
  <si>
    <t>Time for component of a Batch (min)</t>
  </si>
  <si>
    <t>Time for Total Components</t>
  </si>
  <si>
    <t>MACHINES</t>
  </si>
  <si>
    <t>Demand in batches</t>
  </si>
  <si>
    <t>Processing Time of a Batch</t>
  </si>
  <si>
    <t>Waiting Time of a Batch (2*Proc. Time)</t>
  </si>
  <si>
    <t>Security Factor</t>
  </si>
  <si>
    <t>Kanban Card</t>
  </si>
  <si>
    <t>Kanban Cards Integer</t>
  </si>
  <si>
    <t>Total Kanban Cards per WS</t>
  </si>
  <si>
    <t xml:space="preserve">Maximum WIP </t>
  </si>
  <si>
    <t>Available Time per Day</t>
  </si>
  <si>
    <t>WIP=nkb cards*batch size</t>
  </si>
  <si>
    <t>Question 5.1</t>
  </si>
  <si>
    <t>Question 5.2</t>
  </si>
  <si>
    <t>Question 5.3</t>
  </si>
  <si>
    <t>Available time of Ws</t>
  </si>
  <si>
    <t>Utilization</t>
  </si>
  <si>
    <t>Total components Assembly</t>
  </si>
  <si>
    <t>(6.1.2) To=</t>
  </si>
  <si>
    <t>(6.1.3) W0=</t>
  </si>
  <si>
    <t>TH(PWC)</t>
  </si>
  <si>
    <t>11-Blanking</t>
  </si>
  <si>
    <t>12-Blanking</t>
  </si>
  <si>
    <t>13-Blanking</t>
  </si>
  <si>
    <t>14-Blanking</t>
  </si>
  <si>
    <t>15-Blanking</t>
  </si>
  <si>
    <t>21-Blanking</t>
  </si>
  <si>
    <t>31-Blanking</t>
  </si>
  <si>
    <t>41-Blanking</t>
  </si>
  <si>
    <t>51-Blanking</t>
  </si>
  <si>
    <t>11-Bending</t>
  </si>
  <si>
    <t>12-Bending</t>
  </si>
  <si>
    <t>13-Bending</t>
  </si>
  <si>
    <t>14-Bending</t>
  </si>
  <si>
    <t>15-Bending</t>
  </si>
  <si>
    <t>21-Bending</t>
  </si>
  <si>
    <t>31-Bending</t>
  </si>
  <si>
    <t>41-Bending</t>
  </si>
  <si>
    <t>51-Bending</t>
  </si>
  <si>
    <t>11-Foaming</t>
  </si>
  <si>
    <t>12-Foaming</t>
  </si>
  <si>
    <t>13-Foaming</t>
  </si>
  <si>
    <t>14-Foaming</t>
  </si>
  <si>
    <t>15-Foaming</t>
  </si>
  <si>
    <t>21-Foaming</t>
  </si>
  <si>
    <t>31-Foaming</t>
  </si>
  <si>
    <t>41-Foaming</t>
  </si>
  <si>
    <t>51-Foaming</t>
  </si>
  <si>
    <t>Coverage</t>
  </si>
  <si>
    <t>Demand</t>
  </si>
  <si>
    <t>Production</t>
  </si>
  <si>
    <t>of demand met</t>
  </si>
  <si>
    <t>Transportation</t>
  </si>
  <si>
    <t>of demand met (6.2.2)</t>
  </si>
  <si>
    <t>Total Demand of Comp in HS</t>
  </si>
  <si>
    <t>Coverage HS</t>
  </si>
  <si>
    <t xml:space="preserve">of demand met </t>
  </si>
  <si>
    <t xml:space="preserve">bottleneck (6.1.1) </t>
  </si>
  <si>
    <t>Total time per Product</t>
  </si>
  <si>
    <t>(6.2.1)</t>
  </si>
  <si>
    <t>(5.3)</t>
  </si>
  <si>
    <t>Available time of WS</t>
  </si>
  <si>
    <t>To=</t>
  </si>
  <si>
    <t xml:space="preserve"> W0=</t>
  </si>
  <si>
    <t xml:space="preserve"> To=</t>
  </si>
  <si>
    <t>W0=</t>
  </si>
  <si>
    <t xml:space="preserve"> for HS</t>
  </si>
  <si>
    <t xml:space="preserve">TH(PWC) </t>
  </si>
  <si>
    <t xml:space="preserve"> for LS</t>
  </si>
  <si>
    <t>number of units</t>
  </si>
  <si>
    <t>Average Process Time per WS (min/unit)</t>
  </si>
  <si>
    <t>TH (unit/min)</t>
  </si>
  <si>
    <t>Average Process Time per WS (units/comp)</t>
  </si>
  <si>
    <t>TH (units/min)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</si>
</sst>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 applyAlignment="1">
      <alignment horizontal="right"/>
    </xf>
    <xf numFmtId="9" fontId="1" fillId="2" borderId="0" xfId="1" applyFont="1" applyFill="1"/>
    <xf numFmtId="0" fontId="1" fillId="0" borderId="0" xfId="0" applyFont="1" applyFill="1" applyAlignment="1">
      <alignment horizontal="right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11" xfId="0" applyNumberForma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1" xfId="0" applyFont="1" applyFill="1" applyBorder="1"/>
    <xf numFmtId="2" fontId="0" fillId="0" borderId="1" xfId="0" applyNumberFormat="1" applyFill="1" applyBorder="1"/>
    <xf numFmtId="0" fontId="0" fillId="3" borderId="1" xfId="0" applyFill="1" applyBorder="1"/>
    <xf numFmtId="9" fontId="1" fillId="2" borderId="7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82" zoomScaleNormal="100" workbookViewId="0">
      <selection activeCell="F104" sqref="F104"/>
    </sheetView>
  </sheetViews>
  <sheetFormatPr baseColWidth="10" defaultRowHeight="14.5" x14ac:dyDescent="0.35"/>
  <cols>
    <col min="1" max="1" width="14.453125" customWidth="1"/>
    <col min="2" max="2" width="12.26953125" customWidth="1"/>
    <col min="5" max="5" width="13.453125" customWidth="1"/>
    <col min="6" max="6" width="22.1796875" customWidth="1"/>
    <col min="7" max="7" width="16.90625" customWidth="1"/>
    <col min="8" max="8" width="20.90625" customWidth="1"/>
    <col min="9" max="9" width="26" customWidth="1"/>
    <col min="10" max="10" width="15.90625" customWidth="1"/>
    <col min="14" max="14" width="15.26953125" customWidth="1"/>
    <col min="15" max="15" width="13.26953125" customWidth="1"/>
  </cols>
  <sheetData>
    <row r="1" spans="1:9" x14ac:dyDescent="0.35">
      <c r="A1" s="16" t="s">
        <v>0</v>
      </c>
      <c r="B1" s="16" t="s">
        <v>1</v>
      </c>
      <c r="C1" s="16" t="s">
        <v>15</v>
      </c>
      <c r="D1" s="16" t="s">
        <v>6</v>
      </c>
      <c r="E1" s="16" t="s">
        <v>7</v>
      </c>
      <c r="F1" s="16" t="s">
        <v>2</v>
      </c>
      <c r="G1" s="16" t="s">
        <v>8</v>
      </c>
      <c r="H1" s="16" t="s">
        <v>14</v>
      </c>
      <c r="I1" s="16" t="s">
        <v>22</v>
      </c>
    </row>
    <row r="2" spans="1:9" x14ac:dyDescent="0.35">
      <c r="A2" s="16">
        <v>11</v>
      </c>
      <c r="B2" s="16" t="s">
        <v>4</v>
      </c>
      <c r="C2" s="16" t="str">
        <f>+CONCATENATE(A2,"-",B2)</f>
        <v>11-Blanking</v>
      </c>
      <c r="D2" s="16">
        <v>1</v>
      </c>
      <c r="E2" s="16">
        <v>2</v>
      </c>
      <c r="F2" s="16">
        <v>80</v>
      </c>
      <c r="G2" s="16">
        <v>450</v>
      </c>
      <c r="H2" s="16">
        <f t="shared" ref="H2:H21" si="0">+D2*5+E2</f>
        <v>7</v>
      </c>
      <c r="I2" s="16">
        <f>+H2/5</f>
        <v>1.4</v>
      </c>
    </row>
    <row r="3" spans="1:9" x14ac:dyDescent="0.35">
      <c r="A3" s="16">
        <v>11</v>
      </c>
      <c r="B3" s="16" t="s">
        <v>3</v>
      </c>
      <c r="C3" s="16" t="str">
        <f t="shared" ref="C3:C21" si="1">+CONCATENATE(A3,"-",B3)</f>
        <v>11-Bending</v>
      </c>
      <c r="D3" s="16">
        <v>5</v>
      </c>
      <c r="E3" s="16">
        <v>2</v>
      </c>
      <c r="F3" s="16">
        <v>85</v>
      </c>
      <c r="G3" s="16">
        <v>450</v>
      </c>
      <c r="H3" s="16">
        <f t="shared" si="0"/>
        <v>27</v>
      </c>
      <c r="I3" s="16">
        <f t="shared" ref="I3:I21" si="2">+H3/5</f>
        <v>5.4</v>
      </c>
    </row>
    <row r="4" spans="1:9" x14ac:dyDescent="0.35">
      <c r="A4" s="16">
        <v>11</v>
      </c>
      <c r="B4" s="16" t="s">
        <v>5</v>
      </c>
      <c r="C4" s="16" t="str">
        <f t="shared" si="1"/>
        <v>11-Foaming</v>
      </c>
      <c r="D4" s="16">
        <v>10</v>
      </c>
      <c r="E4" s="16">
        <v>5</v>
      </c>
      <c r="F4" s="16">
        <v>85</v>
      </c>
      <c r="G4" s="16">
        <v>450</v>
      </c>
      <c r="H4" s="16">
        <f t="shared" si="0"/>
        <v>55</v>
      </c>
      <c r="I4" s="16">
        <f t="shared" si="2"/>
        <v>11</v>
      </c>
    </row>
    <row r="5" spans="1:9" x14ac:dyDescent="0.35">
      <c r="A5" s="16">
        <v>12</v>
      </c>
      <c r="B5" s="16" t="s">
        <v>4</v>
      </c>
      <c r="C5" s="16" t="str">
        <f t="shared" si="1"/>
        <v>12-Blanking</v>
      </c>
      <c r="D5" s="16">
        <v>1.5</v>
      </c>
      <c r="E5" s="16">
        <v>2</v>
      </c>
      <c r="F5" s="16">
        <v>80</v>
      </c>
      <c r="G5" s="16">
        <v>450</v>
      </c>
      <c r="H5" s="16">
        <f t="shared" si="0"/>
        <v>9.5</v>
      </c>
      <c r="I5" s="16">
        <f t="shared" si="2"/>
        <v>1.9</v>
      </c>
    </row>
    <row r="6" spans="1:9" x14ac:dyDescent="0.35">
      <c r="A6" s="16">
        <v>12</v>
      </c>
      <c r="B6" s="16" t="s">
        <v>3</v>
      </c>
      <c r="C6" s="16" t="str">
        <f t="shared" si="1"/>
        <v>12-Bending</v>
      </c>
      <c r="D6" s="16">
        <v>6</v>
      </c>
      <c r="E6" s="16">
        <v>2</v>
      </c>
      <c r="F6" s="16">
        <v>85</v>
      </c>
      <c r="G6" s="16">
        <v>450</v>
      </c>
      <c r="H6" s="16">
        <f t="shared" si="0"/>
        <v>32</v>
      </c>
      <c r="I6" s="16">
        <f t="shared" si="2"/>
        <v>6.4</v>
      </c>
    </row>
    <row r="7" spans="1:9" x14ac:dyDescent="0.35">
      <c r="A7" s="16">
        <v>12</v>
      </c>
      <c r="B7" s="16" t="s">
        <v>5</v>
      </c>
      <c r="C7" s="16" t="str">
        <f t="shared" si="1"/>
        <v>12-Foaming</v>
      </c>
      <c r="D7" s="16">
        <v>11</v>
      </c>
      <c r="E7" s="16">
        <v>5</v>
      </c>
      <c r="F7" s="16">
        <v>85</v>
      </c>
      <c r="G7" s="16">
        <v>450</v>
      </c>
      <c r="H7" s="16">
        <f t="shared" si="0"/>
        <v>60</v>
      </c>
      <c r="I7" s="16">
        <f t="shared" si="2"/>
        <v>12</v>
      </c>
    </row>
    <row r="8" spans="1:9" x14ac:dyDescent="0.35">
      <c r="A8" s="16">
        <v>13</v>
      </c>
      <c r="B8" s="16" t="s">
        <v>4</v>
      </c>
      <c r="C8" s="16" t="str">
        <f t="shared" si="1"/>
        <v>13-Blanking</v>
      </c>
      <c r="D8" s="16">
        <v>2</v>
      </c>
      <c r="E8" s="16">
        <v>2</v>
      </c>
      <c r="F8" s="16">
        <v>80</v>
      </c>
      <c r="G8" s="16">
        <v>450</v>
      </c>
      <c r="H8" s="16">
        <f t="shared" si="0"/>
        <v>12</v>
      </c>
      <c r="I8" s="16">
        <f t="shared" si="2"/>
        <v>2.4</v>
      </c>
    </row>
    <row r="9" spans="1:9" x14ac:dyDescent="0.35">
      <c r="A9" s="16">
        <v>13</v>
      </c>
      <c r="B9" s="16" t="s">
        <v>3</v>
      </c>
      <c r="C9" s="16" t="str">
        <f t="shared" si="1"/>
        <v>13-Bending</v>
      </c>
      <c r="D9" s="16">
        <v>7</v>
      </c>
      <c r="E9" s="16">
        <v>2</v>
      </c>
      <c r="F9" s="16">
        <v>85</v>
      </c>
      <c r="G9" s="16">
        <v>450</v>
      </c>
      <c r="H9" s="16">
        <f t="shared" si="0"/>
        <v>37</v>
      </c>
      <c r="I9" s="16">
        <f t="shared" si="2"/>
        <v>7.4</v>
      </c>
    </row>
    <row r="10" spans="1:9" x14ac:dyDescent="0.35">
      <c r="A10" s="16">
        <v>13</v>
      </c>
      <c r="B10" s="16" t="s">
        <v>5</v>
      </c>
      <c r="C10" s="16" t="str">
        <f t="shared" si="1"/>
        <v>13-Foaming</v>
      </c>
      <c r="D10" s="16">
        <v>12</v>
      </c>
      <c r="E10" s="16">
        <v>5</v>
      </c>
      <c r="F10" s="16">
        <v>85</v>
      </c>
      <c r="G10" s="16">
        <v>450</v>
      </c>
      <c r="H10" s="16">
        <f t="shared" si="0"/>
        <v>65</v>
      </c>
      <c r="I10" s="16">
        <f t="shared" si="2"/>
        <v>13</v>
      </c>
    </row>
    <row r="11" spans="1:9" x14ac:dyDescent="0.35">
      <c r="A11" s="16">
        <v>14</v>
      </c>
      <c r="B11" s="16" t="s">
        <v>4</v>
      </c>
      <c r="C11" s="16" t="str">
        <f t="shared" si="1"/>
        <v>14-Blanking</v>
      </c>
      <c r="D11" s="16">
        <v>1</v>
      </c>
      <c r="E11" s="16">
        <v>2</v>
      </c>
      <c r="F11" s="16">
        <v>80</v>
      </c>
      <c r="G11" s="16">
        <v>450</v>
      </c>
      <c r="H11" s="16">
        <f t="shared" si="0"/>
        <v>7</v>
      </c>
      <c r="I11" s="16">
        <f t="shared" si="2"/>
        <v>1.4</v>
      </c>
    </row>
    <row r="12" spans="1:9" x14ac:dyDescent="0.35">
      <c r="A12" s="16">
        <v>14</v>
      </c>
      <c r="B12" s="16" t="s">
        <v>3</v>
      </c>
      <c r="C12" s="16" t="str">
        <f t="shared" si="1"/>
        <v>14-Bending</v>
      </c>
      <c r="D12" s="16">
        <v>5</v>
      </c>
      <c r="E12" s="16">
        <v>2</v>
      </c>
      <c r="F12" s="16">
        <v>85</v>
      </c>
      <c r="G12" s="16">
        <v>450</v>
      </c>
      <c r="H12" s="16">
        <f t="shared" si="0"/>
        <v>27</v>
      </c>
      <c r="I12" s="16">
        <f t="shared" si="2"/>
        <v>5.4</v>
      </c>
    </row>
    <row r="13" spans="1:9" x14ac:dyDescent="0.35">
      <c r="A13" s="16">
        <v>14</v>
      </c>
      <c r="B13" s="16" t="s">
        <v>5</v>
      </c>
      <c r="C13" s="16" t="str">
        <f t="shared" si="1"/>
        <v>14-Foaming</v>
      </c>
      <c r="D13" s="16">
        <v>10</v>
      </c>
      <c r="E13" s="16">
        <v>5</v>
      </c>
      <c r="F13" s="16">
        <v>85</v>
      </c>
      <c r="G13" s="16">
        <v>450</v>
      </c>
      <c r="H13" s="16">
        <f t="shared" si="0"/>
        <v>55</v>
      </c>
      <c r="I13" s="16">
        <f t="shared" si="2"/>
        <v>11</v>
      </c>
    </row>
    <row r="14" spans="1:9" x14ac:dyDescent="0.35">
      <c r="A14" s="16">
        <v>15</v>
      </c>
      <c r="B14" s="16" t="s">
        <v>4</v>
      </c>
      <c r="C14" s="16" t="str">
        <f t="shared" si="1"/>
        <v>15-Blanking</v>
      </c>
      <c r="D14" s="16">
        <v>1</v>
      </c>
      <c r="E14" s="16">
        <v>2</v>
      </c>
      <c r="F14" s="16">
        <v>80</v>
      </c>
      <c r="G14" s="16">
        <v>450</v>
      </c>
      <c r="H14" s="16">
        <f t="shared" si="0"/>
        <v>7</v>
      </c>
      <c r="I14" s="16">
        <f t="shared" si="2"/>
        <v>1.4</v>
      </c>
    </row>
    <row r="15" spans="1:9" x14ac:dyDescent="0.35">
      <c r="A15" s="16">
        <v>15</v>
      </c>
      <c r="B15" s="16" t="s">
        <v>3</v>
      </c>
      <c r="C15" s="16" t="str">
        <f t="shared" si="1"/>
        <v>15-Bending</v>
      </c>
      <c r="D15" s="16">
        <v>5</v>
      </c>
      <c r="E15" s="16">
        <v>2</v>
      </c>
      <c r="F15" s="16">
        <v>85</v>
      </c>
      <c r="G15" s="16">
        <v>450</v>
      </c>
      <c r="H15" s="16">
        <f t="shared" si="0"/>
        <v>27</v>
      </c>
      <c r="I15" s="16">
        <f t="shared" si="2"/>
        <v>5.4</v>
      </c>
    </row>
    <row r="16" spans="1:9" x14ac:dyDescent="0.35">
      <c r="A16" s="16">
        <v>15</v>
      </c>
      <c r="B16" s="16" t="s">
        <v>5</v>
      </c>
      <c r="C16" s="16" t="str">
        <f t="shared" si="1"/>
        <v>15-Foaming</v>
      </c>
      <c r="D16" s="16">
        <v>10</v>
      </c>
      <c r="E16" s="16">
        <v>5</v>
      </c>
      <c r="F16" s="16">
        <v>85</v>
      </c>
      <c r="G16" s="16">
        <v>450</v>
      </c>
      <c r="H16" s="16">
        <f t="shared" si="0"/>
        <v>55</v>
      </c>
      <c r="I16" s="16">
        <f t="shared" si="2"/>
        <v>11</v>
      </c>
    </row>
    <row r="17" spans="1:9" x14ac:dyDescent="0.35">
      <c r="A17" s="16">
        <v>21</v>
      </c>
      <c r="B17" s="16" t="s">
        <v>4</v>
      </c>
      <c r="C17" s="16" t="str">
        <f t="shared" si="1"/>
        <v>21-Blanking</v>
      </c>
      <c r="D17" s="16">
        <v>1</v>
      </c>
      <c r="E17" s="16">
        <v>2</v>
      </c>
      <c r="F17" s="16">
        <v>80</v>
      </c>
      <c r="G17" s="16">
        <v>450</v>
      </c>
      <c r="H17" s="16">
        <f t="shared" si="0"/>
        <v>7</v>
      </c>
      <c r="I17" s="16">
        <f t="shared" si="2"/>
        <v>1.4</v>
      </c>
    </row>
    <row r="18" spans="1:9" x14ac:dyDescent="0.35">
      <c r="A18" s="16">
        <v>21</v>
      </c>
      <c r="B18" s="16" t="s">
        <v>3</v>
      </c>
      <c r="C18" s="16" t="str">
        <f t="shared" si="1"/>
        <v>21-Bending</v>
      </c>
      <c r="D18" s="16">
        <v>3</v>
      </c>
      <c r="E18" s="16">
        <v>2</v>
      </c>
      <c r="F18" s="16">
        <v>85</v>
      </c>
      <c r="G18" s="16">
        <v>450</v>
      </c>
      <c r="H18" s="16">
        <f t="shared" si="0"/>
        <v>17</v>
      </c>
      <c r="I18" s="16">
        <f t="shared" si="2"/>
        <v>3.4</v>
      </c>
    </row>
    <row r="19" spans="1:9" x14ac:dyDescent="0.35">
      <c r="A19" s="16">
        <v>21</v>
      </c>
      <c r="B19" s="16" t="s">
        <v>5</v>
      </c>
      <c r="C19" s="16" t="str">
        <f t="shared" si="1"/>
        <v>21-Foaming</v>
      </c>
      <c r="D19" s="16">
        <v>7</v>
      </c>
      <c r="E19" s="16">
        <v>5</v>
      </c>
      <c r="F19" s="16">
        <v>85</v>
      </c>
      <c r="G19" s="16">
        <v>450</v>
      </c>
      <c r="H19" s="16">
        <f t="shared" si="0"/>
        <v>40</v>
      </c>
      <c r="I19" s="16">
        <f t="shared" si="2"/>
        <v>8</v>
      </c>
    </row>
    <row r="20" spans="1:9" x14ac:dyDescent="0.35">
      <c r="A20" s="16">
        <v>31</v>
      </c>
      <c r="B20" s="16" t="s">
        <v>4</v>
      </c>
      <c r="C20" s="16" t="str">
        <f t="shared" si="1"/>
        <v>31-Blanking</v>
      </c>
      <c r="D20" s="16">
        <v>2</v>
      </c>
      <c r="E20" s="16">
        <v>2</v>
      </c>
      <c r="F20" s="16">
        <v>80</v>
      </c>
      <c r="G20" s="16">
        <v>450</v>
      </c>
      <c r="H20" s="16">
        <f t="shared" si="0"/>
        <v>12</v>
      </c>
      <c r="I20" s="16">
        <f t="shared" si="2"/>
        <v>2.4</v>
      </c>
    </row>
    <row r="21" spans="1:9" x14ac:dyDescent="0.35">
      <c r="A21" s="16">
        <v>31</v>
      </c>
      <c r="B21" s="16" t="s">
        <v>3</v>
      </c>
      <c r="C21" s="16" t="str">
        <f t="shared" si="1"/>
        <v>31-Bending</v>
      </c>
      <c r="D21" s="16">
        <v>3</v>
      </c>
      <c r="E21" s="16">
        <v>2</v>
      </c>
      <c r="F21" s="16">
        <v>85</v>
      </c>
      <c r="G21" s="16">
        <v>450</v>
      </c>
      <c r="H21" s="16">
        <f t="shared" si="0"/>
        <v>17</v>
      </c>
      <c r="I21" s="16">
        <f t="shared" si="2"/>
        <v>3.4</v>
      </c>
    </row>
    <row r="23" spans="1:9" x14ac:dyDescent="0.35">
      <c r="A23" s="16" t="s">
        <v>9</v>
      </c>
      <c r="B23" s="16" t="s">
        <v>10</v>
      </c>
      <c r="C23" s="16" t="s">
        <v>11</v>
      </c>
      <c r="F23" s="14" t="s">
        <v>10</v>
      </c>
      <c r="G23" s="14" t="s">
        <v>11</v>
      </c>
      <c r="H23" s="14" t="s">
        <v>20</v>
      </c>
      <c r="I23" s="14" t="s">
        <v>81</v>
      </c>
    </row>
    <row r="24" spans="1:9" x14ac:dyDescent="0.35">
      <c r="A24" s="16">
        <v>11</v>
      </c>
      <c r="B24" s="16">
        <v>111</v>
      </c>
      <c r="C24" s="16">
        <v>79</v>
      </c>
      <c r="F24" s="14">
        <v>111</v>
      </c>
      <c r="G24" s="14">
        <f>+VLOOKUP(F24,$B$24:$C$48,2,FALSE)</f>
        <v>79</v>
      </c>
      <c r="H24" s="14">
        <v>20</v>
      </c>
      <c r="I24" s="14">
        <f>+H24*G24</f>
        <v>1580</v>
      </c>
    </row>
    <row r="25" spans="1:9" x14ac:dyDescent="0.35">
      <c r="A25" s="16">
        <v>11</v>
      </c>
      <c r="B25" s="16">
        <v>121</v>
      </c>
      <c r="C25" s="16">
        <v>49</v>
      </c>
      <c r="F25" s="14">
        <v>112</v>
      </c>
      <c r="G25" s="14">
        <f t="shared" ref="G25:G32" si="3">+VLOOKUP(F25,$B$24:$C$48,2,FALSE)</f>
        <v>73</v>
      </c>
      <c r="H25" s="14">
        <v>22</v>
      </c>
      <c r="I25" s="14">
        <f t="shared" ref="I25:I32" si="4">+H25*G25</f>
        <v>1606</v>
      </c>
    </row>
    <row r="26" spans="1:9" x14ac:dyDescent="0.35">
      <c r="A26" s="16">
        <v>11</v>
      </c>
      <c r="B26" s="16">
        <v>141</v>
      </c>
      <c r="C26" s="16">
        <v>6</v>
      </c>
      <c r="F26" s="14">
        <v>113</v>
      </c>
      <c r="G26" s="14">
        <f t="shared" si="3"/>
        <v>69</v>
      </c>
      <c r="H26" s="14">
        <v>22</v>
      </c>
      <c r="I26" s="14">
        <f t="shared" si="4"/>
        <v>1518</v>
      </c>
    </row>
    <row r="27" spans="1:9" x14ac:dyDescent="0.35">
      <c r="A27" s="16">
        <v>11</v>
      </c>
      <c r="B27" s="16">
        <v>151</v>
      </c>
      <c r="C27" s="16">
        <v>6</v>
      </c>
      <c r="F27" s="14">
        <v>121</v>
      </c>
      <c r="G27" s="14">
        <f t="shared" si="3"/>
        <v>49</v>
      </c>
      <c r="H27" s="14">
        <v>25</v>
      </c>
      <c r="I27" s="14">
        <f t="shared" si="4"/>
        <v>1225</v>
      </c>
    </row>
    <row r="28" spans="1:9" x14ac:dyDescent="0.35">
      <c r="A28" s="16">
        <v>12</v>
      </c>
      <c r="B28" s="16">
        <v>112</v>
      </c>
      <c r="C28" s="16">
        <v>73</v>
      </c>
      <c r="F28" s="14">
        <v>122</v>
      </c>
      <c r="G28" s="14">
        <f t="shared" si="3"/>
        <v>52</v>
      </c>
      <c r="H28" s="14">
        <v>27</v>
      </c>
      <c r="I28" s="14">
        <f t="shared" si="4"/>
        <v>1404</v>
      </c>
    </row>
    <row r="29" spans="1:9" x14ac:dyDescent="0.35">
      <c r="A29" s="16">
        <v>12</v>
      </c>
      <c r="B29" s="16">
        <v>122</v>
      </c>
      <c r="C29" s="16">
        <v>52</v>
      </c>
      <c r="F29" s="14">
        <v>123</v>
      </c>
      <c r="G29" s="14">
        <f t="shared" si="3"/>
        <v>57</v>
      </c>
      <c r="H29" s="14">
        <v>27</v>
      </c>
      <c r="I29" s="14">
        <f t="shared" si="4"/>
        <v>1539</v>
      </c>
    </row>
    <row r="30" spans="1:9" x14ac:dyDescent="0.35">
      <c r="A30" s="16">
        <v>13</v>
      </c>
      <c r="B30" s="16">
        <v>113</v>
      </c>
      <c r="C30" s="16">
        <v>69</v>
      </c>
      <c r="F30" s="14">
        <v>131</v>
      </c>
      <c r="G30" s="14">
        <f t="shared" si="3"/>
        <v>31</v>
      </c>
      <c r="H30" s="14">
        <v>40</v>
      </c>
      <c r="I30" s="14">
        <f t="shared" si="4"/>
        <v>1240</v>
      </c>
    </row>
    <row r="31" spans="1:9" x14ac:dyDescent="0.35">
      <c r="A31" s="16">
        <v>13</v>
      </c>
      <c r="B31" s="16">
        <v>123</v>
      </c>
      <c r="C31" s="16">
        <v>57</v>
      </c>
      <c r="F31" s="14">
        <v>141</v>
      </c>
      <c r="G31" s="14">
        <f t="shared" si="3"/>
        <v>6</v>
      </c>
      <c r="H31" s="14">
        <v>40</v>
      </c>
      <c r="I31" s="14">
        <f t="shared" si="4"/>
        <v>240</v>
      </c>
    </row>
    <row r="32" spans="1:9" x14ac:dyDescent="0.35">
      <c r="A32" s="16">
        <v>14</v>
      </c>
      <c r="B32" s="16">
        <v>131</v>
      </c>
      <c r="C32" s="16">
        <v>31</v>
      </c>
      <c r="F32" s="14">
        <v>151</v>
      </c>
      <c r="G32" s="14">
        <f t="shared" si="3"/>
        <v>6</v>
      </c>
      <c r="H32" s="14">
        <v>40</v>
      </c>
      <c r="I32" s="14">
        <f t="shared" si="4"/>
        <v>240</v>
      </c>
    </row>
    <row r="33" spans="1:9" x14ac:dyDescent="0.35">
      <c r="A33" s="16">
        <v>15</v>
      </c>
      <c r="B33" s="16">
        <v>131</v>
      </c>
      <c r="C33" s="16">
        <v>31</v>
      </c>
      <c r="F33" s="14" t="s">
        <v>21</v>
      </c>
      <c r="G33" s="14"/>
      <c r="H33" s="14">
        <f>+SUM(H24:H32)</f>
        <v>263</v>
      </c>
      <c r="I33" s="14">
        <f>+SUM(I24:I32)</f>
        <v>10592</v>
      </c>
    </row>
    <row r="34" spans="1:9" x14ac:dyDescent="0.35">
      <c r="A34" s="16">
        <v>21</v>
      </c>
      <c r="B34" s="16">
        <v>111</v>
      </c>
      <c r="C34" s="16">
        <v>79</v>
      </c>
      <c r="F34" s="14" t="s">
        <v>40</v>
      </c>
      <c r="G34" s="14">
        <f>+SUM(G24:G32)</f>
        <v>422</v>
      </c>
      <c r="H34" s="14"/>
      <c r="I34" s="14"/>
    </row>
    <row r="35" spans="1:9" x14ac:dyDescent="0.35">
      <c r="A35" s="16">
        <v>21</v>
      </c>
      <c r="B35" s="16">
        <v>112</v>
      </c>
      <c r="C35" s="16">
        <v>73</v>
      </c>
      <c r="F35" s="4"/>
      <c r="G35" s="4"/>
      <c r="H35" s="4"/>
      <c r="I35" s="4"/>
    </row>
    <row r="36" spans="1:9" x14ac:dyDescent="0.35">
      <c r="A36" s="16">
        <v>21</v>
      </c>
      <c r="B36" s="16">
        <v>113</v>
      </c>
      <c r="C36" s="16">
        <v>69</v>
      </c>
    </row>
    <row r="37" spans="1:9" x14ac:dyDescent="0.35">
      <c r="A37" s="16">
        <v>21</v>
      </c>
      <c r="B37" s="16">
        <v>121</v>
      </c>
      <c r="C37" s="16">
        <v>49</v>
      </c>
    </row>
    <row r="38" spans="1:9" x14ac:dyDescent="0.35">
      <c r="A38" s="16">
        <v>21</v>
      </c>
      <c r="B38" s="16">
        <v>122</v>
      </c>
      <c r="C38" s="16">
        <v>52</v>
      </c>
    </row>
    <row r="39" spans="1:9" x14ac:dyDescent="0.35">
      <c r="A39" s="16">
        <v>21</v>
      </c>
      <c r="B39" s="16">
        <v>123</v>
      </c>
      <c r="C39" s="16">
        <v>57</v>
      </c>
    </row>
    <row r="40" spans="1:9" x14ac:dyDescent="0.35">
      <c r="A40" s="16">
        <v>21</v>
      </c>
      <c r="B40" s="16">
        <v>141</v>
      </c>
      <c r="C40" s="16">
        <v>6</v>
      </c>
    </row>
    <row r="41" spans="1:9" x14ac:dyDescent="0.35">
      <c r="A41" s="16">
        <v>21</v>
      </c>
      <c r="B41" s="16">
        <v>151</v>
      </c>
      <c r="C41" s="16">
        <v>6</v>
      </c>
    </row>
    <row r="42" spans="1:9" x14ac:dyDescent="0.35">
      <c r="A42" s="16">
        <v>21</v>
      </c>
      <c r="B42" s="16">
        <v>131</v>
      </c>
      <c r="C42" s="16">
        <v>31</v>
      </c>
    </row>
    <row r="43" spans="1:9" x14ac:dyDescent="0.35">
      <c r="A43" s="16">
        <v>21</v>
      </c>
      <c r="B43" s="16">
        <v>131</v>
      </c>
      <c r="C43" s="16">
        <v>31</v>
      </c>
    </row>
    <row r="44" spans="1:9" x14ac:dyDescent="0.35">
      <c r="A44" s="16">
        <v>31</v>
      </c>
      <c r="B44" s="16">
        <v>121</v>
      </c>
      <c r="C44" s="16">
        <v>49</v>
      </c>
    </row>
    <row r="45" spans="1:9" x14ac:dyDescent="0.35">
      <c r="A45" s="16">
        <v>31</v>
      </c>
      <c r="B45" s="16">
        <v>122</v>
      </c>
      <c r="C45" s="16">
        <v>52</v>
      </c>
    </row>
    <row r="46" spans="1:9" x14ac:dyDescent="0.35">
      <c r="A46" s="16">
        <v>31</v>
      </c>
      <c r="B46" s="16">
        <v>123</v>
      </c>
      <c r="C46" s="16">
        <v>57</v>
      </c>
    </row>
    <row r="47" spans="1:9" x14ac:dyDescent="0.35">
      <c r="A47" s="16">
        <v>41</v>
      </c>
      <c r="B47" s="16">
        <v>141</v>
      </c>
      <c r="C47" s="16">
        <v>6</v>
      </c>
    </row>
    <row r="48" spans="1:9" x14ac:dyDescent="0.35">
      <c r="A48" s="16">
        <v>51</v>
      </c>
      <c r="B48" s="16">
        <v>151</v>
      </c>
      <c r="C48" s="16">
        <v>6</v>
      </c>
    </row>
    <row r="49" spans="1:15" x14ac:dyDescent="0.35">
      <c r="O49" t="s">
        <v>34</v>
      </c>
    </row>
    <row r="50" spans="1:15" x14ac:dyDescent="0.35">
      <c r="N50" s="2" t="s">
        <v>36</v>
      </c>
      <c r="O50" s="2" t="s">
        <v>37</v>
      </c>
    </row>
    <row r="51" spans="1:15" x14ac:dyDescent="0.35">
      <c r="A51" s="16" t="s">
        <v>16</v>
      </c>
      <c r="B51" s="16" t="s">
        <v>0</v>
      </c>
      <c r="C51" s="16" t="s">
        <v>15</v>
      </c>
      <c r="D51" s="16" t="s">
        <v>12</v>
      </c>
      <c r="E51" s="16" t="s">
        <v>22</v>
      </c>
      <c r="F51" s="16" t="s">
        <v>23</v>
      </c>
      <c r="G51" s="16" t="s">
        <v>25</v>
      </c>
      <c r="H51" s="16" t="s">
        <v>26</v>
      </c>
      <c r="I51" s="16" t="s">
        <v>27</v>
      </c>
      <c r="J51" s="16" t="s">
        <v>33</v>
      </c>
      <c r="K51" s="16" t="s">
        <v>28</v>
      </c>
      <c r="L51" s="16" t="s">
        <v>29</v>
      </c>
      <c r="M51" s="16" t="s">
        <v>30</v>
      </c>
      <c r="N51" s="25" t="s">
        <v>31</v>
      </c>
      <c r="O51" s="25" t="s">
        <v>32</v>
      </c>
    </row>
    <row r="52" spans="1:15" x14ac:dyDescent="0.35">
      <c r="A52" s="16" t="s">
        <v>4</v>
      </c>
      <c r="B52" s="16">
        <v>11</v>
      </c>
      <c r="C52" s="16" t="str">
        <f>+CONCATENATE(B52,"-",A52)</f>
        <v>11-Blanking</v>
      </c>
      <c r="D52" s="16">
        <v>140</v>
      </c>
      <c r="E52" s="16">
        <f>+IFERROR(VLOOKUP(C52,$C$2:$I$21,7,FALSE),0)</f>
        <v>1.4</v>
      </c>
      <c r="F52" s="16">
        <f>+E52*D52</f>
        <v>196</v>
      </c>
      <c r="G52" s="16">
        <f>+D52/5</f>
        <v>28</v>
      </c>
      <c r="H52" s="16">
        <f>+IFERROR(VLOOKUP(C52,$C$2:$H$21,6,FALSE),0)</f>
        <v>7</v>
      </c>
      <c r="I52" s="16">
        <f>+H52*2</f>
        <v>14</v>
      </c>
      <c r="J52" s="16">
        <f>900*$F$2/100</f>
        <v>720</v>
      </c>
      <c r="K52" s="16">
        <v>1.1000000000000001</v>
      </c>
      <c r="L52" s="18">
        <f>+G52*(H52+I52)/J52*K52/5</f>
        <v>0.1796666666666667</v>
      </c>
      <c r="M52" s="16">
        <f>+ROUNDUP(L52,0)</f>
        <v>1</v>
      </c>
      <c r="N52" s="25"/>
      <c r="O52" s="25"/>
    </row>
    <row r="53" spans="1:15" x14ac:dyDescent="0.35">
      <c r="A53" s="16" t="s">
        <v>4</v>
      </c>
      <c r="B53" s="16">
        <v>12</v>
      </c>
      <c r="C53" s="16" t="str">
        <f t="shared" ref="C53:C78" si="5">+CONCATENATE(B53,"-",A53)</f>
        <v>12-Blanking</v>
      </c>
      <c r="D53" s="16">
        <v>125</v>
      </c>
      <c r="E53" s="16">
        <f t="shared" ref="E53:E78" si="6">+IFERROR(VLOOKUP(C53,$C$2:$I$21,7,FALSE),0)</f>
        <v>1.9</v>
      </c>
      <c r="F53" s="16">
        <f t="shared" ref="F53:F78" si="7">+E53*D53</f>
        <v>237.5</v>
      </c>
      <c r="G53" s="16">
        <f t="shared" ref="G53:G87" si="8">+D53/5</f>
        <v>25</v>
      </c>
      <c r="H53" s="16">
        <f t="shared" ref="H53:H78" si="9">+IFERROR(VLOOKUP(C53,$C$2:$H$21,6,FALSE),0)</f>
        <v>9.5</v>
      </c>
      <c r="I53" s="16">
        <f t="shared" ref="I53:I87" si="10">+H53*2</f>
        <v>19</v>
      </c>
      <c r="J53" s="16">
        <f t="shared" ref="J53:J60" si="11">900*$F$2/100</f>
        <v>720</v>
      </c>
      <c r="K53" s="16">
        <v>1.1000000000000001</v>
      </c>
      <c r="L53" s="18">
        <f t="shared" ref="L53:L77" si="12">+G53*(H53+I53)/J53*K53/5</f>
        <v>0.21770833333333334</v>
      </c>
      <c r="M53" s="16">
        <f t="shared" ref="M53:M87" si="13">+ROUNDUP(L53,0)</f>
        <v>1</v>
      </c>
      <c r="N53" s="25"/>
      <c r="O53" s="25"/>
    </row>
    <row r="54" spans="1:15" x14ac:dyDescent="0.35">
      <c r="A54" s="16" t="s">
        <v>4</v>
      </c>
      <c r="B54" s="16">
        <v>13</v>
      </c>
      <c r="C54" s="16" t="str">
        <f t="shared" si="5"/>
        <v>13-Blanking</v>
      </c>
      <c r="D54" s="16">
        <v>126</v>
      </c>
      <c r="E54" s="16">
        <f>+IFERROR(VLOOKUP(C54,$C$2:$I$21,7,FALSE),0)</f>
        <v>2.4</v>
      </c>
      <c r="F54" s="16">
        <f t="shared" si="7"/>
        <v>302.39999999999998</v>
      </c>
      <c r="G54" s="16">
        <f t="shared" si="8"/>
        <v>25.2</v>
      </c>
      <c r="H54" s="16">
        <f t="shared" si="9"/>
        <v>12</v>
      </c>
      <c r="I54" s="16">
        <f t="shared" si="10"/>
        <v>24</v>
      </c>
      <c r="J54" s="16">
        <f t="shared" si="11"/>
        <v>720</v>
      </c>
      <c r="K54" s="16">
        <v>1.1000000000000001</v>
      </c>
      <c r="L54" s="18">
        <f t="shared" si="12"/>
        <v>0.2772</v>
      </c>
      <c r="M54" s="16">
        <f t="shared" si="13"/>
        <v>1</v>
      </c>
      <c r="N54" s="25"/>
      <c r="O54" s="25"/>
    </row>
    <row r="55" spans="1:15" x14ac:dyDescent="0.35">
      <c r="A55" s="16" t="s">
        <v>4</v>
      </c>
      <c r="B55" s="16">
        <v>14</v>
      </c>
      <c r="C55" s="16" t="str">
        <f t="shared" si="5"/>
        <v>14-Blanking</v>
      </c>
      <c r="D55" s="16">
        <v>31</v>
      </c>
      <c r="E55" s="16">
        <f t="shared" si="6"/>
        <v>1.4</v>
      </c>
      <c r="F55" s="16">
        <f t="shared" si="7"/>
        <v>43.4</v>
      </c>
      <c r="G55" s="16">
        <f t="shared" si="8"/>
        <v>6.2</v>
      </c>
      <c r="H55" s="16">
        <f t="shared" si="9"/>
        <v>7</v>
      </c>
      <c r="I55" s="16">
        <f t="shared" si="10"/>
        <v>14</v>
      </c>
      <c r="J55" s="16">
        <f t="shared" si="11"/>
        <v>720</v>
      </c>
      <c r="K55" s="16">
        <v>1.1000000000000001</v>
      </c>
      <c r="L55" s="18">
        <f t="shared" si="12"/>
        <v>3.9783333333333337E-2</v>
      </c>
      <c r="M55" s="16">
        <f t="shared" si="13"/>
        <v>1</v>
      </c>
      <c r="N55" s="25"/>
      <c r="O55" s="25"/>
    </row>
    <row r="56" spans="1:15" x14ac:dyDescent="0.35">
      <c r="A56" s="16" t="s">
        <v>4</v>
      </c>
      <c r="B56" s="16">
        <v>15</v>
      </c>
      <c r="C56" s="16" t="str">
        <f t="shared" si="5"/>
        <v>15-Blanking</v>
      </c>
      <c r="D56" s="16">
        <v>31</v>
      </c>
      <c r="E56" s="16">
        <f t="shared" si="6"/>
        <v>1.4</v>
      </c>
      <c r="F56" s="16">
        <f t="shared" si="7"/>
        <v>43.4</v>
      </c>
      <c r="G56" s="16">
        <f t="shared" si="8"/>
        <v>6.2</v>
      </c>
      <c r="H56" s="16">
        <f t="shared" si="9"/>
        <v>7</v>
      </c>
      <c r="I56" s="16">
        <f t="shared" si="10"/>
        <v>14</v>
      </c>
      <c r="J56" s="16">
        <f t="shared" si="11"/>
        <v>720</v>
      </c>
      <c r="K56" s="16">
        <v>1.1000000000000001</v>
      </c>
      <c r="L56" s="18">
        <f t="shared" si="12"/>
        <v>3.9783333333333337E-2</v>
      </c>
      <c r="M56" s="16">
        <f t="shared" si="13"/>
        <v>1</v>
      </c>
      <c r="N56" s="19"/>
      <c r="O56" s="25"/>
    </row>
    <row r="57" spans="1:15" x14ac:dyDescent="0.35">
      <c r="A57" s="16" t="s">
        <v>4</v>
      </c>
      <c r="B57" s="16">
        <v>21</v>
      </c>
      <c r="C57" s="16" t="str">
        <f t="shared" si="5"/>
        <v>21-Blanking</v>
      </c>
      <c r="D57" s="16">
        <v>453</v>
      </c>
      <c r="E57" s="16">
        <f t="shared" si="6"/>
        <v>1.4</v>
      </c>
      <c r="F57" s="16">
        <f t="shared" si="7"/>
        <v>634.19999999999993</v>
      </c>
      <c r="G57" s="16">
        <f t="shared" si="8"/>
        <v>90.6</v>
      </c>
      <c r="H57" s="16">
        <f t="shared" si="9"/>
        <v>7</v>
      </c>
      <c r="I57" s="16">
        <f t="shared" si="10"/>
        <v>14</v>
      </c>
      <c r="J57" s="16">
        <f t="shared" si="11"/>
        <v>720</v>
      </c>
      <c r="K57" s="16">
        <v>1.1000000000000001</v>
      </c>
      <c r="L57" s="18">
        <f t="shared" si="12"/>
        <v>0.58135000000000003</v>
      </c>
      <c r="M57" s="16">
        <f t="shared" si="13"/>
        <v>1</v>
      </c>
      <c r="N57" s="19"/>
      <c r="O57" s="25"/>
    </row>
    <row r="58" spans="1:15" x14ac:dyDescent="0.35">
      <c r="A58" s="16" t="s">
        <v>4</v>
      </c>
      <c r="B58" s="16">
        <v>31</v>
      </c>
      <c r="C58" s="16" t="str">
        <f t="shared" si="5"/>
        <v>31-Blanking</v>
      </c>
      <c r="D58" s="16">
        <v>158</v>
      </c>
      <c r="E58" s="16">
        <f t="shared" si="6"/>
        <v>2.4</v>
      </c>
      <c r="F58" s="16">
        <f t="shared" si="7"/>
        <v>379.2</v>
      </c>
      <c r="G58" s="16">
        <f t="shared" si="8"/>
        <v>31.6</v>
      </c>
      <c r="H58" s="16">
        <f t="shared" si="9"/>
        <v>12</v>
      </c>
      <c r="I58" s="16">
        <f t="shared" si="10"/>
        <v>24</v>
      </c>
      <c r="J58" s="16">
        <f t="shared" si="11"/>
        <v>720</v>
      </c>
      <c r="K58" s="16">
        <v>1.1000000000000001</v>
      </c>
      <c r="L58" s="18">
        <f t="shared" si="12"/>
        <v>0.34760000000000008</v>
      </c>
      <c r="M58" s="16">
        <f t="shared" si="13"/>
        <v>1</v>
      </c>
      <c r="N58" s="19"/>
      <c r="O58" s="25"/>
    </row>
    <row r="59" spans="1:15" x14ac:dyDescent="0.35">
      <c r="A59" s="16" t="s">
        <v>4</v>
      </c>
      <c r="B59" s="16">
        <v>41</v>
      </c>
      <c r="C59" s="16" t="str">
        <f t="shared" si="5"/>
        <v>41-Blanking</v>
      </c>
      <c r="D59" s="16">
        <v>6</v>
      </c>
      <c r="E59" s="16">
        <f t="shared" si="6"/>
        <v>0</v>
      </c>
      <c r="F59" s="16">
        <f t="shared" si="7"/>
        <v>0</v>
      </c>
      <c r="G59" s="16">
        <f t="shared" si="8"/>
        <v>1.2</v>
      </c>
      <c r="H59" s="16">
        <f t="shared" si="9"/>
        <v>0</v>
      </c>
      <c r="I59" s="16">
        <f t="shared" si="10"/>
        <v>0</v>
      </c>
      <c r="J59" s="16">
        <f t="shared" si="11"/>
        <v>720</v>
      </c>
      <c r="K59" s="16">
        <v>1.1000000000000001</v>
      </c>
      <c r="L59" s="18">
        <f t="shared" si="12"/>
        <v>0</v>
      </c>
      <c r="M59" s="16">
        <f t="shared" si="13"/>
        <v>0</v>
      </c>
      <c r="N59" s="19"/>
      <c r="O59" s="25"/>
    </row>
    <row r="60" spans="1:15" x14ac:dyDescent="0.35">
      <c r="A60" s="16" t="s">
        <v>4</v>
      </c>
      <c r="B60" s="16">
        <v>51</v>
      </c>
      <c r="C60" s="16" t="str">
        <f t="shared" si="5"/>
        <v>51-Blanking</v>
      </c>
      <c r="D60" s="16">
        <v>6</v>
      </c>
      <c r="E60" s="16">
        <f t="shared" si="6"/>
        <v>0</v>
      </c>
      <c r="F60" s="16">
        <f t="shared" si="7"/>
        <v>0</v>
      </c>
      <c r="G60" s="16">
        <f t="shared" si="8"/>
        <v>1.2</v>
      </c>
      <c r="H60" s="16">
        <f t="shared" si="9"/>
        <v>0</v>
      </c>
      <c r="I60" s="16">
        <f t="shared" si="10"/>
        <v>0</v>
      </c>
      <c r="J60" s="16">
        <f t="shared" si="11"/>
        <v>720</v>
      </c>
      <c r="K60" s="16">
        <v>1.1000000000000001</v>
      </c>
      <c r="L60" s="18">
        <f t="shared" si="12"/>
        <v>0</v>
      </c>
      <c r="M60" s="16">
        <f t="shared" si="13"/>
        <v>0</v>
      </c>
      <c r="N60" s="19">
        <f>+SUM(M52:M60)</f>
        <v>7</v>
      </c>
      <c r="O60" s="20">
        <f>+N60*5</f>
        <v>35</v>
      </c>
    </row>
    <row r="61" spans="1:15" x14ac:dyDescent="0.35">
      <c r="A61" s="16" t="s">
        <v>3</v>
      </c>
      <c r="B61" s="16">
        <v>11</v>
      </c>
      <c r="C61" s="16" t="str">
        <f t="shared" si="5"/>
        <v>11-Bending</v>
      </c>
      <c r="D61" s="16">
        <v>140</v>
      </c>
      <c r="E61" s="16">
        <f t="shared" si="6"/>
        <v>5.4</v>
      </c>
      <c r="F61" s="16">
        <f t="shared" si="7"/>
        <v>756</v>
      </c>
      <c r="G61" s="16">
        <f t="shared" si="8"/>
        <v>28</v>
      </c>
      <c r="H61" s="16">
        <f t="shared" si="9"/>
        <v>27</v>
      </c>
      <c r="I61" s="16">
        <f t="shared" si="10"/>
        <v>54</v>
      </c>
      <c r="J61" s="16">
        <f>900*$F$3/100</f>
        <v>765</v>
      </c>
      <c r="K61" s="16">
        <v>1.1000000000000001</v>
      </c>
      <c r="L61" s="18">
        <f t="shared" si="12"/>
        <v>0.65223529411764714</v>
      </c>
      <c r="M61" s="16">
        <f t="shared" si="13"/>
        <v>1</v>
      </c>
      <c r="N61" s="19"/>
      <c r="O61" s="25"/>
    </row>
    <row r="62" spans="1:15" x14ac:dyDescent="0.35">
      <c r="A62" s="16" t="s">
        <v>3</v>
      </c>
      <c r="B62" s="16">
        <v>12</v>
      </c>
      <c r="C62" s="16" t="str">
        <f t="shared" si="5"/>
        <v>12-Bending</v>
      </c>
      <c r="D62" s="16">
        <v>125</v>
      </c>
      <c r="E62" s="16">
        <f t="shared" si="6"/>
        <v>6.4</v>
      </c>
      <c r="F62" s="16">
        <f t="shared" si="7"/>
        <v>800</v>
      </c>
      <c r="G62" s="16">
        <f t="shared" si="8"/>
        <v>25</v>
      </c>
      <c r="H62" s="16">
        <f t="shared" si="9"/>
        <v>32</v>
      </c>
      <c r="I62" s="16">
        <f t="shared" si="10"/>
        <v>64</v>
      </c>
      <c r="J62" s="16">
        <f t="shared" ref="J62:J79" si="14">900*$F$3/100</f>
        <v>765</v>
      </c>
      <c r="K62" s="16">
        <v>1.1000000000000001</v>
      </c>
      <c r="L62" s="18">
        <f t="shared" si="12"/>
        <v>0.69019607843137254</v>
      </c>
      <c r="M62" s="16">
        <f t="shared" si="13"/>
        <v>1</v>
      </c>
      <c r="N62" s="19"/>
      <c r="O62" s="25"/>
    </row>
    <row r="63" spans="1:15" x14ac:dyDescent="0.35">
      <c r="A63" s="16" t="s">
        <v>3</v>
      </c>
      <c r="B63" s="16">
        <v>13</v>
      </c>
      <c r="C63" s="16" t="str">
        <f t="shared" si="5"/>
        <v>13-Bending</v>
      </c>
      <c r="D63" s="16">
        <v>126</v>
      </c>
      <c r="E63" s="16">
        <f t="shared" si="6"/>
        <v>7.4</v>
      </c>
      <c r="F63" s="16">
        <f t="shared" si="7"/>
        <v>932.40000000000009</v>
      </c>
      <c r="G63" s="16">
        <f t="shared" si="8"/>
        <v>25.2</v>
      </c>
      <c r="H63" s="16">
        <f t="shared" si="9"/>
        <v>37</v>
      </c>
      <c r="I63" s="16">
        <f t="shared" si="10"/>
        <v>74</v>
      </c>
      <c r="J63" s="16">
        <f t="shared" si="14"/>
        <v>765</v>
      </c>
      <c r="K63" s="16">
        <v>1.1000000000000001</v>
      </c>
      <c r="L63" s="18">
        <f t="shared" si="12"/>
        <v>0.80442352941176476</v>
      </c>
      <c r="M63" s="16">
        <f t="shared" si="13"/>
        <v>1</v>
      </c>
      <c r="N63" s="19"/>
      <c r="O63" s="25"/>
    </row>
    <row r="64" spans="1:15" x14ac:dyDescent="0.35">
      <c r="A64" s="16" t="s">
        <v>3</v>
      </c>
      <c r="B64" s="16">
        <v>14</v>
      </c>
      <c r="C64" s="16" t="str">
        <f t="shared" si="5"/>
        <v>14-Bending</v>
      </c>
      <c r="D64" s="16">
        <v>31</v>
      </c>
      <c r="E64" s="16">
        <f t="shared" si="6"/>
        <v>5.4</v>
      </c>
      <c r="F64" s="16">
        <f t="shared" si="7"/>
        <v>167.4</v>
      </c>
      <c r="G64" s="16">
        <f t="shared" si="8"/>
        <v>6.2</v>
      </c>
      <c r="H64" s="16">
        <f t="shared" si="9"/>
        <v>27</v>
      </c>
      <c r="I64" s="16">
        <f t="shared" si="10"/>
        <v>54</v>
      </c>
      <c r="J64" s="16">
        <f t="shared" si="14"/>
        <v>765</v>
      </c>
      <c r="K64" s="16">
        <v>1.1000000000000001</v>
      </c>
      <c r="L64" s="18">
        <f t="shared" si="12"/>
        <v>0.14442352941176473</v>
      </c>
      <c r="M64" s="16">
        <f t="shared" si="13"/>
        <v>1</v>
      </c>
      <c r="N64" s="19"/>
      <c r="O64" s="25"/>
    </row>
    <row r="65" spans="1:15" x14ac:dyDescent="0.35">
      <c r="A65" s="16" t="s">
        <v>3</v>
      </c>
      <c r="B65" s="16">
        <v>15</v>
      </c>
      <c r="C65" s="16" t="str">
        <f t="shared" si="5"/>
        <v>15-Bending</v>
      </c>
      <c r="D65" s="16">
        <v>31</v>
      </c>
      <c r="E65" s="16">
        <f t="shared" si="6"/>
        <v>5.4</v>
      </c>
      <c r="F65" s="16">
        <f t="shared" si="7"/>
        <v>167.4</v>
      </c>
      <c r="G65" s="16">
        <f t="shared" si="8"/>
        <v>6.2</v>
      </c>
      <c r="H65" s="16">
        <f t="shared" si="9"/>
        <v>27</v>
      </c>
      <c r="I65" s="16">
        <f t="shared" si="10"/>
        <v>54</v>
      </c>
      <c r="J65" s="16">
        <f t="shared" si="14"/>
        <v>765</v>
      </c>
      <c r="K65" s="16">
        <v>1.1000000000000001</v>
      </c>
      <c r="L65" s="18">
        <f t="shared" si="12"/>
        <v>0.14442352941176473</v>
      </c>
      <c r="M65" s="16">
        <f t="shared" si="13"/>
        <v>1</v>
      </c>
      <c r="N65" s="19"/>
      <c r="O65" s="25"/>
    </row>
    <row r="66" spans="1:15" x14ac:dyDescent="0.35">
      <c r="A66" s="16" t="s">
        <v>3</v>
      </c>
      <c r="B66" s="16">
        <v>21</v>
      </c>
      <c r="C66" s="16" t="str">
        <f t="shared" si="5"/>
        <v>21-Bending</v>
      </c>
      <c r="D66" s="16">
        <v>453</v>
      </c>
      <c r="E66" s="16">
        <f t="shared" si="6"/>
        <v>3.4</v>
      </c>
      <c r="F66" s="16">
        <f t="shared" si="7"/>
        <v>1540.2</v>
      </c>
      <c r="G66" s="16">
        <f t="shared" si="8"/>
        <v>90.6</v>
      </c>
      <c r="H66" s="16">
        <f t="shared" si="9"/>
        <v>17</v>
      </c>
      <c r="I66" s="16">
        <f t="shared" si="10"/>
        <v>34</v>
      </c>
      <c r="J66" s="16">
        <f t="shared" si="14"/>
        <v>765</v>
      </c>
      <c r="K66" s="16">
        <v>1.1000000000000001</v>
      </c>
      <c r="L66" s="18">
        <f t="shared" si="12"/>
        <v>1.3287999999999998</v>
      </c>
      <c r="M66" s="16">
        <f t="shared" si="13"/>
        <v>2</v>
      </c>
      <c r="N66" s="19"/>
      <c r="O66" s="25"/>
    </row>
    <row r="67" spans="1:15" x14ac:dyDescent="0.35">
      <c r="A67" s="16" t="s">
        <v>3</v>
      </c>
      <c r="B67" s="16">
        <v>31</v>
      </c>
      <c r="C67" s="16" t="str">
        <f t="shared" si="5"/>
        <v>31-Bending</v>
      </c>
      <c r="D67" s="16">
        <v>158</v>
      </c>
      <c r="E67" s="16">
        <f t="shared" si="6"/>
        <v>3.4</v>
      </c>
      <c r="F67" s="16">
        <f t="shared" si="7"/>
        <v>537.19999999999993</v>
      </c>
      <c r="G67" s="16">
        <f t="shared" si="8"/>
        <v>31.6</v>
      </c>
      <c r="H67" s="16">
        <f t="shared" si="9"/>
        <v>17</v>
      </c>
      <c r="I67" s="16">
        <f t="shared" si="10"/>
        <v>34</v>
      </c>
      <c r="J67" s="16">
        <f t="shared" si="14"/>
        <v>765</v>
      </c>
      <c r="K67" s="16">
        <v>1.1000000000000001</v>
      </c>
      <c r="L67" s="18">
        <f t="shared" si="12"/>
        <v>0.4634666666666668</v>
      </c>
      <c r="M67" s="16">
        <f t="shared" si="13"/>
        <v>1</v>
      </c>
      <c r="N67" s="19"/>
      <c r="O67" s="25"/>
    </row>
    <row r="68" spans="1:15" x14ac:dyDescent="0.35">
      <c r="A68" s="16" t="s">
        <v>3</v>
      </c>
      <c r="B68" s="16">
        <v>41</v>
      </c>
      <c r="C68" s="16" t="str">
        <f t="shared" si="5"/>
        <v>41-Bending</v>
      </c>
      <c r="D68" s="16">
        <v>6</v>
      </c>
      <c r="E68" s="16">
        <f t="shared" si="6"/>
        <v>0</v>
      </c>
      <c r="F68" s="16">
        <f t="shared" si="7"/>
        <v>0</v>
      </c>
      <c r="G68" s="16">
        <f t="shared" si="8"/>
        <v>1.2</v>
      </c>
      <c r="H68" s="16">
        <f t="shared" si="9"/>
        <v>0</v>
      </c>
      <c r="I68" s="16">
        <f t="shared" si="10"/>
        <v>0</v>
      </c>
      <c r="J68" s="16">
        <f t="shared" si="14"/>
        <v>765</v>
      </c>
      <c r="K68" s="16">
        <v>1.1000000000000001</v>
      </c>
      <c r="L68" s="18">
        <f t="shared" si="12"/>
        <v>0</v>
      </c>
      <c r="M68" s="16">
        <f t="shared" si="13"/>
        <v>0</v>
      </c>
      <c r="N68" s="19"/>
      <c r="O68" s="25"/>
    </row>
    <row r="69" spans="1:15" x14ac:dyDescent="0.35">
      <c r="A69" s="16" t="s">
        <v>3</v>
      </c>
      <c r="B69" s="16">
        <v>51</v>
      </c>
      <c r="C69" s="16" t="str">
        <f t="shared" si="5"/>
        <v>51-Bending</v>
      </c>
      <c r="D69" s="16">
        <v>6</v>
      </c>
      <c r="E69" s="16">
        <f t="shared" si="6"/>
        <v>0</v>
      </c>
      <c r="F69" s="16">
        <f t="shared" si="7"/>
        <v>0</v>
      </c>
      <c r="G69" s="16">
        <f t="shared" si="8"/>
        <v>1.2</v>
      </c>
      <c r="H69" s="16">
        <f t="shared" si="9"/>
        <v>0</v>
      </c>
      <c r="I69" s="16">
        <f t="shared" si="10"/>
        <v>0</v>
      </c>
      <c r="J69" s="16">
        <f t="shared" si="14"/>
        <v>765</v>
      </c>
      <c r="K69" s="16">
        <v>1.1000000000000001</v>
      </c>
      <c r="L69" s="18">
        <f t="shared" si="12"/>
        <v>0</v>
      </c>
      <c r="M69" s="16">
        <f t="shared" si="13"/>
        <v>0</v>
      </c>
      <c r="N69" s="19">
        <f>+SUM(M61:M69)</f>
        <v>8</v>
      </c>
      <c r="O69" s="20">
        <f>+N69*5</f>
        <v>40</v>
      </c>
    </row>
    <row r="70" spans="1:15" x14ac:dyDescent="0.35">
      <c r="A70" s="16" t="s">
        <v>5</v>
      </c>
      <c r="B70" s="16">
        <v>11</v>
      </c>
      <c r="C70" s="16" t="str">
        <f t="shared" si="5"/>
        <v>11-Foaming</v>
      </c>
      <c r="D70" s="16">
        <v>140</v>
      </c>
      <c r="E70" s="16">
        <f t="shared" si="6"/>
        <v>11</v>
      </c>
      <c r="F70" s="16">
        <f t="shared" si="7"/>
        <v>1540</v>
      </c>
      <c r="G70" s="16">
        <f t="shared" si="8"/>
        <v>28</v>
      </c>
      <c r="H70" s="16">
        <f t="shared" si="9"/>
        <v>55</v>
      </c>
      <c r="I70" s="16">
        <f t="shared" si="10"/>
        <v>110</v>
      </c>
      <c r="J70" s="16">
        <f t="shared" si="14"/>
        <v>765</v>
      </c>
      <c r="K70" s="16">
        <v>1.1000000000000001</v>
      </c>
      <c r="L70" s="18">
        <f t="shared" si="12"/>
        <v>1.3286274509803921</v>
      </c>
      <c r="M70" s="16">
        <f t="shared" si="13"/>
        <v>2</v>
      </c>
      <c r="N70" s="19"/>
      <c r="O70" s="25"/>
    </row>
    <row r="71" spans="1:15" x14ac:dyDescent="0.35">
      <c r="A71" s="16" t="s">
        <v>5</v>
      </c>
      <c r="B71" s="16">
        <v>12</v>
      </c>
      <c r="C71" s="16" t="str">
        <f t="shared" si="5"/>
        <v>12-Foaming</v>
      </c>
      <c r="D71" s="16">
        <v>125</v>
      </c>
      <c r="E71" s="16">
        <f t="shared" si="6"/>
        <v>12</v>
      </c>
      <c r="F71" s="16">
        <f t="shared" si="7"/>
        <v>1500</v>
      </c>
      <c r="G71" s="16">
        <f t="shared" si="8"/>
        <v>25</v>
      </c>
      <c r="H71" s="16">
        <f t="shared" si="9"/>
        <v>60</v>
      </c>
      <c r="I71" s="16">
        <f t="shared" si="10"/>
        <v>120</v>
      </c>
      <c r="J71" s="16">
        <f t="shared" si="14"/>
        <v>765</v>
      </c>
      <c r="K71" s="16">
        <v>1.1000000000000001</v>
      </c>
      <c r="L71" s="18">
        <f t="shared" si="12"/>
        <v>1.2941176470588238</v>
      </c>
      <c r="M71" s="16">
        <f t="shared" si="13"/>
        <v>2</v>
      </c>
      <c r="N71" s="19"/>
      <c r="O71" s="25"/>
    </row>
    <row r="72" spans="1:15" x14ac:dyDescent="0.35">
      <c r="A72" s="16" t="s">
        <v>5</v>
      </c>
      <c r="B72" s="16">
        <v>13</v>
      </c>
      <c r="C72" s="16" t="str">
        <f t="shared" si="5"/>
        <v>13-Foaming</v>
      </c>
      <c r="D72" s="16">
        <v>126</v>
      </c>
      <c r="E72" s="16">
        <f t="shared" si="6"/>
        <v>13</v>
      </c>
      <c r="F72" s="16">
        <f t="shared" si="7"/>
        <v>1638</v>
      </c>
      <c r="G72" s="16">
        <f t="shared" si="8"/>
        <v>25.2</v>
      </c>
      <c r="H72" s="16">
        <f t="shared" si="9"/>
        <v>65</v>
      </c>
      <c r="I72" s="16">
        <f t="shared" si="10"/>
        <v>130</v>
      </c>
      <c r="J72" s="16">
        <f t="shared" si="14"/>
        <v>765</v>
      </c>
      <c r="K72" s="16">
        <v>1.1000000000000001</v>
      </c>
      <c r="L72" s="18">
        <f t="shared" si="12"/>
        <v>1.4131764705882355</v>
      </c>
      <c r="M72" s="16">
        <f t="shared" si="13"/>
        <v>2</v>
      </c>
      <c r="N72" s="19"/>
      <c r="O72" s="25"/>
    </row>
    <row r="73" spans="1:15" x14ac:dyDescent="0.35">
      <c r="A73" s="16" t="s">
        <v>5</v>
      </c>
      <c r="B73" s="16">
        <v>14</v>
      </c>
      <c r="C73" s="16" t="str">
        <f t="shared" si="5"/>
        <v>14-Foaming</v>
      </c>
      <c r="D73" s="16">
        <v>31</v>
      </c>
      <c r="E73" s="16">
        <f t="shared" si="6"/>
        <v>11</v>
      </c>
      <c r="F73" s="16">
        <f t="shared" si="7"/>
        <v>341</v>
      </c>
      <c r="G73" s="16">
        <f t="shared" si="8"/>
        <v>6.2</v>
      </c>
      <c r="H73" s="16">
        <f t="shared" si="9"/>
        <v>55</v>
      </c>
      <c r="I73" s="16">
        <f t="shared" si="10"/>
        <v>110</v>
      </c>
      <c r="J73" s="16">
        <f t="shared" si="14"/>
        <v>765</v>
      </c>
      <c r="K73" s="16">
        <v>1.1000000000000001</v>
      </c>
      <c r="L73" s="18">
        <f t="shared" si="12"/>
        <v>0.29419607843137252</v>
      </c>
      <c r="M73" s="16">
        <f t="shared" si="13"/>
        <v>1</v>
      </c>
      <c r="N73" s="19"/>
      <c r="O73" s="25"/>
    </row>
    <row r="74" spans="1:15" ht="14" customHeight="1" x14ac:dyDescent="0.35">
      <c r="A74" s="16" t="s">
        <v>5</v>
      </c>
      <c r="B74" s="16">
        <v>15</v>
      </c>
      <c r="C74" s="16" t="str">
        <f t="shared" si="5"/>
        <v>15-Foaming</v>
      </c>
      <c r="D74" s="16">
        <v>31</v>
      </c>
      <c r="E74" s="16">
        <f>+IFERROR(VLOOKUP(C74,$C$2:$I$21,7,FALSE),0)</f>
        <v>11</v>
      </c>
      <c r="F74" s="16">
        <f t="shared" si="7"/>
        <v>341</v>
      </c>
      <c r="G74" s="16">
        <f t="shared" si="8"/>
        <v>6.2</v>
      </c>
      <c r="H74" s="16">
        <f t="shared" si="9"/>
        <v>55</v>
      </c>
      <c r="I74" s="16">
        <f t="shared" si="10"/>
        <v>110</v>
      </c>
      <c r="J74" s="16">
        <f t="shared" si="14"/>
        <v>765</v>
      </c>
      <c r="K74" s="16">
        <v>1.1000000000000001</v>
      </c>
      <c r="L74" s="18">
        <f t="shared" si="12"/>
        <v>0.29419607843137252</v>
      </c>
      <c r="M74" s="16">
        <f t="shared" si="13"/>
        <v>1</v>
      </c>
      <c r="N74" s="19"/>
      <c r="O74" s="25"/>
    </row>
    <row r="75" spans="1:15" x14ac:dyDescent="0.35">
      <c r="A75" s="16" t="s">
        <v>5</v>
      </c>
      <c r="B75" s="16">
        <v>21</v>
      </c>
      <c r="C75" s="16" t="str">
        <f t="shared" si="5"/>
        <v>21-Foaming</v>
      </c>
      <c r="D75" s="16">
        <v>453</v>
      </c>
      <c r="E75" s="16">
        <f t="shared" si="6"/>
        <v>8</v>
      </c>
      <c r="F75" s="16">
        <f t="shared" si="7"/>
        <v>3624</v>
      </c>
      <c r="G75" s="16">
        <f t="shared" si="8"/>
        <v>90.6</v>
      </c>
      <c r="H75" s="16">
        <f t="shared" si="9"/>
        <v>40</v>
      </c>
      <c r="I75" s="16">
        <f t="shared" si="10"/>
        <v>80</v>
      </c>
      <c r="J75" s="16">
        <f t="shared" si="14"/>
        <v>765</v>
      </c>
      <c r="K75" s="16">
        <v>1.1000000000000001</v>
      </c>
      <c r="L75" s="18">
        <f t="shared" si="12"/>
        <v>3.1265882352941174</v>
      </c>
      <c r="M75" s="16">
        <f t="shared" si="13"/>
        <v>4</v>
      </c>
      <c r="N75" s="19"/>
      <c r="O75" s="25"/>
    </row>
    <row r="76" spans="1:15" x14ac:dyDescent="0.35">
      <c r="A76" s="16" t="s">
        <v>5</v>
      </c>
      <c r="B76" s="16">
        <v>31</v>
      </c>
      <c r="C76" s="16" t="str">
        <f t="shared" si="5"/>
        <v>31-Foaming</v>
      </c>
      <c r="D76" s="16">
        <v>0</v>
      </c>
      <c r="E76" s="16">
        <f t="shared" si="6"/>
        <v>0</v>
      </c>
      <c r="F76" s="16">
        <f t="shared" si="7"/>
        <v>0</v>
      </c>
      <c r="G76" s="16">
        <f t="shared" si="8"/>
        <v>0</v>
      </c>
      <c r="H76" s="16">
        <f t="shared" si="9"/>
        <v>0</v>
      </c>
      <c r="I76" s="16">
        <f t="shared" si="10"/>
        <v>0</v>
      </c>
      <c r="J76" s="16">
        <f t="shared" si="14"/>
        <v>765</v>
      </c>
      <c r="K76" s="16">
        <v>1.1000000000000001</v>
      </c>
      <c r="L76" s="18">
        <f t="shared" si="12"/>
        <v>0</v>
      </c>
      <c r="M76" s="16">
        <f t="shared" si="13"/>
        <v>0</v>
      </c>
      <c r="N76" s="19"/>
      <c r="O76" s="25"/>
    </row>
    <row r="77" spans="1:15" x14ac:dyDescent="0.35">
      <c r="A77" s="16" t="s">
        <v>5</v>
      </c>
      <c r="B77" s="16">
        <v>41</v>
      </c>
      <c r="C77" s="16" t="str">
        <f t="shared" si="5"/>
        <v>41-Foaming</v>
      </c>
      <c r="D77" s="16">
        <v>6</v>
      </c>
      <c r="E77" s="16">
        <f t="shared" si="6"/>
        <v>0</v>
      </c>
      <c r="F77" s="16">
        <f t="shared" si="7"/>
        <v>0</v>
      </c>
      <c r="G77" s="16">
        <f t="shared" si="8"/>
        <v>1.2</v>
      </c>
      <c r="H77" s="16">
        <f t="shared" si="9"/>
        <v>0</v>
      </c>
      <c r="I77" s="16">
        <f t="shared" si="10"/>
        <v>0</v>
      </c>
      <c r="J77" s="16">
        <f t="shared" si="14"/>
        <v>765</v>
      </c>
      <c r="K77" s="16">
        <v>1.1000000000000001</v>
      </c>
      <c r="L77" s="18">
        <f t="shared" si="12"/>
        <v>0</v>
      </c>
      <c r="M77" s="16">
        <f t="shared" si="13"/>
        <v>0</v>
      </c>
      <c r="N77" s="19"/>
      <c r="O77" s="25"/>
    </row>
    <row r="78" spans="1:15" x14ac:dyDescent="0.35">
      <c r="A78" s="16" t="s">
        <v>5</v>
      </c>
      <c r="B78" s="16">
        <v>51</v>
      </c>
      <c r="C78" s="16" t="str">
        <f t="shared" si="5"/>
        <v>51-Foaming</v>
      </c>
      <c r="D78" s="16">
        <v>6</v>
      </c>
      <c r="E78" s="16">
        <f t="shared" si="6"/>
        <v>0</v>
      </c>
      <c r="F78" s="16">
        <f t="shared" si="7"/>
        <v>0</v>
      </c>
      <c r="G78" s="16">
        <f t="shared" si="8"/>
        <v>1.2</v>
      </c>
      <c r="H78" s="16">
        <f t="shared" si="9"/>
        <v>0</v>
      </c>
      <c r="I78" s="16">
        <f t="shared" si="10"/>
        <v>0</v>
      </c>
      <c r="J78" s="16">
        <f t="shared" si="14"/>
        <v>765</v>
      </c>
      <c r="K78" s="16">
        <v>1.1000000000000001</v>
      </c>
      <c r="L78" s="18">
        <f>+G78*(H78+I78)/J78*K78/5</f>
        <v>0</v>
      </c>
      <c r="M78" s="16">
        <f t="shared" si="13"/>
        <v>0</v>
      </c>
      <c r="N78" s="19">
        <f>+SUM(M70:M78)</f>
        <v>12</v>
      </c>
      <c r="O78" s="20">
        <f>+N78*5</f>
        <v>60</v>
      </c>
    </row>
    <row r="79" spans="1:15" x14ac:dyDescent="0.35">
      <c r="A79" s="16" t="s">
        <v>13</v>
      </c>
      <c r="B79" s="16">
        <v>111</v>
      </c>
      <c r="C79" s="16"/>
      <c r="D79" s="16">
        <v>79</v>
      </c>
      <c r="E79" s="16">
        <v>20</v>
      </c>
      <c r="F79" s="16">
        <f>+E79*D79</f>
        <v>1580</v>
      </c>
      <c r="G79" s="16">
        <f t="shared" si="8"/>
        <v>15.8</v>
      </c>
      <c r="H79" s="16">
        <f>+F79/G79</f>
        <v>100</v>
      </c>
      <c r="I79" s="16">
        <f t="shared" si="10"/>
        <v>200</v>
      </c>
      <c r="J79" s="16">
        <f t="shared" si="14"/>
        <v>765</v>
      </c>
      <c r="K79" s="16">
        <v>1.1000000000000001</v>
      </c>
      <c r="L79" s="18">
        <f>+G79*(H79+I79)/J79*K79/5</f>
        <v>1.3631372549019609</v>
      </c>
      <c r="M79" s="16">
        <f t="shared" si="13"/>
        <v>2</v>
      </c>
      <c r="N79" s="19"/>
      <c r="O79" s="20"/>
    </row>
    <row r="80" spans="1:15" x14ac:dyDescent="0.35">
      <c r="A80" s="16" t="s">
        <v>13</v>
      </c>
      <c r="B80" s="16">
        <v>112</v>
      </c>
      <c r="C80" s="16"/>
      <c r="D80" s="16">
        <v>73</v>
      </c>
      <c r="E80" s="16">
        <v>22</v>
      </c>
      <c r="F80" s="16">
        <f t="shared" ref="F80:F87" si="15">+E80*D80</f>
        <v>1606</v>
      </c>
      <c r="G80" s="16">
        <f t="shared" si="8"/>
        <v>14.6</v>
      </c>
      <c r="H80" s="16">
        <f t="shared" ref="H80:H87" si="16">+F80/G80</f>
        <v>110</v>
      </c>
      <c r="I80" s="16">
        <f t="shared" si="10"/>
        <v>220</v>
      </c>
      <c r="J80" s="16">
        <v>900</v>
      </c>
      <c r="K80" s="16">
        <v>1.1000000000000001</v>
      </c>
      <c r="L80" s="18">
        <f t="shared" ref="L80:L87" si="17">+G80*(H80+I80)/J80*K80/5</f>
        <v>1.1777333333333335</v>
      </c>
      <c r="M80" s="16">
        <f t="shared" si="13"/>
        <v>2</v>
      </c>
      <c r="N80" s="19"/>
      <c r="O80" s="20"/>
    </row>
    <row r="81" spans="1:16" x14ac:dyDescent="0.35">
      <c r="A81" s="16" t="s">
        <v>13</v>
      </c>
      <c r="B81" s="16">
        <v>113</v>
      </c>
      <c r="C81" s="16"/>
      <c r="D81" s="16">
        <v>69</v>
      </c>
      <c r="E81" s="16">
        <v>22</v>
      </c>
      <c r="F81" s="16">
        <f t="shared" si="15"/>
        <v>1518</v>
      </c>
      <c r="G81" s="16">
        <f t="shared" si="8"/>
        <v>13.8</v>
      </c>
      <c r="H81" s="16">
        <f t="shared" si="16"/>
        <v>110</v>
      </c>
      <c r="I81" s="16">
        <f t="shared" si="10"/>
        <v>220</v>
      </c>
      <c r="J81" s="16">
        <v>900</v>
      </c>
      <c r="K81" s="16">
        <v>1.1000000000000001</v>
      </c>
      <c r="L81" s="18">
        <f t="shared" si="17"/>
        <v>1.1132</v>
      </c>
      <c r="M81" s="16">
        <f t="shared" si="13"/>
        <v>2</v>
      </c>
      <c r="N81" s="19"/>
      <c r="O81" s="20"/>
    </row>
    <row r="82" spans="1:16" x14ac:dyDescent="0.35">
      <c r="A82" s="16" t="s">
        <v>13</v>
      </c>
      <c r="B82" s="16">
        <v>121</v>
      </c>
      <c r="C82" s="16"/>
      <c r="D82" s="16">
        <v>49</v>
      </c>
      <c r="E82" s="16">
        <v>25</v>
      </c>
      <c r="F82" s="16">
        <f t="shared" si="15"/>
        <v>1225</v>
      </c>
      <c r="G82" s="16">
        <f t="shared" si="8"/>
        <v>9.8000000000000007</v>
      </c>
      <c r="H82" s="16">
        <f t="shared" si="16"/>
        <v>124.99999999999999</v>
      </c>
      <c r="I82" s="16">
        <f t="shared" si="10"/>
        <v>249.99999999999997</v>
      </c>
      <c r="J82" s="16">
        <v>900</v>
      </c>
      <c r="K82" s="16">
        <v>1.1000000000000001</v>
      </c>
      <c r="L82" s="18">
        <f t="shared" si="17"/>
        <v>0.89833333333333343</v>
      </c>
      <c r="M82" s="16">
        <f t="shared" si="13"/>
        <v>1</v>
      </c>
      <c r="N82" s="19"/>
      <c r="O82" s="20"/>
    </row>
    <row r="83" spans="1:16" x14ac:dyDescent="0.35">
      <c r="A83" s="16" t="s">
        <v>13</v>
      </c>
      <c r="B83" s="16">
        <v>122</v>
      </c>
      <c r="C83" s="16"/>
      <c r="D83" s="16">
        <v>52</v>
      </c>
      <c r="E83" s="16">
        <v>27</v>
      </c>
      <c r="F83" s="16">
        <f t="shared" si="15"/>
        <v>1404</v>
      </c>
      <c r="G83" s="16">
        <f t="shared" si="8"/>
        <v>10.4</v>
      </c>
      <c r="H83" s="16">
        <f t="shared" si="16"/>
        <v>135</v>
      </c>
      <c r="I83" s="16">
        <f t="shared" si="10"/>
        <v>270</v>
      </c>
      <c r="J83" s="16">
        <v>900</v>
      </c>
      <c r="K83" s="16">
        <v>1.1000000000000001</v>
      </c>
      <c r="L83" s="18">
        <f t="shared" si="17"/>
        <v>1.0295999999999998</v>
      </c>
      <c r="M83" s="16">
        <f t="shared" si="13"/>
        <v>2</v>
      </c>
      <c r="N83" s="19"/>
      <c r="O83" s="20"/>
    </row>
    <row r="84" spans="1:16" x14ac:dyDescent="0.35">
      <c r="A84" s="16" t="s">
        <v>13</v>
      </c>
      <c r="B84" s="16">
        <v>123</v>
      </c>
      <c r="C84" s="16"/>
      <c r="D84" s="16">
        <v>57</v>
      </c>
      <c r="E84" s="16">
        <v>27</v>
      </c>
      <c r="F84" s="16">
        <f t="shared" si="15"/>
        <v>1539</v>
      </c>
      <c r="G84" s="16">
        <f t="shared" si="8"/>
        <v>11.4</v>
      </c>
      <c r="H84" s="16">
        <f t="shared" si="16"/>
        <v>135</v>
      </c>
      <c r="I84" s="16">
        <f t="shared" si="10"/>
        <v>270</v>
      </c>
      <c r="J84" s="16">
        <v>900</v>
      </c>
      <c r="K84" s="16">
        <v>1.1000000000000001</v>
      </c>
      <c r="L84" s="18">
        <f t="shared" si="17"/>
        <v>1.1286</v>
      </c>
      <c r="M84" s="16">
        <f t="shared" si="13"/>
        <v>2</v>
      </c>
      <c r="N84" s="19"/>
      <c r="O84" s="20"/>
    </row>
    <row r="85" spans="1:16" x14ac:dyDescent="0.35">
      <c r="A85" s="16" t="s">
        <v>13</v>
      </c>
      <c r="B85" s="16">
        <v>131</v>
      </c>
      <c r="C85" s="16"/>
      <c r="D85" s="16">
        <v>31</v>
      </c>
      <c r="E85" s="16">
        <v>40</v>
      </c>
      <c r="F85" s="16">
        <f t="shared" si="15"/>
        <v>1240</v>
      </c>
      <c r="G85" s="16">
        <f t="shared" si="8"/>
        <v>6.2</v>
      </c>
      <c r="H85" s="16">
        <f t="shared" si="16"/>
        <v>200</v>
      </c>
      <c r="I85" s="16">
        <f t="shared" si="10"/>
        <v>400</v>
      </c>
      <c r="J85" s="16">
        <v>900</v>
      </c>
      <c r="K85" s="16">
        <v>1.1000000000000001</v>
      </c>
      <c r="L85" s="18">
        <f>+G85*(H85+I85)/J85*K85/5</f>
        <v>0.90933333333333355</v>
      </c>
      <c r="M85" s="16">
        <f t="shared" si="13"/>
        <v>1</v>
      </c>
      <c r="N85" s="19"/>
      <c r="O85" s="20"/>
    </row>
    <row r="86" spans="1:16" x14ac:dyDescent="0.35">
      <c r="A86" s="16" t="s">
        <v>13</v>
      </c>
      <c r="B86" s="16">
        <v>141</v>
      </c>
      <c r="C86" s="16"/>
      <c r="D86" s="16">
        <v>6</v>
      </c>
      <c r="E86" s="16">
        <v>40</v>
      </c>
      <c r="F86" s="16">
        <f t="shared" si="15"/>
        <v>240</v>
      </c>
      <c r="G86" s="16">
        <f t="shared" si="8"/>
        <v>1.2</v>
      </c>
      <c r="H86" s="16">
        <f t="shared" si="16"/>
        <v>200</v>
      </c>
      <c r="I86" s="16">
        <f t="shared" si="10"/>
        <v>400</v>
      </c>
      <c r="J86" s="16">
        <v>900</v>
      </c>
      <c r="K86" s="16">
        <v>1.1000000000000001</v>
      </c>
      <c r="L86" s="18">
        <f t="shared" si="17"/>
        <v>0.17600000000000002</v>
      </c>
      <c r="M86" s="16">
        <f t="shared" si="13"/>
        <v>1</v>
      </c>
      <c r="N86" s="19"/>
      <c r="O86" s="20"/>
    </row>
    <row r="87" spans="1:16" x14ac:dyDescent="0.35">
      <c r="A87" s="16" t="s">
        <v>13</v>
      </c>
      <c r="B87" s="16">
        <v>151</v>
      </c>
      <c r="C87" s="16"/>
      <c r="D87" s="16">
        <v>6</v>
      </c>
      <c r="E87" s="16">
        <v>40</v>
      </c>
      <c r="F87" s="16">
        <f t="shared" si="15"/>
        <v>240</v>
      </c>
      <c r="G87" s="16">
        <f t="shared" si="8"/>
        <v>1.2</v>
      </c>
      <c r="H87" s="16">
        <f t="shared" si="16"/>
        <v>200</v>
      </c>
      <c r="I87" s="16">
        <f t="shared" si="10"/>
        <v>400</v>
      </c>
      <c r="J87" s="16">
        <v>900</v>
      </c>
      <c r="K87" s="16">
        <v>1.1000000000000001</v>
      </c>
      <c r="L87" s="18">
        <f t="shared" si="17"/>
        <v>0.17600000000000002</v>
      </c>
      <c r="M87" s="16">
        <f t="shared" si="13"/>
        <v>1</v>
      </c>
      <c r="N87" s="19">
        <f>+SUM(M79:M87)</f>
        <v>14</v>
      </c>
      <c r="O87" s="20">
        <f>+N87*5</f>
        <v>70</v>
      </c>
    </row>
    <row r="88" spans="1:16" x14ac:dyDescent="0.35">
      <c r="A88" s="16" t="s">
        <v>75</v>
      </c>
      <c r="B88" s="16">
        <v>41</v>
      </c>
      <c r="C88" s="16"/>
      <c r="D88" s="16">
        <v>6</v>
      </c>
      <c r="E88" s="16"/>
      <c r="F88" s="16"/>
      <c r="G88" s="16">
        <f>+D88/5</f>
        <v>1.2</v>
      </c>
      <c r="H88" s="16">
        <v>0</v>
      </c>
      <c r="I88" s="16">
        <f>15*60</f>
        <v>900</v>
      </c>
      <c r="J88" s="16">
        <v>900</v>
      </c>
      <c r="K88" s="16">
        <v>1.1000000000000001</v>
      </c>
      <c r="L88" s="18">
        <f>+G88*(H88+I88)/J88*K88/5</f>
        <v>0.26400000000000001</v>
      </c>
      <c r="M88" s="16">
        <f t="shared" ref="M88:M89" si="18">+ROUNDUP(L88,0)</f>
        <v>1</v>
      </c>
      <c r="N88" s="19"/>
      <c r="O88" s="20"/>
    </row>
    <row r="89" spans="1:16" ht="15" thickBot="1" x14ac:dyDescent="0.4">
      <c r="A89" s="16" t="s">
        <v>75</v>
      </c>
      <c r="B89" s="16">
        <v>51</v>
      </c>
      <c r="C89" s="16"/>
      <c r="D89" s="16">
        <v>6</v>
      </c>
      <c r="E89" s="16"/>
      <c r="F89" s="16"/>
      <c r="G89" s="16">
        <f>+D89/5</f>
        <v>1.2</v>
      </c>
      <c r="H89" s="16">
        <v>0</v>
      </c>
      <c r="I89" s="16">
        <f>15*60</f>
        <v>900</v>
      </c>
      <c r="J89" s="16">
        <v>900</v>
      </c>
      <c r="K89" s="16">
        <v>1.1000000000000001</v>
      </c>
      <c r="L89" s="18">
        <f t="shared" ref="L89" si="19">+G89*(H89+I89)/J89*K89/5</f>
        <v>0.26400000000000001</v>
      </c>
      <c r="M89" s="16">
        <f t="shared" si="18"/>
        <v>1</v>
      </c>
      <c r="N89" s="21">
        <f>+SUM(M88:M89)</f>
        <v>2</v>
      </c>
      <c r="O89" s="22">
        <f>+N89*5</f>
        <v>10</v>
      </c>
    </row>
    <row r="90" spans="1:16" ht="15" thickBot="1" x14ac:dyDescent="0.4">
      <c r="M90" s="4"/>
      <c r="N90" s="23">
        <f>+SUM(N52:N89)</f>
        <v>43</v>
      </c>
      <c r="O90" s="24">
        <f>+SUM(O52:O89)</f>
        <v>215</v>
      </c>
      <c r="P90" s="57" t="s">
        <v>83</v>
      </c>
    </row>
    <row r="91" spans="1:16" ht="15" thickBot="1" x14ac:dyDescent="0.4">
      <c r="F91" s="58" t="s">
        <v>35</v>
      </c>
    </row>
    <row r="92" spans="1:16" ht="29.5" customHeight="1" thickBot="1" x14ac:dyDescent="0.4">
      <c r="A92" s="54" t="s">
        <v>16</v>
      </c>
      <c r="B92" s="55" t="s">
        <v>92</v>
      </c>
      <c r="C92" s="55" t="s">
        <v>17</v>
      </c>
      <c r="D92" s="55" t="s">
        <v>18</v>
      </c>
      <c r="E92" s="55" t="s">
        <v>19</v>
      </c>
      <c r="F92" s="53" t="s">
        <v>24</v>
      </c>
      <c r="G92" s="55" t="s">
        <v>84</v>
      </c>
      <c r="H92" s="55" t="s">
        <v>39</v>
      </c>
      <c r="I92" s="55" t="s">
        <v>93</v>
      </c>
      <c r="J92" s="56" t="s">
        <v>94</v>
      </c>
    </row>
    <row r="93" spans="1:16" x14ac:dyDescent="0.35">
      <c r="A93" s="29" t="s">
        <v>4</v>
      </c>
      <c r="B93" s="30">
        <v>1076</v>
      </c>
      <c r="C93" s="31">
        <f>+SUMIF(A52:A60,"Blanking",F52:F60)</f>
        <v>1836.1</v>
      </c>
      <c r="D93" s="30">
        <f>450*0.8*2</f>
        <v>720</v>
      </c>
      <c r="E93" s="32">
        <f>+C93/D93</f>
        <v>2.5501388888888887</v>
      </c>
      <c r="F93" s="33">
        <f>+ROUNDUP(E93,0)</f>
        <v>3</v>
      </c>
      <c r="G93" s="30">
        <f>+F93*D93</f>
        <v>2160</v>
      </c>
      <c r="H93" s="34">
        <f>+C93/G93</f>
        <v>0.85004629629629624</v>
      </c>
      <c r="I93" s="32">
        <f>+AVERAGE(E52:E58)</f>
        <v>1.7571428571428573</v>
      </c>
      <c r="J93" s="35">
        <f>+F93/I93</f>
        <v>1.7073170731707314</v>
      </c>
    </row>
    <row r="94" spans="1:16" x14ac:dyDescent="0.35">
      <c r="A94" s="27" t="s">
        <v>3</v>
      </c>
      <c r="B94" s="16">
        <v>1076</v>
      </c>
      <c r="C94" s="36">
        <f>+SUMIF(A61:A69,"Bending",F61:F69)</f>
        <v>4900.6000000000004</v>
      </c>
      <c r="D94" s="16">
        <f>450*0.85*2</f>
        <v>765</v>
      </c>
      <c r="E94" s="18">
        <f t="shared" ref="E94:E96" si="20">+C94/D94</f>
        <v>6.4060130718954253</v>
      </c>
      <c r="F94" s="37">
        <f t="shared" ref="F94:F96" si="21">+ROUNDUP(E94,0)</f>
        <v>7</v>
      </c>
      <c r="G94" s="16">
        <f t="shared" ref="G94:G96" si="22">+F94*D94</f>
        <v>5355</v>
      </c>
      <c r="H94" s="38">
        <f t="shared" ref="H94:H96" si="23">+C94/G94</f>
        <v>0.91514472455648932</v>
      </c>
      <c r="I94" s="18">
        <f>+AVERAGE(E61:E67)</f>
        <v>5.2571428571428571</v>
      </c>
      <c r="J94" s="39">
        <f t="shared" ref="J94" si="24">+F94/I94</f>
        <v>1.3315217391304348</v>
      </c>
    </row>
    <row r="95" spans="1:16" x14ac:dyDescent="0.35">
      <c r="A95" s="27" t="s">
        <v>5</v>
      </c>
      <c r="B95" s="16">
        <v>918</v>
      </c>
      <c r="C95" s="36">
        <f>+SUMIF(A70:A78,"Foaming",F70:F78)</f>
        <v>8984</v>
      </c>
      <c r="D95" s="16">
        <f>450*0.85*2</f>
        <v>765</v>
      </c>
      <c r="E95" s="18">
        <f t="shared" si="20"/>
        <v>11.743790849673202</v>
      </c>
      <c r="F95" s="37">
        <f t="shared" si="21"/>
        <v>12</v>
      </c>
      <c r="G95" s="16">
        <f t="shared" si="22"/>
        <v>9180</v>
      </c>
      <c r="H95" s="40">
        <f t="shared" si="23"/>
        <v>0.97864923747276689</v>
      </c>
      <c r="I95" s="18">
        <f>+AVERAGE(E70:E75)</f>
        <v>11</v>
      </c>
      <c r="J95" s="41">
        <f>+F95/I95</f>
        <v>1.0909090909090908</v>
      </c>
    </row>
    <row r="96" spans="1:16" ht="15" thickBot="1" x14ac:dyDescent="0.4">
      <c r="A96" s="28" t="s">
        <v>13</v>
      </c>
      <c r="B96" s="42">
        <v>422</v>
      </c>
      <c r="C96" s="42">
        <f>+I33</f>
        <v>10592</v>
      </c>
      <c r="D96" s="42">
        <f>450*1*2</f>
        <v>900</v>
      </c>
      <c r="E96" s="43">
        <f t="shared" si="20"/>
        <v>11.768888888888888</v>
      </c>
      <c r="F96" s="44">
        <f t="shared" si="21"/>
        <v>12</v>
      </c>
      <c r="G96" s="42">
        <f t="shared" si="22"/>
        <v>10800</v>
      </c>
      <c r="H96" s="45">
        <f t="shared" si="23"/>
        <v>0.98074074074074069</v>
      </c>
      <c r="I96" s="43">
        <f>+AVERAGE(E79:E87)</f>
        <v>29.222222222222221</v>
      </c>
      <c r="J96" s="46">
        <f>+F96/I96</f>
        <v>0.41064638783269963</v>
      </c>
    </row>
    <row r="97" spans="2:10" x14ac:dyDescent="0.35">
      <c r="H97" s="9" t="s">
        <v>41</v>
      </c>
      <c r="I97" s="3">
        <f>+SUM(I93:I96)</f>
        <v>47.236507936507934</v>
      </c>
      <c r="J97" s="1" t="s">
        <v>80</v>
      </c>
    </row>
    <row r="98" spans="2:10" ht="15" thickBot="1" x14ac:dyDescent="0.4">
      <c r="H98" s="9" t="s">
        <v>42</v>
      </c>
      <c r="I98" s="3">
        <f>+I97*J96</f>
        <v>19.39750135795763</v>
      </c>
    </row>
    <row r="99" spans="2:10" x14ac:dyDescent="0.35">
      <c r="B99" s="48" t="s">
        <v>43</v>
      </c>
      <c r="C99" s="47">
        <f>+(O90/(O90+I98-1))*J96</f>
        <v>0.37827728604781924</v>
      </c>
      <c r="D99" s="1" t="s">
        <v>82</v>
      </c>
    </row>
    <row r="100" spans="2:10" x14ac:dyDescent="0.35">
      <c r="B100" s="49" t="s">
        <v>73</v>
      </c>
      <c r="C100" s="50">
        <f>+C99*900</f>
        <v>340.44955744303729</v>
      </c>
    </row>
    <row r="101" spans="2:10" ht="15" thickBot="1" x14ac:dyDescent="0.4">
      <c r="B101" s="51" t="s">
        <v>72</v>
      </c>
      <c r="C101" s="52">
        <v>422</v>
      </c>
      <c r="D101" s="10">
        <f>+C100/C101</f>
        <v>0.80675250578918789</v>
      </c>
      <c r="E101" s="1" t="s">
        <v>76</v>
      </c>
      <c r="F10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81" zoomScaleNormal="100" workbookViewId="0">
      <selection activeCell="H106" sqref="H106"/>
    </sheetView>
  </sheetViews>
  <sheetFormatPr baseColWidth="10" defaultRowHeight="14.5" x14ac:dyDescent="0.35"/>
  <cols>
    <col min="1" max="1" width="14.453125" customWidth="1"/>
    <col min="5" max="5" width="13.453125" customWidth="1"/>
    <col min="6" max="6" width="19.26953125" customWidth="1"/>
    <col min="7" max="7" width="16.90625" customWidth="1"/>
    <col min="8" max="8" width="20.90625" customWidth="1"/>
    <col min="9" max="9" width="21.26953125" customWidth="1"/>
    <col min="10" max="10" width="14.453125" customWidth="1"/>
    <col min="14" max="14" width="12.08984375" customWidth="1"/>
    <col min="15" max="15" width="11.54296875" customWidth="1"/>
  </cols>
  <sheetData>
    <row r="1" spans="1:9" x14ac:dyDescent="0.35">
      <c r="A1" s="14" t="s">
        <v>0</v>
      </c>
      <c r="B1" s="14" t="s">
        <v>1</v>
      </c>
      <c r="C1" s="14" t="s">
        <v>15</v>
      </c>
      <c r="D1" s="14" t="s">
        <v>6</v>
      </c>
      <c r="E1" s="14" t="s">
        <v>7</v>
      </c>
      <c r="F1" s="14" t="s">
        <v>2</v>
      </c>
      <c r="G1" s="14" t="s">
        <v>8</v>
      </c>
      <c r="H1" s="14" t="s">
        <v>14</v>
      </c>
      <c r="I1" s="14" t="s">
        <v>22</v>
      </c>
    </row>
    <row r="2" spans="1:9" x14ac:dyDescent="0.35">
      <c r="A2" s="15">
        <v>11</v>
      </c>
      <c r="B2" s="15" t="s">
        <v>4</v>
      </c>
      <c r="C2" s="15" t="str">
        <f t="shared" ref="C2:C21" si="0">+CONCATENATE(A2,"-",B2)</f>
        <v>11-Blanking</v>
      </c>
      <c r="D2" s="15">
        <v>1</v>
      </c>
      <c r="E2" s="15">
        <v>2</v>
      </c>
      <c r="F2" s="15">
        <v>80</v>
      </c>
      <c r="G2" s="15">
        <v>450</v>
      </c>
      <c r="H2" s="15">
        <f t="shared" ref="H2:H21" si="1">+D2*10+E2</f>
        <v>12</v>
      </c>
      <c r="I2" s="15">
        <f t="shared" ref="I2:I21" si="2">+H2/10</f>
        <v>1.2</v>
      </c>
    </row>
    <row r="3" spans="1:9" x14ac:dyDescent="0.35">
      <c r="A3" s="15">
        <v>11</v>
      </c>
      <c r="B3" s="15" t="s">
        <v>3</v>
      </c>
      <c r="C3" s="15" t="str">
        <f t="shared" si="0"/>
        <v>11-Bending</v>
      </c>
      <c r="D3" s="15">
        <v>5</v>
      </c>
      <c r="E3" s="15">
        <v>2</v>
      </c>
      <c r="F3" s="15">
        <v>85</v>
      </c>
      <c r="G3" s="15">
        <v>450</v>
      </c>
      <c r="H3" s="15">
        <f t="shared" si="1"/>
        <v>52</v>
      </c>
      <c r="I3" s="15">
        <f t="shared" si="2"/>
        <v>5.2</v>
      </c>
    </row>
    <row r="4" spans="1:9" x14ac:dyDescent="0.35">
      <c r="A4" s="15">
        <v>11</v>
      </c>
      <c r="B4" s="15" t="s">
        <v>5</v>
      </c>
      <c r="C4" s="15" t="str">
        <f t="shared" si="0"/>
        <v>11-Foaming</v>
      </c>
      <c r="D4" s="15">
        <v>10</v>
      </c>
      <c r="E4" s="15">
        <v>5</v>
      </c>
      <c r="F4" s="15">
        <v>85</v>
      </c>
      <c r="G4" s="15">
        <v>450</v>
      </c>
      <c r="H4" s="15">
        <f t="shared" si="1"/>
        <v>105</v>
      </c>
      <c r="I4" s="15">
        <f t="shared" si="2"/>
        <v>10.5</v>
      </c>
    </row>
    <row r="5" spans="1:9" x14ac:dyDescent="0.35">
      <c r="A5" s="15">
        <v>12</v>
      </c>
      <c r="B5" s="15" t="s">
        <v>4</v>
      </c>
      <c r="C5" s="15" t="str">
        <f t="shared" si="0"/>
        <v>12-Blanking</v>
      </c>
      <c r="D5" s="15">
        <v>1.5</v>
      </c>
      <c r="E5" s="15">
        <v>2</v>
      </c>
      <c r="F5" s="15">
        <v>80</v>
      </c>
      <c r="G5" s="15">
        <v>450</v>
      </c>
      <c r="H5" s="15">
        <f t="shared" si="1"/>
        <v>17</v>
      </c>
      <c r="I5" s="15">
        <f t="shared" si="2"/>
        <v>1.7</v>
      </c>
    </row>
    <row r="6" spans="1:9" x14ac:dyDescent="0.35">
      <c r="A6" s="15">
        <v>12</v>
      </c>
      <c r="B6" s="15" t="s">
        <v>3</v>
      </c>
      <c r="C6" s="15" t="str">
        <f t="shared" si="0"/>
        <v>12-Bending</v>
      </c>
      <c r="D6" s="15">
        <v>6</v>
      </c>
      <c r="E6" s="15">
        <v>2</v>
      </c>
      <c r="F6" s="15">
        <v>85</v>
      </c>
      <c r="G6" s="15">
        <v>450</v>
      </c>
      <c r="H6" s="15">
        <f t="shared" si="1"/>
        <v>62</v>
      </c>
      <c r="I6" s="15">
        <f t="shared" si="2"/>
        <v>6.2</v>
      </c>
    </row>
    <row r="7" spans="1:9" x14ac:dyDescent="0.35">
      <c r="A7" s="15">
        <v>12</v>
      </c>
      <c r="B7" s="15" t="s">
        <v>5</v>
      </c>
      <c r="C7" s="15" t="str">
        <f t="shared" si="0"/>
        <v>12-Foaming</v>
      </c>
      <c r="D7" s="15">
        <v>11</v>
      </c>
      <c r="E7" s="15">
        <v>5</v>
      </c>
      <c r="F7" s="15">
        <v>85</v>
      </c>
      <c r="G7" s="15">
        <v>450</v>
      </c>
      <c r="H7" s="15">
        <f t="shared" si="1"/>
        <v>115</v>
      </c>
      <c r="I7" s="15">
        <f t="shared" si="2"/>
        <v>11.5</v>
      </c>
    </row>
    <row r="8" spans="1:9" x14ac:dyDescent="0.35">
      <c r="A8" s="15">
        <v>13</v>
      </c>
      <c r="B8" s="15" t="s">
        <v>4</v>
      </c>
      <c r="C8" s="15" t="str">
        <f t="shared" si="0"/>
        <v>13-Blanking</v>
      </c>
      <c r="D8" s="15">
        <v>2</v>
      </c>
      <c r="E8" s="15">
        <v>2</v>
      </c>
      <c r="F8" s="15">
        <v>80</v>
      </c>
      <c r="G8" s="15">
        <v>450</v>
      </c>
      <c r="H8" s="15">
        <f t="shared" si="1"/>
        <v>22</v>
      </c>
      <c r="I8" s="15">
        <f t="shared" si="2"/>
        <v>2.2000000000000002</v>
      </c>
    </row>
    <row r="9" spans="1:9" x14ac:dyDescent="0.35">
      <c r="A9" s="15">
        <v>13</v>
      </c>
      <c r="B9" s="15" t="s">
        <v>3</v>
      </c>
      <c r="C9" s="15" t="str">
        <f t="shared" si="0"/>
        <v>13-Bending</v>
      </c>
      <c r="D9" s="15">
        <v>7</v>
      </c>
      <c r="E9" s="15">
        <v>2</v>
      </c>
      <c r="F9" s="15">
        <v>85</v>
      </c>
      <c r="G9" s="15">
        <v>450</v>
      </c>
      <c r="H9" s="15">
        <f t="shared" si="1"/>
        <v>72</v>
      </c>
      <c r="I9" s="15">
        <f t="shared" si="2"/>
        <v>7.2</v>
      </c>
    </row>
    <row r="10" spans="1:9" x14ac:dyDescent="0.35">
      <c r="A10" s="15">
        <v>13</v>
      </c>
      <c r="B10" s="15" t="s">
        <v>5</v>
      </c>
      <c r="C10" s="15" t="str">
        <f t="shared" si="0"/>
        <v>13-Foaming</v>
      </c>
      <c r="D10" s="15">
        <v>12</v>
      </c>
      <c r="E10" s="15">
        <v>5</v>
      </c>
      <c r="F10" s="15">
        <v>85</v>
      </c>
      <c r="G10" s="15">
        <v>450</v>
      </c>
      <c r="H10" s="15">
        <f t="shared" si="1"/>
        <v>125</v>
      </c>
      <c r="I10" s="15">
        <f t="shared" si="2"/>
        <v>12.5</v>
      </c>
    </row>
    <row r="11" spans="1:9" x14ac:dyDescent="0.35">
      <c r="A11" s="15">
        <v>14</v>
      </c>
      <c r="B11" s="15" t="s">
        <v>4</v>
      </c>
      <c r="C11" s="15" t="str">
        <f t="shared" si="0"/>
        <v>14-Blanking</v>
      </c>
      <c r="D11" s="15">
        <v>1</v>
      </c>
      <c r="E11" s="15">
        <v>2</v>
      </c>
      <c r="F11" s="15">
        <v>80</v>
      </c>
      <c r="G11" s="15">
        <v>450</v>
      </c>
      <c r="H11" s="15">
        <f t="shared" si="1"/>
        <v>12</v>
      </c>
      <c r="I11" s="15">
        <f t="shared" si="2"/>
        <v>1.2</v>
      </c>
    </row>
    <row r="12" spans="1:9" x14ac:dyDescent="0.35">
      <c r="A12" s="15">
        <v>14</v>
      </c>
      <c r="B12" s="15" t="s">
        <v>3</v>
      </c>
      <c r="C12" s="15" t="str">
        <f t="shared" si="0"/>
        <v>14-Bending</v>
      </c>
      <c r="D12" s="15">
        <v>5</v>
      </c>
      <c r="E12" s="15">
        <v>2</v>
      </c>
      <c r="F12" s="15">
        <v>85</v>
      </c>
      <c r="G12" s="15">
        <v>450</v>
      </c>
      <c r="H12" s="15">
        <f t="shared" si="1"/>
        <v>52</v>
      </c>
      <c r="I12" s="15">
        <f t="shared" si="2"/>
        <v>5.2</v>
      </c>
    </row>
    <row r="13" spans="1:9" x14ac:dyDescent="0.35">
      <c r="A13" s="15">
        <v>14</v>
      </c>
      <c r="B13" s="15" t="s">
        <v>5</v>
      </c>
      <c r="C13" s="15" t="str">
        <f t="shared" si="0"/>
        <v>14-Foaming</v>
      </c>
      <c r="D13" s="15">
        <v>10</v>
      </c>
      <c r="E13" s="15">
        <v>5</v>
      </c>
      <c r="F13" s="15">
        <v>85</v>
      </c>
      <c r="G13" s="15">
        <v>450</v>
      </c>
      <c r="H13" s="15">
        <f t="shared" si="1"/>
        <v>105</v>
      </c>
      <c r="I13" s="15">
        <f t="shared" si="2"/>
        <v>10.5</v>
      </c>
    </row>
    <row r="14" spans="1:9" x14ac:dyDescent="0.35">
      <c r="A14" s="15">
        <v>15</v>
      </c>
      <c r="B14" s="15" t="s">
        <v>4</v>
      </c>
      <c r="C14" s="15" t="str">
        <f t="shared" si="0"/>
        <v>15-Blanking</v>
      </c>
      <c r="D14" s="15">
        <v>1</v>
      </c>
      <c r="E14" s="15">
        <v>2</v>
      </c>
      <c r="F14" s="15">
        <v>80</v>
      </c>
      <c r="G14" s="15">
        <v>450</v>
      </c>
      <c r="H14" s="15">
        <f t="shared" si="1"/>
        <v>12</v>
      </c>
      <c r="I14" s="15">
        <f t="shared" si="2"/>
        <v>1.2</v>
      </c>
    </row>
    <row r="15" spans="1:9" x14ac:dyDescent="0.35">
      <c r="A15" s="15">
        <v>15</v>
      </c>
      <c r="B15" s="15" t="s">
        <v>3</v>
      </c>
      <c r="C15" s="15" t="str">
        <f t="shared" si="0"/>
        <v>15-Bending</v>
      </c>
      <c r="D15" s="15">
        <v>5</v>
      </c>
      <c r="E15" s="15">
        <v>2</v>
      </c>
      <c r="F15" s="15">
        <v>85</v>
      </c>
      <c r="G15" s="15">
        <v>450</v>
      </c>
      <c r="H15" s="15">
        <f t="shared" si="1"/>
        <v>52</v>
      </c>
      <c r="I15" s="15">
        <f t="shared" si="2"/>
        <v>5.2</v>
      </c>
    </row>
    <row r="16" spans="1:9" x14ac:dyDescent="0.35">
      <c r="A16" s="15">
        <v>15</v>
      </c>
      <c r="B16" s="15" t="s">
        <v>5</v>
      </c>
      <c r="C16" s="15" t="str">
        <f t="shared" si="0"/>
        <v>15-Foaming</v>
      </c>
      <c r="D16" s="15">
        <v>10</v>
      </c>
      <c r="E16" s="15">
        <v>5</v>
      </c>
      <c r="F16" s="15">
        <v>85</v>
      </c>
      <c r="G16" s="15">
        <v>450</v>
      </c>
      <c r="H16" s="15">
        <f t="shared" si="1"/>
        <v>105</v>
      </c>
      <c r="I16" s="15">
        <f t="shared" si="2"/>
        <v>10.5</v>
      </c>
    </row>
    <row r="17" spans="1:9" x14ac:dyDescent="0.35">
      <c r="A17" s="15">
        <v>21</v>
      </c>
      <c r="B17" s="15" t="s">
        <v>4</v>
      </c>
      <c r="C17" s="15" t="str">
        <f t="shared" si="0"/>
        <v>21-Blanking</v>
      </c>
      <c r="D17" s="15">
        <v>1</v>
      </c>
      <c r="E17" s="15">
        <v>2</v>
      </c>
      <c r="F17" s="15">
        <v>80</v>
      </c>
      <c r="G17" s="15">
        <v>450</v>
      </c>
      <c r="H17" s="15">
        <f t="shared" si="1"/>
        <v>12</v>
      </c>
      <c r="I17" s="15">
        <f t="shared" si="2"/>
        <v>1.2</v>
      </c>
    </row>
    <row r="18" spans="1:9" x14ac:dyDescent="0.35">
      <c r="A18" s="15">
        <v>21</v>
      </c>
      <c r="B18" s="15" t="s">
        <v>3</v>
      </c>
      <c r="C18" s="15" t="str">
        <f t="shared" si="0"/>
        <v>21-Bending</v>
      </c>
      <c r="D18" s="15">
        <v>3</v>
      </c>
      <c r="E18" s="15">
        <v>2</v>
      </c>
      <c r="F18" s="15">
        <v>85</v>
      </c>
      <c r="G18" s="15">
        <v>450</v>
      </c>
      <c r="H18" s="15">
        <f t="shared" si="1"/>
        <v>32</v>
      </c>
      <c r="I18" s="15">
        <f t="shared" si="2"/>
        <v>3.2</v>
      </c>
    </row>
    <row r="19" spans="1:9" x14ac:dyDescent="0.35">
      <c r="A19" s="15">
        <v>21</v>
      </c>
      <c r="B19" s="15" t="s">
        <v>5</v>
      </c>
      <c r="C19" s="15" t="str">
        <f t="shared" si="0"/>
        <v>21-Foaming</v>
      </c>
      <c r="D19" s="15">
        <v>7</v>
      </c>
      <c r="E19" s="15">
        <v>5</v>
      </c>
      <c r="F19" s="15">
        <v>85</v>
      </c>
      <c r="G19" s="15">
        <v>450</v>
      </c>
      <c r="H19" s="15">
        <f t="shared" si="1"/>
        <v>75</v>
      </c>
      <c r="I19" s="15">
        <f t="shared" si="2"/>
        <v>7.5</v>
      </c>
    </row>
    <row r="20" spans="1:9" x14ac:dyDescent="0.35">
      <c r="A20" s="15">
        <v>31</v>
      </c>
      <c r="B20" s="15" t="s">
        <v>4</v>
      </c>
      <c r="C20" s="15" t="str">
        <f t="shared" si="0"/>
        <v>31-Blanking</v>
      </c>
      <c r="D20" s="15">
        <v>2</v>
      </c>
      <c r="E20" s="15">
        <v>2</v>
      </c>
      <c r="F20" s="15">
        <v>80</v>
      </c>
      <c r="G20" s="15">
        <v>450</v>
      </c>
      <c r="H20" s="15">
        <f t="shared" si="1"/>
        <v>22</v>
      </c>
      <c r="I20" s="15">
        <f t="shared" si="2"/>
        <v>2.2000000000000002</v>
      </c>
    </row>
    <row r="21" spans="1:9" x14ac:dyDescent="0.35">
      <c r="A21" s="15">
        <v>31</v>
      </c>
      <c r="B21" s="15" t="s">
        <v>3</v>
      </c>
      <c r="C21" s="15" t="str">
        <f t="shared" si="0"/>
        <v>31-Bending</v>
      </c>
      <c r="D21" s="15">
        <v>3</v>
      </c>
      <c r="E21" s="15">
        <v>2</v>
      </c>
      <c r="F21" s="15">
        <v>85</v>
      </c>
      <c r="G21" s="15">
        <v>450</v>
      </c>
      <c r="H21" s="15">
        <f t="shared" si="1"/>
        <v>32</v>
      </c>
      <c r="I21" s="15">
        <f t="shared" si="2"/>
        <v>3.2</v>
      </c>
    </row>
    <row r="23" spans="1:9" x14ac:dyDescent="0.35">
      <c r="A23" s="15" t="s">
        <v>9</v>
      </c>
      <c r="B23" s="15" t="s">
        <v>10</v>
      </c>
      <c r="C23" s="15" t="s">
        <v>11</v>
      </c>
      <c r="F23" s="15" t="s">
        <v>10</v>
      </c>
      <c r="G23" s="15" t="s">
        <v>11</v>
      </c>
      <c r="H23" s="15" t="s">
        <v>20</v>
      </c>
      <c r="I23" s="15"/>
    </row>
    <row r="24" spans="1:9" x14ac:dyDescent="0.35">
      <c r="A24" s="15">
        <v>11</v>
      </c>
      <c r="B24" s="15">
        <v>111</v>
      </c>
      <c r="C24" s="15">
        <v>79</v>
      </c>
      <c r="F24" s="15">
        <v>111</v>
      </c>
      <c r="G24" s="15">
        <f t="shared" ref="G24:G32" si="3">+VLOOKUP(F24,$B$24:$C$48,2,FALSE)</f>
        <v>79</v>
      </c>
      <c r="H24" s="15">
        <v>20</v>
      </c>
      <c r="I24" s="15">
        <f t="shared" ref="I24:I32" si="4">+H24*G24</f>
        <v>1580</v>
      </c>
    </row>
    <row r="25" spans="1:9" x14ac:dyDescent="0.35">
      <c r="A25" s="15">
        <v>11</v>
      </c>
      <c r="B25" s="15">
        <v>121</v>
      </c>
      <c r="C25" s="15">
        <v>49</v>
      </c>
      <c r="F25" s="15">
        <v>112</v>
      </c>
      <c r="G25" s="15">
        <f t="shared" si="3"/>
        <v>73</v>
      </c>
      <c r="H25" s="15">
        <v>22</v>
      </c>
      <c r="I25" s="15">
        <f t="shared" si="4"/>
        <v>1606</v>
      </c>
    </row>
    <row r="26" spans="1:9" x14ac:dyDescent="0.35">
      <c r="A26" s="15">
        <v>11</v>
      </c>
      <c r="B26" s="15">
        <v>141</v>
      </c>
      <c r="C26" s="15">
        <v>6</v>
      </c>
      <c r="F26" s="15">
        <v>113</v>
      </c>
      <c r="G26" s="15">
        <f t="shared" si="3"/>
        <v>69</v>
      </c>
      <c r="H26" s="15">
        <v>22</v>
      </c>
      <c r="I26" s="15">
        <f t="shared" si="4"/>
        <v>1518</v>
      </c>
    </row>
    <row r="27" spans="1:9" x14ac:dyDescent="0.35">
      <c r="A27" s="15">
        <v>11</v>
      </c>
      <c r="B27" s="15">
        <v>151</v>
      </c>
      <c r="C27" s="15">
        <v>6</v>
      </c>
      <c r="F27" s="15">
        <v>121</v>
      </c>
      <c r="G27" s="15">
        <f t="shared" si="3"/>
        <v>49</v>
      </c>
      <c r="H27" s="15">
        <v>25</v>
      </c>
      <c r="I27" s="15">
        <f t="shared" si="4"/>
        <v>1225</v>
      </c>
    </row>
    <row r="28" spans="1:9" x14ac:dyDescent="0.35">
      <c r="A28" s="15">
        <v>12</v>
      </c>
      <c r="B28" s="15">
        <v>112</v>
      </c>
      <c r="C28" s="15">
        <v>73</v>
      </c>
      <c r="F28" s="15">
        <v>122</v>
      </c>
      <c r="G28" s="15">
        <f t="shared" si="3"/>
        <v>52</v>
      </c>
      <c r="H28" s="15">
        <v>27</v>
      </c>
      <c r="I28" s="15">
        <f t="shared" si="4"/>
        <v>1404</v>
      </c>
    </row>
    <row r="29" spans="1:9" x14ac:dyDescent="0.35">
      <c r="A29" s="15">
        <v>12</v>
      </c>
      <c r="B29" s="15">
        <v>122</v>
      </c>
      <c r="C29" s="15">
        <v>52</v>
      </c>
      <c r="F29" s="15">
        <v>123</v>
      </c>
      <c r="G29" s="15">
        <f t="shared" si="3"/>
        <v>57</v>
      </c>
      <c r="H29" s="15">
        <v>27</v>
      </c>
      <c r="I29" s="15">
        <f t="shared" si="4"/>
        <v>1539</v>
      </c>
    </row>
    <row r="30" spans="1:9" x14ac:dyDescent="0.35">
      <c r="A30" s="15">
        <v>13</v>
      </c>
      <c r="B30" s="15">
        <v>113</v>
      </c>
      <c r="C30" s="15">
        <v>69</v>
      </c>
      <c r="F30" s="15">
        <v>131</v>
      </c>
      <c r="G30" s="15">
        <f t="shared" si="3"/>
        <v>31</v>
      </c>
      <c r="H30" s="15">
        <v>40</v>
      </c>
      <c r="I30" s="15">
        <f t="shared" si="4"/>
        <v>1240</v>
      </c>
    </row>
    <row r="31" spans="1:9" x14ac:dyDescent="0.35">
      <c r="A31" s="15">
        <v>13</v>
      </c>
      <c r="B31" s="15">
        <v>123</v>
      </c>
      <c r="C31" s="15">
        <v>57</v>
      </c>
      <c r="F31" s="15">
        <v>141</v>
      </c>
      <c r="G31" s="15">
        <f t="shared" si="3"/>
        <v>6</v>
      </c>
      <c r="H31" s="15">
        <v>40</v>
      </c>
      <c r="I31" s="15">
        <f t="shared" si="4"/>
        <v>240</v>
      </c>
    </row>
    <row r="32" spans="1:9" x14ac:dyDescent="0.35">
      <c r="A32" s="15">
        <v>14</v>
      </c>
      <c r="B32" s="15">
        <v>131</v>
      </c>
      <c r="C32" s="15">
        <v>31</v>
      </c>
      <c r="F32" s="15">
        <v>151</v>
      </c>
      <c r="G32" s="15">
        <f t="shared" si="3"/>
        <v>6</v>
      </c>
      <c r="H32" s="15">
        <v>40</v>
      </c>
      <c r="I32" s="15">
        <f t="shared" si="4"/>
        <v>240</v>
      </c>
    </row>
    <row r="33" spans="1:9" x14ac:dyDescent="0.35">
      <c r="A33" s="15">
        <v>15</v>
      </c>
      <c r="B33" s="15">
        <v>131</v>
      </c>
      <c r="C33" s="15">
        <v>31</v>
      </c>
      <c r="F33" s="15" t="s">
        <v>21</v>
      </c>
      <c r="G33" s="15"/>
      <c r="H33" s="15">
        <f>+SUM(H24:H32)</f>
        <v>263</v>
      </c>
      <c r="I33" s="15">
        <f>+SUM(I24:I32)</f>
        <v>10592</v>
      </c>
    </row>
    <row r="34" spans="1:9" x14ac:dyDescent="0.35">
      <c r="A34" s="15">
        <v>21</v>
      </c>
      <c r="B34" s="15">
        <v>111</v>
      </c>
      <c r="C34" s="15">
        <v>79</v>
      </c>
      <c r="F34" s="15" t="s">
        <v>40</v>
      </c>
      <c r="G34" s="15">
        <f>+SUM(G24:G32)</f>
        <v>422</v>
      </c>
      <c r="H34" s="15"/>
      <c r="I34" s="15"/>
    </row>
    <row r="35" spans="1:9" x14ac:dyDescent="0.35">
      <c r="A35" s="15">
        <v>21</v>
      </c>
      <c r="B35" s="15">
        <v>112</v>
      </c>
      <c r="C35" s="15">
        <v>73</v>
      </c>
    </row>
    <row r="36" spans="1:9" x14ac:dyDescent="0.35">
      <c r="A36" s="15">
        <v>21</v>
      </c>
      <c r="B36" s="15">
        <v>113</v>
      </c>
      <c r="C36" s="15">
        <v>69</v>
      </c>
    </row>
    <row r="37" spans="1:9" x14ac:dyDescent="0.35">
      <c r="A37" s="15">
        <v>21</v>
      </c>
      <c r="B37" s="15">
        <v>121</v>
      </c>
      <c r="C37" s="15">
        <v>49</v>
      </c>
    </row>
    <row r="38" spans="1:9" x14ac:dyDescent="0.35">
      <c r="A38" s="15">
        <v>21</v>
      </c>
      <c r="B38" s="15">
        <v>122</v>
      </c>
      <c r="C38" s="15">
        <v>52</v>
      </c>
    </row>
    <row r="39" spans="1:9" x14ac:dyDescent="0.35">
      <c r="A39" s="15">
        <v>21</v>
      </c>
      <c r="B39" s="15">
        <v>123</v>
      </c>
      <c r="C39" s="15">
        <v>57</v>
      </c>
    </row>
    <row r="40" spans="1:9" x14ac:dyDescent="0.35">
      <c r="A40" s="15">
        <v>21</v>
      </c>
      <c r="B40" s="15">
        <v>141</v>
      </c>
      <c r="C40" s="15">
        <v>6</v>
      </c>
    </row>
    <row r="41" spans="1:9" x14ac:dyDescent="0.35">
      <c r="A41" s="15">
        <v>21</v>
      </c>
      <c r="B41" s="15">
        <v>151</v>
      </c>
      <c r="C41" s="15">
        <v>6</v>
      </c>
    </row>
    <row r="42" spans="1:9" x14ac:dyDescent="0.35">
      <c r="A42" s="15">
        <v>21</v>
      </c>
      <c r="B42" s="15">
        <v>131</v>
      </c>
      <c r="C42" s="15">
        <v>31</v>
      </c>
    </row>
    <row r="43" spans="1:9" x14ac:dyDescent="0.35">
      <c r="A43" s="15">
        <v>21</v>
      </c>
      <c r="B43" s="15">
        <v>131</v>
      </c>
      <c r="C43" s="15">
        <v>31</v>
      </c>
    </row>
    <row r="44" spans="1:9" x14ac:dyDescent="0.35">
      <c r="A44" s="15">
        <v>31</v>
      </c>
      <c r="B44" s="15">
        <v>121</v>
      </c>
      <c r="C44" s="15">
        <v>49</v>
      </c>
    </row>
    <row r="45" spans="1:9" x14ac:dyDescent="0.35">
      <c r="A45" s="15">
        <v>31</v>
      </c>
      <c r="B45" s="15">
        <v>122</v>
      </c>
      <c r="C45" s="15">
        <v>52</v>
      </c>
    </row>
    <row r="46" spans="1:9" x14ac:dyDescent="0.35">
      <c r="A46" s="15">
        <v>31</v>
      </c>
      <c r="B46" s="15">
        <v>123</v>
      </c>
      <c r="C46" s="15">
        <v>57</v>
      </c>
    </row>
    <row r="47" spans="1:9" x14ac:dyDescent="0.35">
      <c r="A47" s="15">
        <v>41</v>
      </c>
      <c r="B47" s="15">
        <v>141</v>
      </c>
      <c r="C47" s="15">
        <v>6</v>
      </c>
    </row>
    <row r="48" spans="1:9" x14ac:dyDescent="0.35">
      <c r="A48" s="15">
        <v>51</v>
      </c>
      <c r="B48" s="15">
        <v>151</v>
      </c>
      <c r="C48" s="15">
        <v>6</v>
      </c>
    </row>
    <row r="50" spans="1:16" x14ac:dyDescent="0.35">
      <c r="N50" s="13"/>
      <c r="O50" s="13"/>
      <c r="P50" s="7"/>
    </row>
    <row r="51" spans="1:16" x14ac:dyDescent="0.35">
      <c r="A51" s="26" t="s">
        <v>16</v>
      </c>
      <c r="B51" s="26" t="s">
        <v>0</v>
      </c>
      <c r="C51" s="26" t="s">
        <v>15</v>
      </c>
      <c r="D51" s="26" t="s">
        <v>12</v>
      </c>
      <c r="E51" s="26" t="s">
        <v>22</v>
      </c>
      <c r="F51" s="26" t="s">
        <v>23</v>
      </c>
      <c r="G51" s="26" t="s">
        <v>25</v>
      </c>
      <c r="H51" s="26" t="s">
        <v>26</v>
      </c>
      <c r="I51" s="26" t="s">
        <v>27</v>
      </c>
      <c r="J51" s="26" t="s">
        <v>33</v>
      </c>
      <c r="K51" s="26" t="s">
        <v>28</v>
      </c>
      <c r="L51" s="26" t="s">
        <v>29</v>
      </c>
      <c r="M51" s="66" t="s">
        <v>30</v>
      </c>
      <c r="N51" s="26" t="s">
        <v>31</v>
      </c>
      <c r="O51" s="26" t="s">
        <v>32</v>
      </c>
    </row>
    <row r="52" spans="1:16" x14ac:dyDescent="0.35">
      <c r="A52" s="26" t="s">
        <v>4</v>
      </c>
      <c r="B52" s="26">
        <v>11</v>
      </c>
      <c r="C52" s="26" t="str">
        <f>+CONCATENATE(B52,"-",A52)</f>
        <v>11-Blanking</v>
      </c>
      <c r="D52" s="26">
        <v>140</v>
      </c>
      <c r="E52" s="26">
        <f>+IFERROR(VLOOKUP(C52,$C$2:$I$21,7,FALSE),0)</f>
        <v>1.2</v>
      </c>
      <c r="F52" s="26">
        <f>+E52*D52</f>
        <v>168</v>
      </c>
      <c r="G52" s="26">
        <f>+D52/10</f>
        <v>14</v>
      </c>
      <c r="H52" s="26">
        <f>+IFERROR(VLOOKUP(C52,$C$2:$H$21,6,FALSE),0)</f>
        <v>12</v>
      </c>
      <c r="I52" s="26">
        <f>+H52*2</f>
        <v>24</v>
      </c>
      <c r="J52" s="26">
        <f>900*$F$2/100</f>
        <v>720</v>
      </c>
      <c r="K52" s="26">
        <v>1.1000000000000001</v>
      </c>
      <c r="L52" s="67">
        <f>+G52*(H52+I52)/J52*K52/10</f>
        <v>7.6999999999999999E-2</v>
      </c>
      <c r="M52" s="66">
        <f>+ROUNDUP(L52,0)</f>
        <v>1</v>
      </c>
      <c r="N52" s="26"/>
      <c r="O52" s="26"/>
    </row>
    <row r="53" spans="1:16" x14ac:dyDescent="0.35">
      <c r="A53" s="26" t="s">
        <v>4</v>
      </c>
      <c r="B53" s="26">
        <v>12</v>
      </c>
      <c r="C53" s="26" t="str">
        <f t="shared" ref="C53:C78" si="5">+CONCATENATE(B53,"-",A53)</f>
        <v>12-Blanking</v>
      </c>
      <c r="D53" s="26">
        <v>125</v>
      </c>
      <c r="E53" s="26">
        <f t="shared" ref="E53:E78" si="6">+IFERROR(VLOOKUP(C53,$C$2:$I$21,7,FALSE),0)</f>
        <v>1.7</v>
      </c>
      <c r="F53" s="26">
        <f t="shared" ref="F53:F78" si="7">+E53*D53</f>
        <v>212.5</v>
      </c>
      <c r="G53" s="26">
        <f t="shared" ref="G53:G87" si="8">+D53/10</f>
        <v>12.5</v>
      </c>
      <c r="H53" s="26">
        <f t="shared" ref="H53:H78" si="9">+IFERROR(VLOOKUP(C53,$C$2:$H$21,6,FALSE),0)</f>
        <v>17</v>
      </c>
      <c r="I53" s="26">
        <f t="shared" ref="I53:I87" si="10">+H53*2</f>
        <v>34</v>
      </c>
      <c r="J53" s="26">
        <f t="shared" ref="J53:J60" si="11">900*$F$2/100</f>
        <v>720</v>
      </c>
      <c r="K53" s="26">
        <v>1.1000000000000001</v>
      </c>
      <c r="L53" s="67">
        <f t="shared" ref="L53:L87" si="12">+G53*(H53+I53)/J53*K53/10</f>
        <v>9.7395833333333334E-2</v>
      </c>
      <c r="M53" s="66">
        <f t="shared" ref="M53:M89" si="13">+ROUNDUP(L53,0)</f>
        <v>1</v>
      </c>
      <c r="N53" s="26"/>
      <c r="O53" s="26"/>
    </row>
    <row r="54" spans="1:16" x14ac:dyDescent="0.35">
      <c r="A54" s="26" t="s">
        <v>4</v>
      </c>
      <c r="B54" s="26">
        <v>13</v>
      </c>
      <c r="C54" s="26" t="str">
        <f t="shared" si="5"/>
        <v>13-Blanking</v>
      </c>
      <c r="D54" s="26">
        <v>126</v>
      </c>
      <c r="E54" s="26">
        <f>+IFERROR(VLOOKUP(C54,$C$2:$I$21,7,FALSE),0)</f>
        <v>2.2000000000000002</v>
      </c>
      <c r="F54" s="26">
        <f t="shared" si="7"/>
        <v>277.20000000000005</v>
      </c>
      <c r="G54" s="26">
        <f t="shared" si="8"/>
        <v>12.6</v>
      </c>
      <c r="H54" s="26">
        <f t="shared" si="9"/>
        <v>22</v>
      </c>
      <c r="I54" s="26">
        <f t="shared" si="10"/>
        <v>44</v>
      </c>
      <c r="J54" s="26">
        <f t="shared" si="11"/>
        <v>720</v>
      </c>
      <c r="K54" s="26">
        <v>1.1000000000000001</v>
      </c>
      <c r="L54" s="67">
        <f t="shared" si="12"/>
        <v>0.12705000000000002</v>
      </c>
      <c r="M54" s="66">
        <f t="shared" si="13"/>
        <v>1</v>
      </c>
      <c r="N54" s="26"/>
      <c r="O54" s="26"/>
    </row>
    <row r="55" spans="1:16" x14ac:dyDescent="0.35">
      <c r="A55" s="26" t="s">
        <v>4</v>
      </c>
      <c r="B55" s="26">
        <v>14</v>
      </c>
      <c r="C55" s="26" t="str">
        <f t="shared" si="5"/>
        <v>14-Blanking</v>
      </c>
      <c r="D55" s="26">
        <v>31</v>
      </c>
      <c r="E55" s="26">
        <f t="shared" si="6"/>
        <v>1.2</v>
      </c>
      <c r="F55" s="26">
        <f t="shared" si="7"/>
        <v>37.199999999999996</v>
      </c>
      <c r="G55" s="26">
        <f t="shared" si="8"/>
        <v>3.1</v>
      </c>
      <c r="H55" s="26">
        <f t="shared" si="9"/>
        <v>12</v>
      </c>
      <c r="I55" s="26">
        <f t="shared" si="10"/>
        <v>24</v>
      </c>
      <c r="J55" s="26">
        <f t="shared" si="11"/>
        <v>720</v>
      </c>
      <c r="K55" s="26">
        <v>1.1000000000000001</v>
      </c>
      <c r="L55" s="67">
        <f t="shared" si="12"/>
        <v>1.7050000000000003E-2</v>
      </c>
      <c r="M55" s="66">
        <f t="shared" si="13"/>
        <v>1</v>
      </c>
      <c r="N55" s="26"/>
      <c r="O55" s="26"/>
    </row>
    <row r="56" spans="1:16" x14ac:dyDescent="0.35">
      <c r="A56" s="26" t="s">
        <v>4</v>
      </c>
      <c r="B56" s="26">
        <v>15</v>
      </c>
      <c r="C56" s="26" t="str">
        <f t="shared" si="5"/>
        <v>15-Blanking</v>
      </c>
      <c r="D56" s="26">
        <v>31</v>
      </c>
      <c r="E56" s="26">
        <f t="shared" si="6"/>
        <v>1.2</v>
      </c>
      <c r="F56" s="26">
        <f t="shared" si="7"/>
        <v>37.199999999999996</v>
      </c>
      <c r="G56" s="26">
        <f t="shared" si="8"/>
        <v>3.1</v>
      </c>
      <c r="H56" s="26">
        <f t="shared" si="9"/>
        <v>12</v>
      </c>
      <c r="I56" s="26">
        <f t="shared" si="10"/>
        <v>24</v>
      </c>
      <c r="J56" s="26">
        <f t="shared" si="11"/>
        <v>720</v>
      </c>
      <c r="K56" s="26">
        <v>1.1000000000000001</v>
      </c>
      <c r="L56" s="67">
        <f t="shared" si="12"/>
        <v>1.7050000000000003E-2</v>
      </c>
      <c r="M56" s="66">
        <f t="shared" si="13"/>
        <v>1</v>
      </c>
      <c r="N56" s="68"/>
      <c r="O56" s="26"/>
    </row>
    <row r="57" spans="1:16" x14ac:dyDescent="0.35">
      <c r="A57" s="26" t="s">
        <v>4</v>
      </c>
      <c r="B57" s="26">
        <v>21</v>
      </c>
      <c r="C57" s="26" t="str">
        <f t="shared" si="5"/>
        <v>21-Blanking</v>
      </c>
      <c r="D57" s="26">
        <v>453</v>
      </c>
      <c r="E57" s="26">
        <f t="shared" si="6"/>
        <v>1.2</v>
      </c>
      <c r="F57" s="26">
        <f t="shared" si="7"/>
        <v>543.6</v>
      </c>
      <c r="G57" s="26">
        <f t="shared" si="8"/>
        <v>45.3</v>
      </c>
      <c r="H57" s="26">
        <f t="shared" si="9"/>
        <v>12</v>
      </c>
      <c r="I57" s="26">
        <f t="shared" si="10"/>
        <v>24</v>
      </c>
      <c r="J57" s="26">
        <f t="shared" si="11"/>
        <v>720</v>
      </c>
      <c r="K57" s="26">
        <v>1.1000000000000001</v>
      </c>
      <c r="L57" s="67">
        <f t="shared" si="12"/>
        <v>0.24915000000000004</v>
      </c>
      <c r="M57" s="66">
        <f t="shared" si="13"/>
        <v>1</v>
      </c>
      <c r="N57" s="68"/>
      <c r="O57" s="26"/>
    </row>
    <row r="58" spans="1:16" x14ac:dyDescent="0.35">
      <c r="A58" s="26" t="s">
        <v>4</v>
      </c>
      <c r="B58" s="26">
        <v>31</v>
      </c>
      <c r="C58" s="26" t="str">
        <f t="shared" si="5"/>
        <v>31-Blanking</v>
      </c>
      <c r="D58" s="26">
        <v>158</v>
      </c>
      <c r="E58" s="26">
        <f t="shared" si="6"/>
        <v>2.2000000000000002</v>
      </c>
      <c r="F58" s="26">
        <f t="shared" si="7"/>
        <v>347.6</v>
      </c>
      <c r="G58" s="26">
        <f t="shared" si="8"/>
        <v>15.8</v>
      </c>
      <c r="H58" s="26">
        <f t="shared" si="9"/>
        <v>22</v>
      </c>
      <c r="I58" s="26">
        <f t="shared" si="10"/>
        <v>44</v>
      </c>
      <c r="J58" s="26">
        <f t="shared" si="11"/>
        <v>720</v>
      </c>
      <c r="K58" s="26">
        <v>1.1000000000000001</v>
      </c>
      <c r="L58" s="67">
        <f t="shared" si="12"/>
        <v>0.15931666666666666</v>
      </c>
      <c r="M58" s="66">
        <f t="shared" si="13"/>
        <v>1</v>
      </c>
      <c r="N58" s="68"/>
      <c r="O58" s="26"/>
    </row>
    <row r="59" spans="1:16" x14ac:dyDescent="0.35">
      <c r="A59" s="26" t="s">
        <v>4</v>
      </c>
      <c r="B59" s="26">
        <v>41</v>
      </c>
      <c r="C59" s="26" t="str">
        <f t="shared" si="5"/>
        <v>41-Blanking</v>
      </c>
      <c r="D59" s="26">
        <v>6</v>
      </c>
      <c r="E59" s="26">
        <f t="shared" si="6"/>
        <v>0</v>
      </c>
      <c r="F59" s="26">
        <f t="shared" si="7"/>
        <v>0</v>
      </c>
      <c r="G59" s="26">
        <f t="shared" si="8"/>
        <v>0.6</v>
      </c>
      <c r="H59" s="26">
        <f t="shared" si="9"/>
        <v>0</v>
      </c>
      <c r="I59" s="26">
        <f t="shared" si="10"/>
        <v>0</v>
      </c>
      <c r="J59" s="26">
        <f t="shared" si="11"/>
        <v>720</v>
      </c>
      <c r="K59" s="26">
        <v>1.1000000000000001</v>
      </c>
      <c r="L59" s="67">
        <f t="shared" si="12"/>
        <v>0</v>
      </c>
      <c r="M59" s="66">
        <f t="shared" si="13"/>
        <v>0</v>
      </c>
      <c r="N59" s="68"/>
      <c r="O59" s="26"/>
    </row>
    <row r="60" spans="1:16" x14ac:dyDescent="0.35">
      <c r="A60" s="26" t="s">
        <v>4</v>
      </c>
      <c r="B60" s="26">
        <v>51</v>
      </c>
      <c r="C60" s="26" t="str">
        <f t="shared" si="5"/>
        <v>51-Blanking</v>
      </c>
      <c r="D60" s="26">
        <v>6</v>
      </c>
      <c r="E60" s="26">
        <f t="shared" si="6"/>
        <v>0</v>
      </c>
      <c r="F60" s="26">
        <f t="shared" si="7"/>
        <v>0</v>
      </c>
      <c r="G60" s="26">
        <f t="shared" si="8"/>
        <v>0.6</v>
      </c>
      <c r="H60" s="26">
        <f t="shared" si="9"/>
        <v>0</v>
      </c>
      <c r="I60" s="26">
        <f t="shared" si="10"/>
        <v>0</v>
      </c>
      <c r="J60" s="26">
        <f t="shared" si="11"/>
        <v>720</v>
      </c>
      <c r="K60" s="26">
        <v>1.1000000000000001</v>
      </c>
      <c r="L60" s="67">
        <f t="shared" si="12"/>
        <v>0</v>
      </c>
      <c r="M60" s="66">
        <f t="shared" si="13"/>
        <v>0</v>
      </c>
      <c r="N60" s="68">
        <f>+SUM(M52:M60)</f>
        <v>7</v>
      </c>
      <c r="O60" s="69">
        <f>+N60*10</f>
        <v>70</v>
      </c>
    </row>
    <row r="61" spans="1:16" x14ac:dyDescent="0.35">
      <c r="A61" s="26" t="s">
        <v>3</v>
      </c>
      <c r="B61" s="26">
        <v>11</v>
      </c>
      <c r="C61" s="26" t="str">
        <f t="shared" si="5"/>
        <v>11-Bending</v>
      </c>
      <c r="D61" s="26">
        <v>140</v>
      </c>
      <c r="E61" s="26">
        <f t="shared" si="6"/>
        <v>5.2</v>
      </c>
      <c r="F61" s="26">
        <f t="shared" si="7"/>
        <v>728</v>
      </c>
      <c r="G61" s="26">
        <f t="shared" si="8"/>
        <v>14</v>
      </c>
      <c r="H61" s="26">
        <f t="shared" si="9"/>
        <v>52</v>
      </c>
      <c r="I61" s="26">
        <f t="shared" si="10"/>
        <v>104</v>
      </c>
      <c r="J61" s="26">
        <f>900*$F$3/100</f>
        <v>765</v>
      </c>
      <c r="K61" s="26">
        <v>1.1000000000000001</v>
      </c>
      <c r="L61" s="67">
        <f t="shared" si="12"/>
        <v>0.31403921568627452</v>
      </c>
      <c r="M61" s="66">
        <f t="shared" si="13"/>
        <v>1</v>
      </c>
      <c r="N61" s="68"/>
      <c r="O61" s="26"/>
    </row>
    <row r="62" spans="1:16" x14ac:dyDescent="0.35">
      <c r="A62" s="26" t="s">
        <v>3</v>
      </c>
      <c r="B62" s="26">
        <v>12</v>
      </c>
      <c r="C62" s="26" t="str">
        <f t="shared" si="5"/>
        <v>12-Bending</v>
      </c>
      <c r="D62" s="26">
        <v>125</v>
      </c>
      <c r="E62" s="26">
        <f t="shared" si="6"/>
        <v>6.2</v>
      </c>
      <c r="F62" s="26">
        <f t="shared" si="7"/>
        <v>775</v>
      </c>
      <c r="G62" s="26">
        <f t="shared" si="8"/>
        <v>12.5</v>
      </c>
      <c r="H62" s="26">
        <f t="shared" si="9"/>
        <v>62</v>
      </c>
      <c r="I62" s="26">
        <f t="shared" si="10"/>
        <v>124</v>
      </c>
      <c r="J62" s="26">
        <f t="shared" ref="J62:J79" si="14">900*$F$3/100</f>
        <v>765</v>
      </c>
      <c r="K62" s="26">
        <v>1.1000000000000001</v>
      </c>
      <c r="L62" s="67">
        <f t="shared" si="12"/>
        <v>0.33431372549019611</v>
      </c>
      <c r="M62" s="66">
        <f t="shared" si="13"/>
        <v>1</v>
      </c>
      <c r="N62" s="68"/>
      <c r="O62" s="26"/>
    </row>
    <row r="63" spans="1:16" x14ac:dyDescent="0.35">
      <c r="A63" s="26" t="s">
        <v>3</v>
      </c>
      <c r="B63" s="26">
        <v>13</v>
      </c>
      <c r="C63" s="26" t="str">
        <f t="shared" si="5"/>
        <v>13-Bending</v>
      </c>
      <c r="D63" s="26">
        <v>126</v>
      </c>
      <c r="E63" s="26">
        <f t="shared" si="6"/>
        <v>7.2</v>
      </c>
      <c r="F63" s="26">
        <f t="shared" si="7"/>
        <v>907.2</v>
      </c>
      <c r="G63" s="26">
        <f t="shared" si="8"/>
        <v>12.6</v>
      </c>
      <c r="H63" s="26">
        <f t="shared" si="9"/>
        <v>72</v>
      </c>
      <c r="I63" s="26">
        <f t="shared" si="10"/>
        <v>144</v>
      </c>
      <c r="J63" s="26">
        <f t="shared" si="14"/>
        <v>765</v>
      </c>
      <c r="K63" s="26">
        <v>1.1000000000000001</v>
      </c>
      <c r="L63" s="67">
        <f t="shared" si="12"/>
        <v>0.39134117647058825</v>
      </c>
      <c r="M63" s="66">
        <f t="shared" si="13"/>
        <v>1</v>
      </c>
      <c r="N63" s="68"/>
      <c r="O63" s="26"/>
    </row>
    <row r="64" spans="1:16" x14ac:dyDescent="0.35">
      <c r="A64" s="26" t="s">
        <v>3</v>
      </c>
      <c r="B64" s="26">
        <v>14</v>
      </c>
      <c r="C64" s="26" t="str">
        <f t="shared" si="5"/>
        <v>14-Bending</v>
      </c>
      <c r="D64" s="26">
        <v>31</v>
      </c>
      <c r="E64" s="26">
        <f t="shared" si="6"/>
        <v>5.2</v>
      </c>
      <c r="F64" s="26">
        <f t="shared" si="7"/>
        <v>161.20000000000002</v>
      </c>
      <c r="G64" s="26">
        <f t="shared" si="8"/>
        <v>3.1</v>
      </c>
      <c r="H64" s="26">
        <f t="shared" si="9"/>
        <v>52</v>
      </c>
      <c r="I64" s="26">
        <f t="shared" si="10"/>
        <v>104</v>
      </c>
      <c r="J64" s="26">
        <f t="shared" si="14"/>
        <v>765</v>
      </c>
      <c r="K64" s="26">
        <v>1.1000000000000001</v>
      </c>
      <c r="L64" s="67">
        <f t="shared" si="12"/>
        <v>6.9537254901960804E-2</v>
      </c>
      <c r="M64" s="66">
        <f t="shared" si="13"/>
        <v>1</v>
      </c>
      <c r="N64" s="68"/>
      <c r="O64" s="26"/>
    </row>
    <row r="65" spans="1:15" x14ac:dyDescent="0.35">
      <c r="A65" s="26" t="s">
        <v>3</v>
      </c>
      <c r="B65" s="26">
        <v>15</v>
      </c>
      <c r="C65" s="26" t="str">
        <f t="shared" si="5"/>
        <v>15-Bending</v>
      </c>
      <c r="D65" s="26">
        <v>31</v>
      </c>
      <c r="E65" s="26">
        <f t="shared" si="6"/>
        <v>5.2</v>
      </c>
      <c r="F65" s="26">
        <f t="shared" si="7"/>
        <v>161.20000000000002</v>
      </c>
      <c r="G65" s="26">
        <f t="shared" si="8"/>
        <v>3.1</v>
      </c>
      <c r="H65" s="26">
        <f t="shared" si="9"/>
        <v>52</v>
      </c>
      <c r="I65" s="26">
        <f t="shared" si="10"/>
        <v>104</v>
      </c>
      <c r="J65" s="26">
        <f t="shared" si="14"/>
        <v>765</v>
      </c>
      <c r="K65" s="26">
        <v>1.1000000000000001</v>
      </c>
      <c r="L65" s="67">
        <f t="shared" si="12"/>
        <v>6.9537254901960804E-2</v>
      </c>
      <c r="M65" s="66">
        <f t="shared" si="13"/>
        <v>1</v>
      </c>
      <c r="N65" s="68"/>
      <c r="O65" s="26"/>
    </row>
    <row r="66" spans="1:15" x14ac:dyDescent="0.35">
      <c r="A66" s="26" t="s">
        <v>3</v>
      </c>
      <c r="B66" s="26">
        <v>21</v>
      </c>
      <c r="C66" s="26" t="str">
        <f t="shared" si="5"/>
        <v>21-Bending</v>
      </c>
      <c r="D66" s="26">
        <v>453</v>
      </c>
      <c r="E66" s="26">
        <f t="shared" si="6"/>
        <v>3.2</v>
      </c>
      <c r="F66" s="26">
        <f t="shared" si="7"/>
        <v>1449.6000000000001</v>
      </c>
      <c r="G66" s="26">
        <f t="shared" si="8"/>
        <v>45.3</v>
      </c>
      <c r="H66" s="26">
        <f t="shared" si="9"/>
        <v>32</v>
      </c>
      <c r="I66" s="26">
        <f t="shared" si="10"/>
        <v>64</v>
      </c>
      <c r="J66" s="26">
        <f t="shared" si="14"/>
        <v>765</v>
      </c>
      <c r="K66" s="26">
        <v>1.1000000000000001</v>
      </c>
      <c r="L66" s="67">
        <f t="shared" si="12"/>
        <v>0.62531764705882353</v>
      </c>
      <c r="M66" s="66">
        <f t="shared" si="13"/>
        <v>1</v>
      </c>
      <c r="N66" s="68"/>
      <c r="O66" s="26"/>
    </row>
    <row r="67" spans="1:15" x14ac:dyDescent="0.35">
      <c r="A67" s="26" t="s">
        <v>3</v>
      </c>
      <c r="B67" s="26">
        <v>31</v>
      </c>
      <c r="C67" s="26" t="str">
        <f t="shared" si="5"/>
        <v>31-Bending</v>
      </c>
      <c r="D67" s="26">
        <v>158</v>
      </c>
      <c r="E67" s="26">
        <f t="shared" si="6"/>
        <v>3.2</v>
      </c>
      <c r="F67" s="26">
        <f t="shared" si="7"/>
        <v>505.6</v>
      </c>
      <c r="G67" s="26">
        <f t="shared" si="8"/>
        <v>15.8</v>
      </c>
      <c r="H67" s="26">
        <f t="shared" si="9"/>
        <v>32</v>
      </c>
      <c r="I67" s="26">
        <f t="shared" si="10"/>
        <v>64</v>
      </c>
      <c r="J67" s="26">
        <f t="shared" si="14"/>
        <v>765</v>
      </c>
      <c r="K67" s="26">
        <v>1.1000000000000001</v>
      </c>
      <c r="L67" s="67">
        <f t="shared" si="12"/>
        <v>0.21810196078431376</v>
      </c>
      <c r="M67" s="66">
        <f t="shared" si="13"/>
        <v>1</v>
      </c>
      <c r="N67" s="68"/>
      <c r="O67" s="26"/>
    </row>
    <row r="68" spans="1:15" x14ac:dyDescent="0.35">
      <c r="A68" s="26" t="s">
        <v>3</v>
      </c>
      <c r="B68" s="26">
        <v>41</v>
      </c>
      <c r="C68" s="26" t="str">
        <f t="shared" si="5"/>
        <v>41-Bending</v>
      </c>
      <c r="D68" s="26">
        <v>6</v>
      </c>
      <c r="E68" s="26">
        <f t="shared" si="6"/>
        <v>0</v>
      </c>
      <c r="F68" s="26">
        <f t="shared" si="7"/>
        <v>0</v>
      </c>
      <c r="G68" s="26">
        <f t="shared" si="8"/>
        <v>0.6</v>
      </c>
      <c r="H68" s="26">
        <f t="shared" si="9"/>
        <v>0</v>
      </c>
      <c r="I68" s="26">
        <f t="shared" si="10"/>
        <v>0</v>
      </c>
      <c r="J68" s="26">
        <f t="shared" si="14"/>
        <v>765</v>
      </c>
      <c r="K68" s="26">
        <v>1.1000000000000001</v>
      </c>
      <c r="L68" s="67">
        <f t="shared" si="12"/>
        <v>0</v>
      </c>
      <c r="M68" s="66">
        <f t="shared" si="13"/>
        <v>0</v>
      </c>
      <c r="N68" s="68"/>
      <c r="O68" s="26"/>
    </row>
    <row r="69" spans="1:15" x14ac:dyDescent="0.35">
      <c r="A69" s="26" t="s">
        <v>3</v>
      </c>
      <c r="B69" s="26">
        <v>51</v>
      </c>
      <c r="C69" s="26" t="str">
        <f t="shared" si="5"/>
        <v>51-Bending</v>
      </c>
      <c r="D69" s="26">
        <v>6</v>
      </c>
      <c r="E69" s="26">
        <f t="shared" si="6"/>
        <v>0</v>
      </c>
      <c r="F69" s="26">
        <f t="shared" si="7"/>
        <v>0</v>
      </c>
      <c r="G69" s="26">
        <f t="shared" si="8"/>
        <v>0.6</v>
      </c>
      <c r="H69" s="26">
        <f t="shared" si="9"/>
        <v>0</v>
      </c>
      <c r="I69" s="26">
        <f t="shared" si="10"/>
        <v>0</v>
      </c>
      <c r="J69" s="26">
        <f t="shared" si="14"/>
        <v>765</v>
      </c>
      <c r="K69" s="26">
        <v>1.1000000000000001</v>
      </c>
      <c r="L69" s="67">
        <f t="shared" si="12"/>
        <v>0</v>
      </c>
      <c r="M69" s="66">
        <f t="shared" si="13"/>
        <v>0</v>
      </c>
      <c r="N69" s="68">
        <f>+SUM(M61:M69)</f>
        <v>7</v>
      </c>
      <c r="O69" s="69">
        <f>+N69*10</f>
        <v>70</v>
      </c>
    </row>
    <row r="70" spans="1:15" x14ac:dyDescent="0.35">
      <c r="A70" s="26" t="s">
        <v>5</v>
      </c>
      <c r="B70" s="26">
        <v>11</v>
      </c>
      <c r="C70" s="26" t="str">
        <f t="shared" si="5"/>
        <v>11-Foaming</v>
      </c>
      <c r="D70" s="26">
        <v>140</v>
      </c>
      <c r="E70" s="26">
        <f t="shared" si="6"/>
        <v>10.5</v>
      </c>
      <c r="F70" s="26">
        <f t="shared" si="7"/>
        <v>1470</v>
      </c>
      <c r="G70" s="26">
        <f t="shared" si="8"/>
        <v>14</v>
      </c>
      <c r="H70" s="26">
        <f t="shared" si="9"/>
        <v>105</v>
      </c>
      <c r="I70" s="26">
        <f t="shared" si="10"/>
        <v>210</v>
      </c>
      <c r="J70" s="26">
        <f t="shared" si="14"/>
        <v>765</v>
      </c>
      <c r="K70" s="26">
        <v>1.1000000000000001</v>
      </c>
      <c r="L70" s="67">
        <f t="shared" si="12"/>
        <v>0.63411764705882356</v>
      </c>
      <c r="M70" s="66">
        <f t="shared" si="13"/>
        <v>1</v>
      </c>
      <c r="N70" s="68"/>
      <c r="O70" s="26"/>
    </row>
    <row r="71" spans="1:15" x14ac:dyDescent="0.35">
      <c r="A71" s="26" t="s">
        <v>5</v>
      </c>
      <c r="B71" s="26">
        <v>12</v>
      </c>
      <c r="C71" s="26" t="str">
        <f t="shared" si="5"/>
        <v>12-Foaming</v>
      </c>
      <c r="D71" s="26">
        <v>125</v>
      </c>
      <c r="E71" s="26">
        <f t="shared" si="6"/>
        <v>11.5</v>
      </c>
      <c r="F71" s="26">
        <f t="shared" si="7"/>
        <v>1437.5</v>
      </c>
      <c r="G71" s="26">
        <f t="shared" si="8"/>
        <v>12.5</v>
      </c>
      <c r="H71" s="26">
        <f t="shared" si="9"/>
        <v>115</v>
      </c>
      <c r="I71" s="26">
        <f t="shared" si="10"/>
        <v>230</v>
      </c>
      <c r="J71" s="26">
        <f t="shared" si="14"/>
        <v>765</v>
      </c>
      <c r="K71" s="26">
        <v>1.1000000000000001</v>
      </c>
      <c r="L71" s="67">
        <f t="shared" si="12"/>
        <v>0.6200980392156864</v>
      </c>
      <c r="M71" s="66">
        <f t="shared" si="13"/>
        <v>1</v>
      </c>
      <c r="N71" s="68"/>
      <c r="O71" s="26"/>
    </row>
    <row r="72" spans="1:15" x14ac:dyDescent="0.35">
      <c r="A72" s="26" t="s">
        <v>5</v>
      </c>
      <c r="B72" s="26">
        <v>13</v>
      </c>
      <c r="C72" s="26" t="str">
        <f t="shared" si="5"/>
        <v>13-Foaming</v>
      </c>
      <c r="D72" s="26">
        <v>126</v>
      </c>
      <c r="E72" s="26">
        <f t="shared" si="6"/>
        <v>12.5</v>
      </c>
      <c r="F72" s="26">
        <f t="shared" si="7"/>
        <v>1575</v>
      </c>
      <c r="G72" s="26">
        <f t="shared" si="8"/>
        <v>12.6</v>
      </c>
      <c r="H72" s="26">
        <f t="shared" si="9"/>
        <v>125</v>
      </c>
      <c r="I72" s="26">
        <f t="shared" si="10"/>
        <v>250</v>
      </c>
      <c r="J72" s="26">
        <f t="shared" si="14"/>
        <v>765</v>
      </c>
      <c r="K72" s="26">
        <v>1.1000000000000001</v>
      </c>
      <c r="L72" s="67">
        <f t="shared" si="12"/>
        <v>0.67941176470588238</v>
      </c>
      <c r="M72" s="66">
        <f t="shared" si="13"/>
        <v>1</v>
      </c>
      <c r="N72" s="68"/>
      <c r="O72" s="26"/>
    </row>
    <row r="73" spans="1:15" x14ac:dyDescent="0.35">
      <c r="A73" s="26" t="s">
        <v>5</v>
      </c>
      <c r="B73" s="26">
        <v>14</v>
      </c>
      <c r="C73" s="26" t="str">
        <f t="shared" si="5"/>
        <v>14-Foaming</v>
      </c>
      <c r="D73" s="26">
        <v>31</v>
      </c>
      <c r="E73" s="26">
        <f t="shared" si="6"/>
        <v>10.5</v>
      </c>
      <c r="F73" s="26">
        <f t="shared" si="7"/>
        <v>325.5</v>
      </c>
      <c r="G73" s="26">
        <f t="shared" si="8"/>
        <v>3.1</v>
      </c>
      <c r="H73" s="26">
        <f t="shared" si="9"/>
        <v>105</v>
      </c>
      <c r="I73" s="26">
        <f t="shared" si="10"/>
        <v>210</v>
      </c>
      <c r="J73" s="26">
        <f t="shared" si="14"/>
        <v>765</v>
      </c>
      <c r="K73" s="26">
        <v>1.1000000000000001</v>
      </c>
      <c r="L73" s="67">
        <f t="shared" si="12"/>
        <v>0.14041176470588235</v>
      </c>
      <c r="M73" s="66">
        <f t="shared" si="13"/>
        <v>1</v>
      </c>
      <c r="N73" s="68"/>
      <c r="O73" s="26"/>
    </row>
    <row r="74" spans="1:15" ht="14" customHeight="1" x14ac:dyDescent="0.35">
      <c r="A74" s="26" t="s">
        <v>5</v>
      </c>
      <c r="B74" s="26">
        <v>15</v>
      </c>
      <c r="C74" s="26" t="str">
        <f t="shared" si="5"/>
        <v>15-Foaming</v>
      </c>
      <c r="D74" s="26">
        <v>31</v>
      </c>
      <c r="E74" s="26">
        <f t="shared" si="6"/>
        <v>10.5</v>
      </c>
      <c r="F74" s="26">
        <f t="shared" si="7"/>
        <v>325.5</v>
      </c>
      <c r="G74" s="26">
        <f t="shared" si="8"/>
        <v>3.1</v>
      </c>
      <c r="H74" s="26">
        <f t="shared" si="9"/>
        <v>105</v>
      </c>
      <c r="I74" s="26">
        <f t="shared" si="10"/>
        <v>210</v>
      </c>
      <c r="J74" s="26">
        <f t="shared" si="14"/>
        <v>765</v>
      </c>
      <c r="K74" s="26">
        <v>1.1000000000000001</v>
      </c>
      <c r="L74" s="67">
        <f t="shared" si="12"/>
        <v>0.14041176470588235</v>
      </c>
      <c r="M74" s="66">
        <f t="shared" si="13"/>
        <v>1</v>
      </c>
      <c r="N74" s="68"/>
      <c r="O74" s="26"/>
    </row>
    <row r="75" spans="1:15" x14ac:dyDescent="0.35">
      <c r="A75" s="26" t="s">
        <v>5</v>
      </c>
      <c r="B75" s="26">
        <v>21</v>
      </c>
      <c r="C75" s="26" t="str">
        <f t="shared" si="5"/>
        <v>21-Foaming</v>
      </c>
      <c r="D75" s="26">
        <v>453</v>
      </c>
      <c r="E75" s="26">
        <f t="shared" si="6"/>
        <v>7.5</v>
      </c>
      <c r="F75" s="26">
        <f t="shared" si="7"/>
        <v>3397.5</v>
      </c>
      <c r="G75" s="26">
        <f t="shared" si="8"/>
        <v>45.3</v>
      </c>
      <c r="H75" s="26">
        <f t="shared" si="9"/>
        <v>75</v>
      </c>
      <c r="I75" s="26">
        <f t="shared" si="10"/>
        <v>150</v>
      </c>
      <c r="J75" s="26">
        <f t="shared" si="14"/>
        <v>765</v>
      </c>
      <c r="K75" s="26">
        <v>1.1000000000000001</v>
      </c>
      <c r="L75" s="67">
        <f t="shared" si="12"/>
        <v>1.4655882352941179</v>
      </c>
      <c r="M75" s="66">
        <f t="shared" si="13"/>
        <v>2</v>
      </c>
      <c r="N75" s="68"/>
      <c r="O75" s="26"/>
    </row>
    <row r="76" spans="1:15" x14ac:dyDescent="0.35">
      <c r="A76" s="26" t="s">
        <v>5</v>
      </c>
      <c r="B76" s="26">
        <v>31</v>
      </c>
      <c r="C76" s="26" t="str">
        <f t="shared" si="5"/>
        <v>31-Foaming</v>
      </c>
      <c r="D76" s="26">
        <v>0</v>
      </c>
      <c r="E76" s="26">
        <f t="shared" si="6"/>
        <v>0</v>
      </c>
      <c r="F76" s="26">
        <f t="shared" si="7"/>
        <v>0</v>
      </c>
      <c r="G76" s="26">
        <f t="shared" si="8"/>
        <v>0</v>
      </c>
      <c r="H76" s="26">
        <f t="shared" si="9"/>
        <v>0</v>
      </c>
      <c r="I76" s="26">
        <f t="shared" si="10"/>
        <v>0</v>
      </c>
      <c r="J76" s="26">
        <f t="shared" si="14"/>
        <v>765</v>
      </c>
      <c r="K76" s="26">
        <v>1.1000000000000001</v>
      </c>
      <c r="L76" s="67">
        <f t="shared" si="12"/>
        <v>0</v>
      </c>
      <c r="M76" s="66">
        <f t="shared" si="13"/>
        <v>0</v>
      </c>
      <c r="N76" s="68"/>
      <c r="O76" s="26"/>
    </row>
    <row r="77" spans="1:15" x14ac:dyDescent="0.35">
      <c r="A77" s="26" t="s">
        <v>5</v>
      </c>
      <c r="B77" s="26">
        <v>41</v>
      </c>
      <c r="C77" s="26" t="str">
        <f t="shared" si="5"/>
        <v>41-Foaming</v>
      </c>
      <c r="D77" s="26">
        <v>6</v>
      </c>
      <c r="E77" s="26">
        <f t="shared" si="6"/>
        <v>0</v>
      </c>
      <c r="F77" s="26">
        <f t="shared" si="7"/>
        <v>0</v>
      </c>
      <c r="G77" s="26">
        <f t="shared" si="8"/>
        <v>0.6</v>
      </c>
      <c r="H77" s="26">
        <f t="shared" si="9"/>
        <v>0</v>
      </c>
      <c r="I77" s="26">
        <f t="shared" si="10"/>
        <v>0</v>
      </c>
      <c r="J77" s="26">
        <f t="shared" si="14"/>
        <v>765</v>
      </c>
      <c r="K77" s="26">
        <v>1.1000000000000001</v>
      </c>
      <c r="L77" s="67">
        <f t="shared" si="12"/>
        <v>0</v>
      </c>
      <c r="M77" s="66">
        <f t="shared" si="13"/>
        <v>0</v>
      </c>
      <c r="N77" s="68"/>
      <c r="O77" s="26"/>
    </row>
    <row r="78" spans="1:15" x14ac:dyDescent="0.35">
      <c r="A78" s="26" t="s">
        <v>5</v>
      </c>
      <c r="B78" s="26">
        <v>51</v>
      </c>
      <c r="C78" s="26" t="str">
        <f t="shared" si="5"/>
        <v>51-Foaming</v>
      </c>
      <c r="D78" s="26">
        <v>6</v>
      </c>
      <c r="E78" s="26">
        <f t="shared" si="6"/>
        <v>0</v>
      </c>
      <c r="F78" s="26">
        <f t="shared" si="7"/>
        <v>0</v>
      </c>
      <c r="G78" s="26">
        <f t="shared" si="8"/>
        <v>0.6</v>
      </c>
      <c r="H78" s="26">
        <f t="shared" si="9"/>
        <v>0</v>
      </c>
      <c r="I78" s="26">
        <f t="shared" si="10"/>
        <v>0</v>
      </c>
      <c r="J78" s="26">
        <f t="shared" si="14"/>
        <v>765</v>
      </c>
      <c r="K78" s="26">
        <v>1.1000000000000001</v>
      </c>
      <c r="L78" s="67">
        <f t="shared" si="12"/>
        <v>0</v>
      </c>
      <c r="M78" s="66">
        <f t="shared" si="13"/>
        <v>0</v>
      </c>
      <c r="N78" s="68">
        <f>+SUM(M70:M78)</f>
        <v>7</v>
      </c>
      <c r="O78" s="69">
        <f>+N78*10</f>
        <v>70</v>
      </c>
    </row>
    <row r="79" spans="1:15" x14ac:dyDescent="0.35">
      <c r="A79" s="26" t="s">
        <v>13</v>
      </c>
      <c r="B79" s="26">
        <v>111</v>
      </c>
      <c r="C79" s="26"/>
      <c r="D79" s="26">
        <v>79</v>
      </c>
      <c r="E79" s="26">
        <v>20</v>
      </c>
      <c r="F79" s="26">
        <f>+E79*D79</f>
        <v>1580</v>
      </c>
      <c r="G79" s="26">
        <f t="shared" si="8"/>
        <v>7.9</v>
      </c>
      <c r="H79" s="26">
        <f>+F79/G79</f>
        <v>200</v>
      </c>
      <c r="I79" s="26">
        <f t="shared" si="10"/>
        <v>400</v>
      </c>
      <c r="J79" s="26">
        <f t="shared" si="14"/>
        <v>765</v>
      </c>
      <c r="K79" s="26">
        <v>1.1000000000000001</v>
      </c>
      <c r="L79" s="67">
        <f t="shared" si="12"/>
        <v>0.68156862745098046</v>
      </c>
      <c r="M79" s="66">
        <f t="shared" si="13"/>
        <v>1</v>
      </c>
      <c r="N79" s="68"/>
      <c r="O79" s="69"/>
    </row>
    <row r="80" spans="1:15" x14ac:dyDescent="0.35">
      <c r="A80" s="26" t="s">
        <v>13</v>
      </c>
      <c r="B80" s="26">
        <v>112</v>
      </c>
      <c r="C80" s="26"/>
      <c r="D80" s="26">
        <v>73</v>
      </c>
      <c r="E80" s="26">
        <v>22</v>
      </c>
      <c r="F80" s="26">
        <f t="shared" ref="F80:F87" si="15">+E80*D80</f>
        <v>1606</v>
      </c>
      <c r="G80" s="26">
        <f t="shared" si="8"/>
        <v>7.3</v>
      </c>
      <c r="H80" s="26">
        <f t="shared" ref="H80:H87" si="16">+F80/G80</f>
        <v>220</v>
      </c>
      <c r="I80" s="26">
        <f t="shared" si="10"/>
        <v>440</v>
      </c>
      <c r="J80" s="26">
        <v>900</v>
      </c>
      <c r="K80" s="26">
        <v>1.1000000000000001</v>
      </c>
      <c r="L80" s="67">
        <f t="shared" si="12"/>
        <v>0.58886666666666676</v>
      </c>
      <c r="M80" s="66">
        <f t="shared" si="13"/>
        <v>1</v>
      </c>
      <c r="N80" s="68"/>
      <c r="O80" s="69"/>
    </row>
    <row r="81" spans="1:16" x14ac:dyDescent="0.35">
      <c r="A81" s="26" t="s">
        <v>13</v>
      </c>
      <c r="B81" s="26">
        <v>113</v>
      </c>
      <c r="C81" s="26"/>
      <c r="D81" s="26">
        <v>69</v>
      </c>
      <c r="E81" s="26">
        <v>22</v>
      </c>
      <c r="F81" s="26">
        <f t="shared" si="15"/>
        <v>1518</v>
      </c>
      <c r="G81" s="26">
        <f t="shared" si="8"/>
        <v>6.9</v>
      </c>
      <c r="H81" s="26">
        <f t="shared" si="16"/>
        <v>220</v>
      </c>
      <c r="I81" s="26">
        <f t="shared" si="10"/>
        <v>440</v>
      </c>
      <c r="J81" s="26">
        <v>900</v>
      </c>
      <c r="K81" s="26">
        <v>1.1000000000000001</v>
      </c>
      <c r="L81" s="67">
        <f t="shared" si="12"/>
        <v>0.55659999999999998</v>
      </c>
      <c r="M81" s="66">
        <f t="shared" si="13"/>
        <v>1</v>
      </c>
      <c r="N81" s="68"/>
      <c r="O81" s="69"/>
    </row>
    <row r="82" spans="1:16" x14ac:dyDescent="0.35">
      <c r="A82" s="26" t="s">
        <v>13</v>
      </c>
      <c r="B82" s="26">
        <v>121</v>
      </c>
      <c r="C82" s="26"/>
      <c r="D82" s="26">
        <v>49</v>
      </c>
      <c r="E82" s="26">
        <v>25</v>
      </c>
      <c r="F82" s="26">
        <f t="shared" si="15"/>
        <v>1225</v>
      </c>
      <c r="G82" s="26">
        <f t="shared" si="8"/>
        <v>4.9000000000000004</v>
      </c>
      <c r="H82" s="26">
        <f t="shared" si="16"/>
        <v>249.99999999999997</v>
      </c>
      <c r="I82" s="26">
        <f t="shared" si="10"/>
        <v>499.99999999999994</v>
      </c>
      <c r="J82" s="26">
        <v>900</v>
      </c>
      <c r="K82" s="26">
        <v>1.1000000000000001</v>
      </c>
      <c r="L82" s="67">
        <f t="shared" si="12"/>
        <v>0.44916666666666671</v>
      </c>
      <c r="M82" s="66">
        <f t="shared" si="13"/>
        <v>1</v>
      </c>
      <c r="N82" s="68"/>
      <c r="O82" s="69"/>
    </row>
    <row r="83" spans="1:16" x14ac:dyDescent="0.35">
      <c r="A83" s="26" t="s">
        <v>13</v>
      </c>
      <c r="B83" s="26">
        <v>122</v>
      </c>
      <c r="C83" s="26"/>
      <c r="D83" s="26">
        <v>52</v>
      </c>
      <c r="E83" s="26">
        <v>27</v>
      </c>
      <c r="F83" s="26">
        <f t="shared" si="15"/>
        <v>1404</v>
      </c>
      <c r="G83" s="26">
        <f t="shared" si="8"/>
        <v>5.2</v>
      </c>
      <c r="H83" s="26">
        <f t="shared" si="16"/>
        <v>270</v>
      </c>
      <c r="I83" s="26">
        <f t="shared" si="10"/>
        <v>540</v>
      </c>
      <c r="J83" s="26">
        <v>900</v>
      </c>
      <c r="K83" s="26">
        <v>1.1000000000000001</v>
      </c>
      <c r="L83" s="67">
        <f t="shared" si="12"/>
        <v>0.51479999999999992</v>
      </c>
      <c r="M83" s="66">
        <f t="shared" si="13"/>
        <v>1</v>
      </c>
      <c r="N83" s="68"/>
      <c r="O83" s="69"/>
    </row>
    <row r="84" spans="1:16" x14ac:dyDescent="0.35">
      <c r="A84" s="26" t="s">
        <v>13</v>
      </c>
      <c r="B84" s="26">
        <v>123</v>
      </c>
      <c r="C84" s="26"/>
      <c r="D84" s="26">
        <v>57</v>
      </c>
      <c r="E84" s="26">
        <v>27</v>
      </c>
      <c r="F84" s="26">
        <f t="shared" si="15"/>
        <v>1539</v>
      </c>
      <c r="G84" s="26">
        <f t="shared" si="8"/>
        <v>5.7</v>
      </c>
      <c r="H84" s="26">
        <f t="shared" si="16"/>
        <v>270</v>
      </c>
      <c r="I84" s="26">
        <f t="shared" si="10"/>
        <v>540</v>
      </c>
      <c r="J84" s="26">
        <v>900</v>
      </c>
      <c r="K84" s="26">
        <v>1.1000000000000001</v>
      </c>
      <c r="L84" s="67">
        <f t="shared" si="12"/>
        <v>0.56430000000000002</v>
      </c>
      <c r="M84" s="66">
        <f t="shared" si="13"/>
        <v>1</v>
      </c>
      <c r="N84" s="68"/>
      <c r="O84" s="69"/>
    </row>
    <row r="85" spans="1:16" x14ac:dyDescent="0.35">
      <c r="A85" s="26" t="s">
        <v>13</v>
      </c>
      <c r="B85" s="26">
        <v>131</v>
      </c>
      <c r="C85" s="26"/>
      <c r="D85" s="26">
        <v>31</v>
      </c>
      <c r="E85" s="26">
        <v>40</v>
      </c>
      <c r="F85" s="26">
        <f t="shared" si="15"/>
        <v>1240</v>
      </c>
      <c r="G85" s="26">
        <f t="shared" si="8"/>
        <v>3.1</v>
      </c>
      <c r="H85" s="26">
        <f t="shared" si="16"/>
        <v>400</v>
      </c>
      <c r="I85" s="26">
        <f t="shared" si="10"/>
        <v>800</v>
      </c>
      <c r="J85" s="26">
        <v>900</v>
      </c>
      <c r="K85" s="26">
        <v>1.1000000000000001</v>
      </c>
      <c r="L85" s="67">
        <f t="shared" si="12"/>
        <v>0.45466666666666677</v>
      </c>
      <c r="M85" s="66">
        <f t="shared" si="13"/>
        <v>1</v>
      </c>
      <c r="N85" s="68"/>
      <c r="O85" s="69"/>
    </row>
    <row r="86" spans="1:16" x14ac:dyDescent="0.35">
      <c r="A86" s="26" t="s">
        <v>13</v>
      </c>
      <c r="B86" s="26">
        <v>141</v>
      </c>
      <c r="C86" s="26"/>
      <c r="D86" s="26">
        <v>6</v>
      </c>
      <c r="E86" s="26">
        <v>40</v>
      </c>
      <c r="F86" s="26">
        <f t="shared" si="15"/>
        <v>240</v>
      </c>
      <c r="G86" s="26">
        <f t="shared" si="8"/>
        <v>0.6</v>
      </c>
      <c r="H86" s="26">
        <f t="shared" si="16"/>
        <v>400</v>
      </c>
      <c r="I86" s="26">
        <f t="shared" si="10"/>
        <v>800</v>
      </c>
      <c r="J86" s="26">
        <v>900</v>
      </c>
      <c r="K86" s="26">
        <v>1.1000000000000001</v>
      </c>
      <c r="L86" s="67">
        <f t="shared" si="12"/>
        <v>8.8000000000000009E-2</v>
      </c>
      <c r="M86" s="66">
        <f t="shared" si="13"/>
        <v>1</v>
      </c>
      <c r="N86" s="68"/>
      <c r="O86" s="69"/>
    </row>
    <row r="87" spans="1:16" x14ac:dyDescent="0.35">
      <c r="A87" s="26" t="s">
        <v>13</v>
      </c>
      <c r="B87" s="26">
        <v>151</v>
      </c>
      <c r="C87" s="26"/>
      <c r="D87" s="26">
        <v>6</v>
      </c>
      <c r="E87" s="26">
        <v>40</v>
      </c>
      <c r="F87" s="26">
        <f t="shared" si="15"/>
        <v>240</v>
      </c>
      <c r="G87" s="26">
        <f t="shared" si="8"/>
        <v>0.6</v>
      </c>
      <c r="H87" s="26">
        <f t="shared" si="16"/>
        <v>400</v>
      </c>
      <c r="I87" s="26">
        <f t="shared" si="10"/>
        <v>800</v>
      </c>
      <c r="J87" s="26">
        <v>900</v>
      </c>
      <c r="K87" s="26">
        <v>1.1000000000000001</v>
      </c>
      <c r="L87" s="67">
        <f t="shared" si="12"/>
        <v>8.8000000000000009E-2</v>
      </c>
      <c r="M87" s="66">
        <f t="shared" si="13"/>
        <v>1</v>
      </c>
      <c r="N87" s="68">
        <f>+SUM(M79:M87)</f>
        <v>9</v>
      </c>
      <c r="O87" s="69">
        <f>+N87*10</f>
        <v>90</v>
      </c>
    </row>
    <row r="88" spans="1:16" x14ac:dyDescent="0.35">
      <c r="A88" s="26" t="s">
        <v>75</v>
      </c>
      <c r="B88" s="26">
        <v>41</v>
      </c>
      <c r="C88" s="26"/>
      <c r="D88" s="26">
        <v>6</v>
      </c>
      <c r="E88" s="26"/>
      <c r="F88" s="26"/>
      <c r="G88" s="26">
        <f>+D88/10</f>
        <v>0.6</v>
      </c>
      <c r="H88" s="26">
        <v>0</v>
      </c>
      <c r="I88" s="26">
        <f>15*60</f>
        <v>900</v>
      </c>
      <c r="J88" s="26">
        <v>900</v>
      </c>
      <c r="K88" s="26">
        <v>1.1000000000000001</v>
      </c>
      <c r="L88" s="67">
        <f>+G88*(H88+I88)/J88*K88/5</f>
        <v>0.13200000000000001</v>
      </c>
      <c r="M88" s="66">
        <f t="shared" si="13"/>
        <v>1</v>
      </c>
      <c r="N88" s="68"/>
      <c r="O88" s="69"/>
    </row>
    <row r="89" spans="1:16" x14ac:dyDescent="0.35">
      <c r="A89" s="26" t="s">
        <v>75</v>
      </c>
      <c r="B89" s="26">
        <v>51</v>
      </c>
      <c r="C89" s="26"/>
      <c r="D89" s="26">
        <v>6</v>
      </c>
      <c r="E89" s="26"/>
      <c r="F89" s="26"/>
      <c r="G89" s="26">
        <f>+D89/5</f>
        <v>1.2</v>
      </c>
      <c r="H89" s="26">
        <v>0</v>
      </c>
      <c r="I89" s="26">
        <f>15*60</f>
        <v>900</v>
      </c>
      <c r="J89" s="26">
        <v>900</v>
      </c>
      <c r="K89" s="26">
        <v>1.1000000000000001</v>
      </c>
      <c r="L89" s="67">
        <f t="shared" ref="L89" si="17">+G89*(H89+I89)/J89*K89/5</f>
        <v>0.26400000000000001</v>
      </c>
      <c r="M89" s="66">
        <f t="shared" si="13"/>
        <v>1</v>
      </c>
      <c r="N89" s="68">
        <f>+SUM(M88:M89)</f>
        <v>2</v>
      </c>
      <c r="O89" s="69">
        <f>+N89*10</f>
        <v>20</v>
      </c>
    </row>
    <row r="90" spans="1:16" x14ac:dyDescent="0.35">
      <c r="M90" s="4"/>
      <c r="N90" s="8">
        <f>+SUM(N52:N89)</f>
        <v>32</v>
      </c>
      <c r="O90" s="8">
        <f>+SUM(O52:O89)</f>
        <v>320</v>
      </c>
      <c r="P90" s="8"/>
    </row>
    <row r="91" spans="1:16" ht="15" thickBot="1" x14ac:dyDescent="0.4">
      <c r="F91" s="61"/>
    </row>
    <row r="92" spans="1:16" ht="29.5" thickBot="1" x14ac:dyDescent="0.4">
      <c r="A92" s="54" t="s">
        <v>16</v>
      </c>
      <c r="B92" s="55" t="s">
        <v>92</v>
      </c>
      <c r="C92" s="55" t="s">
        <v>17</v>
      </c>
      <c r="D92" s="55" t="s">
        <v>18</v>
      </c>
      <c r="E92" s="55" t="s">
        <v>19</v>
      </c>
      <c r="F92" s="62" t="s">
        <v>24</v>
      </c>
      <c r="G92" s="55" t="s">
        <v>38</v>
      </c>
      <c r="H92" s="55" t="s">
        <v>39</v>
      </c>
      <c r="I92" s="55" t="s">
        <v>95</v>
      </c>
      <c r="J92" s="56" t="s">
        <v>96</v>
      </c>
    </row>
    <row r="93" spans="1:16" x14ac:dyDescent="0.35">
      <c r="A93" s="29" t="s">
        <v>4</v>
      </c>
      <c r="B93" s="30">
        <v>1076</v>
      </c>
      <c r="C93" s="31">
        <f>+SUMIF(A52:A60,"Blanking",F52:F60)</f>
        <v>1623.3000000000002</v>
      </c>
      <c r="D93" s="30">
        <f>450*0.8*2</f>
        <v>720</v>
      </c>
      <c r="E93" s="32"/>
      <c r="F93" s="63">
        <v>3</v>
      </c>
      <c r="G93" s="30">
        <f>+F93*D93</f>
        <v>2160</v>
      </c>
      <c r="H93" s="34">
        <f>+C93/G93</f>
        <v>0.75152777777777791</v>
      </c>
      <c r="I93" s="32">
        <f>+AVERAGE(E52:E58)</f>
        <v>1.5571428571428569</v>
      </c>
      <c r="J93" s="35">
        <f>+F93/I93</f>
        <v>1.9266055045871562</v>
      </c>
    </row>
    <row r="94" spans="1:16" x14ac:dyDescent="0.35">
      <c r="A94" s="27" t="s">
        <v>3</v>
      </c>
      <c r="B94" s="16">
        <v>1076</v>
      </c>
      <c r="C94" s="36">
        <f>+SUMIF(A61:A69,"Bending",F61:F69)</f>
        <v>4687.8</v>
      </c>
      <c r="D94" s="16">
        <f>450*0.85*2</f>
        <v>765</v>
      </c>
      <c r="E94" s="18"/>
      <c r="F94" s="64">
        <v>7</v>
      </c>
      <c r="G94" s="16">
        <f t="shared" ref="G94:G96" si="18">+F94*D94</f>
        <v>5355</v>
      </c>
      <c r="H94" s="38">
        <f t="shared" ref="H94:H96" si="19">+C94/G94</f>
        <v>0.87540616246498604</v>
      </c>
      <c r="I94" s="18">
        <f>+AVERAGE(E61:E67)</f>
        <v>5.0571428571428578</v>
      </c>
      <c r="J94" s="39">
        <f t="shared" ref="J94:J96" si="20">+F94/I94</f>
        <v>1.3841807909604518</v>
      </c>
    </row>
    <row r="95" spans="1:16" x14ac:dyDescent="0.35">
      <c r="A95" s="27" t="s">
        <v>5</v>
      </c>
      <c r="B95" s="16">
        <v>918</v>
      </c>
      <c r="C95" s="36">
        <f>+SUMIF(A70:A78,"Foaming",F70:F78)</f>
        <v>8531</v>
      </c>
      <c r="D95" s="16">
        <f>450*0.85*2</f>
        <v>765</v>
      </c>
      <c r="E95" s="18"/>
      <c r="F95" s="64">
        <v>12</v>
      </c>
      <c r="G95" s="16">
        <f t="shared" si="18"/>
        <v>9180</v>
      </c>
      <c r="H95" s="40">
        <f t="shared" si="19"/>
        <v>0.92930283224400867</v>
      </c>
      <c r="I95" s="18">
        <f>+AVERAGE(E70:E75)</f>
        <v>10.5</v>
      </c>
      <c r="J95" s="41">
        <f t="shared" si="20"/>
        <v>1.1428571428571428</v>
      </c>
      <c r="K95" s="7"/>
    </row>
    <row r="96" spans="1:16" ht="15" thickBot="1" x14ac:dyDescent="0.4">
      <c r="A96" s="28" t="s">
        <v>13</v>
      </c>
      <c r="B96" s="42">
        <v>422</v>
      </c>
      <c r="C96" s="42">
        <f>+I33</f>
        <v>10592</v>
      </c>
      <c r="D96" s="42">
        <f>450*1*2</f>
        <v>900</v>
      </c>
      <c r="E96" s="43"/>
      <c r="F96" s="65">
        <v>12</v>
      </c>
      <c r="G96" s="42">
        <f t="shared" si="18"/>
        <v>10800</v>
      </c>
      <c r="H96" s="45">
        <f t="shared" si="19"/>
        <v>0.98074074074074069</v>
      </c>
      <c r="I96" s="59">
        <f>+AVERAGE(E79:E87)</f>
        <v>29.222222222222221</v>
      </c>
      <c r="J96" s="60">
        <f t="shared" si="20"/>
        <v>0.41064638783269963</v>
      </c>
      <c r="K96" s="7"/>
    </row>
    <row r="97" spans="2:11" x14ac:dyDescent="0.35">
      <c r="H97" s="11" t="s">
        <v>85</v>
      </c>
      <c r="I97" s="12">
        <f>+SUM(I93:I96)</f>
        <v>46.336507936507935</v>
      </c>
      <c r="J97" s="8"/>
      <c r="K97" s="7"/>
    </row>
    <row r="98" spans="2:11" ht="15" thickBot="1" x14ac:dyDescent="0.4">
      <c r="H98" s="11" t="s">
        <v>86</v>
      </c>
      <c r="I98" s="12">
        <f>+I97*J96</f>
        <v>19.027919608908203</v>
      </c>
      <c r="J98" s="7"/>
      <c r="K98" s="7"/>
    </row>
    <row r="99" spans="2:11" x14ac:dyDescent="0.35">
      <c r="B99" s="48" t="s">
        <v>43</v>
      </c>
      <c r="C99" s="47">
        <f>+(O90/(O90+I98-1))*J96</f>
        <v>0.38874553397393646</v>
      </c>
      <c r="D99" s="8"/>
      <c r="H99" s="7"/>
      <c r="I99" s="7"/>
      <c r="J99" s="7"/>
      <c r="K99" s="7"/>
    </row>
    <row r="100" spans="2:11" x14ac:dyDescent="0.35">
      <c r="B100" s="49" t="s">
        <v>73</v>
      </c>
      <c r="C100" s="50">
        <f>+C99*900</f>
        <v>349.87098057654282</v>
      </c>
      <c r="H100" s="7"/>
      <c r="I100" s="7"/>
      <c r="J100" s="7"/>
      <c r="K100" s="7"/>
    </row>
    <row r="101" spans="2:11" ht="15" thickBot="1" x14ac:dyDescent="0.4">
      <c r="B101" s="51" t="s">
        <v>72</v>
      </c>
      <c r="C101" s="52">
        <v>422</v>
      </c>
      <c r="D101" s="10">
        <f>+C100/C101</f>
        <v>0.829078153024983</v>
      </c>
      <c r="E101" s="1" t="s">
        <v>79</v>
      </c>
      <c r="F101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82" zoomScaleNormal="100" workbookViewId="0">
      <selection activeCell="F101" sqref="F101"/>
    </sheetView>
  </sheetViews>
  <sheetFormatPr baseColWidth="10" defaultRowHeight="14.5" x14ac:dyDescent="0.35"/>
  <cols>
    <col min="5" max="5" width="13.453125" customWidth="1"/>
    <col min="6" max="6" width="19.26953125" customWidth="1"/>
    <col min="7" max="7" width="16.90625" customWidth="1"/>
    <col min="8" max="8" width="20.90625" customWidth="1"/>
    <col min="9" max="9" width="21.26953125" customWidth="1"/>
    <col min="10" max="10" width="14.453125" customWidth="1"/>
    <col min="14" max="14" width="12.08984375" customWidth="1"/>
    <col min="15" max="15" width="11.54296875" customWidth="1"/>
  </cols>
  <sheetData>
    <row r="1" spans="1:9" x14ac:dyDescent="0.35">
      <c r="A1" s="14" t="s">
        <v>0</v>
      </c>
      <c r="B1" s="14" t="s">
        <v>1</v>
      </c>
      <c r="C1" s="14" t="s">
        <v>15</v>
      </c>
      <c r="D1" s="14" t="s">
        <v>6</v>
      </c>
      <c r="E1" s="14" t="s">
        <v>7</v>
      </c>
      <c r="F1" s="14" t="s">
        <v>2</v>
      </c>
      <c r="G1" s="14" t="s">
        <v>8</v>
      </c>
      <c r="H1" s="14" t="s">
        <v>14</v>
      </c>
      <c r="I1" s="14" t="s">
        <v>22</v>
      </c>
    </row>
    <row r="2" spans="1:9" x14ac:dyDescent="0.35">
      <c r="A2" s="15">
        <v>11</v>
      </c>
      <c r="B2" s="15" t="s">
        <v>4</v>
      </c>
      <c r="C2" s="15" t="str">
        <f>+CONCATENATE(A2,"-",B2)</f>
        <v>11-Blanking</v>
      </c>
      <c r="D2" s="15">
        <v>1</v>
      </c>
      <c r="E2" s="15">
        <v>2</v>
      </c>
      <c r="F2" s="15">
        <v>100</v>
      </c>
      <c r="G2" s="15">
        <v>450</v>
      </c>
      <c r="H2" s="15">
        <f t="shared" ref="H2:H21" si="0">+D2*5+E2</f>
        <v>7</v>
      </c>
      <c r="I2" s="15">
        <f>+H2/5</f>
        <v>1.4</v>
      </c>
    </row>
    <row r="3" spans="1:9" x14ac:dyDescent="0.35">
      <c r="A3" s="15">
        <v>11</v>
      </c>
      <c r="B3" s="15" t="s">
        <v>3</v>
      </c>
      <c r="C3" s="15" t="str">
        <f t="shared" ref="C3:C21" si="1">+CONCATENATE(A3,"-",B3)</f>
        <v>11-Bending</v>
      </c>
      <c r="D3" s="15">
        <v>5</v>
      </c>
      <c r="E3" s="15">
        <v>2</v>
      </c>
      <c r="F3" s="15">
        <v>100</v>
      </c>
      <c r="G3" s="15">
        <v>450</v>
      </c>
      <c r="H3" s="15">
        <f t="shared" si="0"/>
        <v>27</v>
      </c>
      <c r="I3" s="15">
        <f t="shared" ref="I3:I21" si="2">+H3/5</f>
        <v>5.4</v>
      </c>
    </row>
    <row r="4" spans="1:9" x14ac:dyDescent="0.35">
      <c r="A4" s="15">
        <v>11</v>
      </c>
      <c r="B4" s="15" t="s">
        <v>5</v>
      </c>
      <c r="C4" s="15" t="str">
        <f t="shared" si="1"/>
        <v>11-Foaming</v>
      </c>
      <c r="D4" s="15">
        <v>10</v>
      </c>
      <c r="E4" s="15">
        <v>5</v>
      </c>
      <c r="F4" s="15">
        <v>100</v>
      </c>
      <c r="G4" s="15">
        <v>450</v>
      </c>
      <c r="H4" s="15">
        <f t="shared" si="0"/>
        <v>55</v>
      </c>
      <c r="I4" s="15">
        <f t="shared" si="2"/>
        <v>11</v>
      </c>
    </row>
    <row r="5" spans="1:9" x14ac:dyDescent="0.35">
      <c r="A5" s="15">
        <v>12</v>
      </c>
      <c r="B5" s="15" t="s">
        <v>4</v>
      </c>
      <c r="C5" s="15" t="str">
        <f t="shared" si="1"/>
        <v>12-Blanking</v>
      </c>
      <c r="D5" s="15">
        <v>1.5</v>
      </c>
      <c r="E5" s="15">
        <v>2</v>
      </c>
      <c r="F5" s="15">
        <v>100</v>
      </c>
      <c r="G5" s="15">
        <v>450</v>
      </c>
      <c r="H5" s="15">
        <f t="shared" si="0"/>
        <v>9.5</v>
      </c>
      <c r="I5" s="15">
        <f t="shared" si="2"/>
        <v>1.9</v>
      </c>
    </row>
    <row r="6" spans="1:9" x14ac:dyDescent="0.35">
      <c r="A6" s="15">
        <v>12</v>
      </c>
      <c r="B6" s="15" t="s">
        <v>3</v>
      </c>
      <c r="C6" s="15" t="str">
        <f t="shared" si="1"/>
        <v>12-Bending</v>
      </c>
      <c r="D6" s="15">
        <v>6</v>
      </c>
      <c r="E6" s="15">
        <v>2</v>
      </c>
      <c r="F6" s="15">
        <v>100</v>
      </c>
      <c r="G6" s="15">
        <v>450</v>
      </c>
      <c r="H6" s="15">
        <f t="shared" si="0"/>
        <v>32</v>
      </c>
      <c r="I6" s="15">
        <f t="shared" si="2"/>
        <v>6.4</v>
      </c>
    </row>
    <row r="7" spans="1:9" x14ac:dyDescent="0.35">
      <c r="A7" s="15">
        <v>12</v>
      </c>
      <c r="B7" s="15" t="s">
        <v>5</v>
      </c>
      <c r="C7" s="15" t="str">
        <f t="shared" si="1"/>
        <v>12-Foaming</v>
      </c>
      <c r="D7" s="15">
        <v>11</v>
      </c>
      <c r="E7" s="15">
        <v>5</v>
      </c>
      <c r="F7" s="15">
        <v>100</v>
      </c>
      <c r="G7" s="15">
        <v>450</v>
      </c>
      <c r="H7" s="15">
        <f t="shared" si="0"/>
        <v>60</v>
      </c>
      <c r="I7" s="15">
        <f t="shared" si="2"/>
        <v>12</v>
      </c>
    </row>
    <row r="8" spans="1:9" x14ac:dyDescent="0.35">
      <c r="A8" s="15">
        <v>13</v>
      </c>
      <c r="B8" s="15" t="s">
        <v>4</v>
      </c>
      <c r="C8" s="15" t="str">
        <f t="shared" si="1"/>
        <v>13-Blanking</v>
      </c>
      <c r="D8" s="15">
        <v>2</v>
      </c>
      <c r="E8" s="15">
        <v>2</v>
      </c>
      <c r="F8" s="15">
        <v>100</v>
      </c>
      <c r="G8" s="15">
        <v>450</v>
      </c>
      <c r="H8" s="15">
        <f t="shared" si="0"/>
        <v>12</v>
      </c>
      <c r="I8" s="15">
        <f t="shared" si="2"/>
        <v>2.4</v>
      </c>
    </row>
    <row r="9" spans="1:9" x14ac:dyDescent="0.35">
      <c r="A9" s="15">
        <v>13</v>
      </c>
      <c r="B9" s="15" t="s">
        <v>3</v>
      </c>
      <c r="C9" s="15" t="str">
        <f t="shared" si="1"/>
        <v>13-Bending</v>
      </c>
      <c r="D9" s="15">
        <v>7</v>
      </c>
      <c r="E9" s="15">
        <v>2</v>
      </c>
      <c r="F9" s="15">
        <v>100</v>
      </c>
      <c r="G9" s="15">
        <v>450</v>
      </c>
      <c r="H9" s="15">
        <f t="shared" si="0"/>
        <v>37</v>
      </c>
      <c r="I9" s="15">
        <f t="shared" si="2"/>
        <v>7.4</v>
      </c>
    </row>
    <row r="10" spans="1:9" x14ac:dyDescent="0.35">
      <c r="A10" s="15">
        <v>13</v>
      </c>
      <c r="B10" s="15" t="s">
        <v>5</v>
      </c>
      <c r="C10" s="15" t="str">
        <f t="shared" si="1"/>
        <v>13-Foaming</v>
      </c>
      <c r="D10" s="15">
        <v>12</v>
      </c>
      <c r="E10" s="15">
        <v>5</v>
      </c>
      <c r="F10" s="15">
        <v>100</v>
      </c>
      <c r="G10" s="15">
        <v>450</v>
      </c>
      <c r="H10" s="15">
        <f t="shared" si="0"/>
        <v>65</v>
      </c>
      <c r="I10" s="15">
        <f t="shared" si="2"/>
        <v>13</v>
      </c>
    </row>
    <row r="11" spans="1:9" x14ac:dyDescent="0.35">
      <c r="A11" s="15">
        <v>14</v>
      </c>
      <c r="B11" s="15" t="s">
        <v>4</v>
      </c>
      <c r="C11" s="15" t="str">
        <f t="shared" si="1"/>
        <v>14-Blanking</v>
      </c>
      <c r="D11" s="15">
        <v>1</v>
      </c>
      <c r="E11" s="15">
        <v>2</v>
      </c>
      <c r="F11" s="15">
        <v>100</v>
      </c>
      <c r="G11" s="15">
        <v>450</v>
      </c>
      <c r="H11" s="15">
        <f t="shared" si="0"/>
        <v>7</v>
      </c>
      <c r="I11" s="15">
        <f t="shared" si="2"/>
        <v>1.4</v>
      </c>
    </row>
    <row r="12" spans="1:9" x14ac:dyDescent="0.35">
      <c r="A12" s="15">
        <v>14</v>
      </c>
      <c r="B12" s="15" t="s">
        <v>3</v>
      </c>
      <c r="C12" s="15" t="str">
        <f t="shared" si="1"/>
        <v>14-Bending</v>
      </c>
      <c r="D12" s="15">
        <v>5</v>
      </c>
      <c r="E12" s="15">
        <v>2</v>
      </c>
      <c r="F12" s="15">
        <v>100</v>
      </c>
      <c r="G12" s="15">
        <v>450</v>
      </c>
      <c r="H12" s="15">
        <f t="shared" si="0"/>
        <v>27</v>
      </c>
      <c r="I12" s="15">
        <f t="shared" si="2"/>
        <v>5.4</v>
      </c>
    </row>
    <row r="13" spans="1:9" x14ac:dyDescent="0.35">
      <c r="A13" s="15">
        <v>14</v>
      </c>
      <c r="B13" s="15" t="s">
        <v>5</v>
      </c>
      <c r="C13" s="15" t="str">
        <f t="shared" si="1"/>
        <v>14-Foaming</v>
      </c>
      <c r="D13" s="15">
        <v>10</v>
      </c>
      <c r="E13" s="15">
        <v>5</v>
      </c>
      <c r="F13" s="15">
        <v>100</v>
      </c>
      <c r="G13" s="15">
        <v>450</v>
      </c>
      <c r="H13" s="15">
        <f t="shared" si="0"/>
        <v>55</v>
      </c>
      <c r="I13" s="15">
        <f t="shared" si="2"/>
        <v>11</v>
      </c>
    </row>
    <row r="14" spans="1:9" x14ac:dyDescent="0.35">
      <c r="A14" s="15">
        <v>15</v>
      </c>
      <c r="B14" s="15" t="s">
        <v>4</v>
      </c>
      <c r="C14" s="15" t="str">
        <f t="shared" si="1"/>
        <v>15-Blanking</v>
      </c>
      <c r="D14" s="15">
        <v>1</v>
      </c>
      <c r="E14" s="15">
        <v>2</v>
      </c>
      <c r="F14" s="15">
        <v>100</v>
      </c>
      <c r="G14" s="15">
        <v>450</v>
      </c>
      <c r="H14" s="15">
        <f t="shared" si="0"/>
        <v>7</v>
      </c>
      <c r="I14" s="15">
        <f t="shared" si="2"/>
        <v>1.4</v>
      </c>
    </row>
    <row r="15" spans="1:9" x14ac:dyDescent="0.35">
      <c r="A15" s="15">
        <v>15</v>
      </c>
      <c r="B15" s="15" t="s">
        <v>3</v>
      </c>
      <c r="C15" s="15" t="str">
        <f t="shared" si="1"/>
        <v>15-Bending</v>
      </c>
      <c r="D15" s="15">
        <v>5</v>
      </c>
      <c r="E15" s="15">
        <v>2</v>
      </c>
      <c r="F15" s="15">
        <v>100</v>
      </c>
      <c r="G15" s="15">
        <v>450</v>
      </c>
      <c r="H15" s="15">
        <f t="shared" si="0"/>
        <v>27</v>
      </c>
      <c r="I15" s="15">
        <f t="shared" si="2"/>
        <v>5.4</v>
      </c>
    </row>
    <row r="16" spans="1:9" x14ac:dyDescent="0.35">
      <c r="A16" s="15">
        <v>15</v>
      </c>
      <c r="B16" s="15" t="s">
        <v>5</v>
      </c>
      <c r="C16" s="15" t="str">
        <f t="shared" si="1"/>
        <v>15-Foaming</v>
      </c>
      <c r="D16" s="15">
        <v>10</v>
      </c>
      <c r="E16" s="15">
        <v>5</v>
      </c>
      <c r="F16" s="15">
        <v>100</v>
      </c>
      <c r="G16" s="15">
        <v>450</v>
      </c>
      <c r="H16" s="15">
        <f t="shared" si="0"/>
        <v>55</v>
      </c>
      <c r="I16" s="15">
        <f t="shared" si="2"/>
        <v>11</v>
      </c>
    </row>
    <row r="17" spans="1:9" x14ac:dyDescent="0.35">
      <c r="A17" s="15">
        <v>21</v>
      </c>
      <c r="B17" s="15" t="s">
        <v>4</v>
      </c>
      <c r="C17" s="15" t="str">
        <f t="shared" si="1"/>
        <v>21-Blanking</v>
      </c>
      <c r="D17" s="15">
        <v>1</v>
      </c>
      <c r="E17" s="15">
        <v>2</v>
      </c>
      <c r="F17" s="15">
        <v>100</v>
      </c>
      <c r="G17" s="15">
        <v>450</v>
      </c>
      <c r="H17" s="15">
        <f t="shared" si="0"/>
        <v>7</v>
      </c>
      <c r="I17" s="15">
        <f t="shared" si="2"/>
        <v>1.4</v>
      </c>
    </row>
    <row r="18" spans="1:9" x14ac:dyDescent="0.35">
      <c r="A18" s="15">
        <v>21</v>
      </c>
      <c r="B18" s="15" t="s">
        <v>3</v>
      </c>
      <c r="C18" s="15" t="str">
        <f t="shared" si="1"/>
        <v>21-Bending</v>
      </c>
      <c r="D18" s="15">
        <v>3</v>
      </c>
      <c r="E18" s="15">
        <v>2</v>
      </c>
      <c r="F18" s="15">
        <v>100</v>
      </c>
      <c r="G18" s="15">
        <v>450</v>
      </c>
      <c r="H18" s="15">
        <f t="shared" si="0"/>
        <v>17</v>
      </c>
      <c r="I18" s="15">
        <f t="shared" si="2"/>
        <v>3.4</v>
      </c>
    </row>
    <row r="19" spans="1:9" x14ac:dyDescent="0.35">
      <c r="A19" s="15">
        <v>21</v>
      </c>
      <c r="B19" s="15" t="s">
        <v>5</v>
      </c>
      <c r="C19" s="15" t="str">
        <f t="shared" si="1"/>
        <v>21-Foaming</v>
      </c>
      <c r="D19" s="15">
        <v>7</v>
      </c>
      <c r="E19" s="15">
        <v>5</v>
      </c>
      <c r="F19" s="15">
        <v>100</v>
      </c>
      <c r="G19" s="15">
        <v>450</v>
      </c>
      <c r="H19" s="15">
        <f t="shared" si="0"/>
        <v>40</v>
      </c>
      <c r="I19" s="15">
        <f t="shared" si="2"/>
        <v>8</v>
      </c>
    </row>
    <row r="20" spans="1:9" x14ac:dyDescent="0.35">
      <c r="A20" s="15">
        <v>31</v>
      </c>
      <c r="B20" s="15" t="s">
        <v>4</v>
      </c>
      <c r="C20" s="15" t="str">
        <f t="shared" si="1"/>
        <v>31-Blanking</v>
      </c>
      <c r="D20" s="15">
        <v>2</v>
      </c>
      <c r="E20" s="15">
        <v>2</v>
      </c>
      <c r="F20" s="15">
        <v>100</v>
      </c>
      <c r="G20" s="15">
        <v>450</v>
      </c>
      <c r="H20" s="15">
        <f t="shared" si="0"/>
        <v>12</v>
      </c>
      <c r="I20" s="15">
        <f t="shared" si="2"/>
        <v>2.4</v>
      </c>
    </row>
    <row r="21" spans="1:9" x14ac:dyDescent="0.35">
      <c r="A21" s="15">
        <v>31</v>
      </c>
      <c r="B21" s="15" t="s">
        <v>3</v>
      </c>
      <c r="C21" s="15" t="str">
        <f t="shared" si="1"/>
        <v>31-Bending</v>
      </c>
      <c r="D21" s="15">
        <v>3</v>
      </c>
      <c r="E21" s="15">
        <v>2</v>
      </c>
      <c r="F21" s="15">
        <v>100</v>
      </c>
      <c r="G21" s="15">
        <v>450</v>
      </c>
      <c r="H21" s="15">
        <f t="shared" si="0"/>
        <v>17</v>
      </c>
      <c r="I21" s="15">
        <f t="shared" si="2"/>
        <v>3.4</v>
      </c>
    </row>
    <row r="23" spans="1:9" x14ac:dyDescent="0.35">
      <c r="A23" s="15" t="s">
        <v>9</v>
      </c>
      <c r="B23" s="15" t="s">
        <v>10</v>
      </c>
      <c r="C23" s="15" t="s">
        <v>11</v>
      </c>
      <c r="F23" s="15" t="s">
        <v>10</v>
      </c>
      <c r="G23" s="15" t="s">
        <v>11</v>
      </c>
      <c r="H23" s="15" t="s">
        <v>20</v>
      </c>
      <c r="I23" s="15"/>
    </row>
    <row r="24" spans="1:9" x14ac:dyDescent="0.35">
      <c r="A24" s="15">
        <v>11</v>
      </c>
      <c r="B24" s="15">
        <v>111</v>
      </c>
      <c r="C24" s="15">
        <v>79</v>
      </c>
      <c r="F24" s="15">
        <v>111</v>
      </c>
      <c r="G24" s="15">
        <f>+VLOOKUP(F24,$B$24:$C$48,2,FALSE)</f>
        <v>79</v>
      </c>
      <c r="H24" s="15">
        <v>20</v>
      </c>
      <c r="I24" s="15">
        <f>+H24*G24</f>
        <v>1580</v>
      </c>
    </row>
    <row r="25" spans="1:9" x14ac:dyDescent="0.35">
      <c r="A25" s="15">
        <v>11</v>
      </c>
      <c r="B25" s="15">
        <v>121</v>
      </c>
      <c r="C25" s="15">
        <v>49</v>
      </c>
      <c r="F25" s="15">
        <v>112</v>
      </c>
      <c r="G25" s="15">
        <f t="shared" ref="G25:G32" si="3">+VLOOKUP(F25,$B$24:$C$48,2,FALSE)</f>
        <v>73</v>
      </c>
      <c r="H25" s="15">
        <v>22</v>
      </c>
      <c r="I25" s="15">
        <f t="shared" ref="I25:I32" si="4">+H25*G25</f>
        <v>1606</v>
      </c>
    </row>
    <row r="26" spans="1:9" x14ac:dyDescent="0.35">
      <c r="A26" s="15">
        <v>11</v>
      </c>
      <c r="B26" s="15">
        <v>141</v>
      </c>
      <c r="C26" s="15">
        <v>6</v>
      </c>
      <c r="F26" s="15">
        <v>113</v>
      </c>
      <c r="G26" s="15">
        <f t="shared" si="3"/>
        <v>69</v>
      </c>
      <c r="H26" s="15">
        <v>22</v>
      </c>
      <c r="I26" s="15">
        <f t="shared" si="4"/>
        <v>1518</v>
      </c>
    </row>
    <row r="27" spans="1:9" x14ac:dyDescent="0.35">
      <c r="A27" s="15">
        <v>11</v>
      </c>
      <c r="B27" s="15">
        <v>151</v>
      </c>
      <c r="C27" s="15">
        <v>6</v>
      </c>
      <c r="F27" s="15">
        <v>121</v>
      </c>
      <c r="G27" s="15">
        <f t="shared" si="3"/>
        <v>49</v>
      </c>
      <c r="H27" s="15">
        <v>25</v>
      </c>
      <c r="I27" s="15">
        <f t="shared" si="4"/>
        <v>1225</v>
      </c>
    </row>
    <row r="28" spans="1:9" x14ac:dyDescent="0.35">
      <c r="A28" s="15">
        <v>12</v>
      </c>
      <c r="B28" s="15">
        <v>112</v>
      </c>
      <c r="C28" s="15">
        <v>73</v>
      </c>
      <c r="F28" s="15">
        <v>122</v>
      </c>
      <c r="G28" s="15">
        <f t="shared" si="3"/>
        <v>52</v>
      </c>
      <c r="H28" s="15">
        <v>27</v>
      </c>
      <c r="I28" s="15">
        <f t="shared" si="4"/>
        <v>1404</v>
      </c>
    </row>
    <row r="29" spans="1:9" x14ac:dyDescent="0.35">
      <c r="A29" s="15">
        <v>12</v>
      </c>
      <c r="B29" s="15">
        <v>122</v>
      </c>
      <c r="C29" s="15">
        <v>52</v>
      </c>
      <c r="F29" s="15">
        <v>123</v>
      </c>
      <c r="G29" s="15">
        <f t="shared" si="3"/>
        <v>57</v>
      </c>
      <c r="H29" s="15">
        <v>27</v>
      </c>
      <c r="I29" s="15">
        <f t="shared" si="4"/>
        <v>1539</v>
      </c>
    </row>
    <row r="30" spans="1:9" x14ac:dyDescent="0.35">
      <c r="A30" s="15">
        <v>13</v>
      </c>
      <c r="B30" s="15">
        <v>113</v>
      </c>
      <c r="C30" s="15">
        <v>69</v>
      </c>
      <c r="F30" s="15">
        <v>131</v>
      </c>
      <c r="G30" s="15">
        <f t="shared" si="3"/>
        <v>31</v>
      </c>
      <c r="H30" s="15">
        <v>40</v>
      </c>
      <c r="I30" s="15">
        <f t="shared" si="4"/>
        <v>1240</v>
      </c>
    </row>
    <row r="31" spans="1:9" x14ac:dyDescent="0.35">
      <c r="A31" s="15">
        <v>13</v>
      </c>
      <c r="B31" s="15">
        <v>123</v>
      </c>
      <c r="C31" s="15">
        <v>57</v>
      </c>
      <c r="F31" s="15">
        <v>141</v>
      </c>
      <c r="G31" s="15">
        <f t="shared" si="3"/>
        <v>6</v>
      </c>
      <c r="H31" s="15">
        <v>40</v>
      </c>
      <c r="I31" s="15">
        <f t="shared" si="4"/>
        <v>240</v>
      </c>
    </row>
    <row r="32" spans="1:9" x14ac:dyDescent="0.35">
      <c r="A32" s="15">
        <v>14</v>
      </c>
      <c r="B32" s="15">
        <v>131</v>
      </c>
      <c r="C32" s="15">
        <v>31</v>
      </c>
      <c r="F32" s="15">
        <v>151</v>
      </c>
      <c r="G32" s="15">
        <f t="shared" si="3"/>
        <v>6</v>
      </c>
      <c r="H32" s="15">
        <v>40</v>
      </c>
      <c r="I32" s="15">
        <f t="shared" si="4"/>
        <v>240</v>
      </c>
    </row>
    <row r="33" spans="1:9" x14ac:dyDescent="0.35">
      <c r="A33" s="15">
        <v>15</v>
      </c>
      <c r="B33" s="15">
        <v>131</v>
      </c>
      <c r="C33" s="15">
        <v>31</v>
      </c>
      <c r="F33" s="15" t="s">
        <v>21</v>
      </c>
      <c r="G33" s="15"/>
      <c r="H33" s="15">
        <f>+SUM(H24:H32)</f>
        <v>263</v>
      </c>
      <c r="I33" s="15">
        <f>+SUM(I24:I32)</f>
        <v>10592</v>
      </c>
    </row>
    <row r="34" spans="1:9" x14ac:dyDescent="0.35">
      <c r="A34" s="15">
        <v>21</v>
      </c>
      <c r="B34" s="15">
        <v>111</v>
      </c>
      <c r="C34" s="15">
        <v>79</v>
      </c>
      <c r="F34" s="15" t="s">
        <v>40</v>
      </c>
      <c r="G34" s="15">
        <f>+SUM(G24:G32)</f>
        <v>422</v>
      </c>
      <c r="H34" s="15"/>
      <c r="I34" s="15"/>
    </row>
    <row r="35" spans="1:9" x14ac:dyDescent="0.35">
      <c r="A35" s="15">
        <v>21</v>
      </c>
      <c r="B35" s="15">
        <v>112</v>
      </c>
      <c r="C35" s="15">
        <v>73</v>
      </c>
    </row>
    <row r="36" spans="1:9" x14ac:dyDescent="0.35">
      <c r="A36" s="15">
        <v>21</v>
      </c>
      <c r="B36" s="15">
        <v>113</v>
      </c>
      <c r="C36" s="15">
        <v>69</v>
      </c>
    </row>
    <row r="37" spans="1:9" x14ac:dyDescent="0.35">
      <c r="A37" s="15">
        <v>21</v>
      </c>
      <c r="B37" s="15">
        <v>121</v>
      </c>
      <c r="C37" s="15">
        <v>49</v>
      </c>
    </row>
    <row r="38" spans="1:9" x14ac:dyDescent="0.35">
      <c r="A38" s="15">
        <v>21</v>
      </c>
      <c r="B38" s="15">
        <v>122</v>
      </c>
      <c r="C38" s="15">
        <v>52</v>
      </c>
    </row>
    <row r="39" spans="1:9" x14ac:dyDescent="0.35">
      <c r="A39" s="15">
        <v>21</v>
      </c>
      <c r="B39" s="15">
        <v>123</v>
      </c>
      <c r="C39" s="15">
        <v>57</v>
      </c>
    </row>
    <row r="40" spans="1:9" x14ac:dyDescent="0.35">
      <c r="A40" s="15">
        <v>21</v>
      </c>
      <c r="B40" s="15">
        <v>141</v>
      </c>
      <c r="C40" s="15">
        <v>6</v>
      </c>
    </row>
    <row r="41" spans="1:9" x14ac:dyDescent="0.35">
      <c r="A41" s="15">
        <v>21</v>
      </c>
      <c r="B41" s="15">
        <v>151</v>
      </c>
      <c r="C41" s="15">
        <v>6</v>
      </c>
    </row>
    <row r="42" spans="1:9" x14ac:dyDescent="0.35">
      <c r="A42" s="15">
        <v>21</v>
      </c>
      <c r="B42" s="15">
        <v>131</v>
      </c>
      <c r="C42" s="15">
        <v>31</v>
      </c>
    </row>
    <row r="43" spans="1:9" x14ac:dyDescent="0.35">
      <c r="A43" s="15">
        <v>21</v>
      </c>
      <c r="B43" s="15">
        <v>131</v>
      </c>
      <c r="C43" s="15">
        <v>31</v>
      </c>
    </row>
    <row r="44" spans="1:9" x14ac:dyDescent="0.35">
      <c r="A44" s="15">
        <v>31</v>
      </c>
      <c r="B44" s="15">
        <v>121</v>
      </c>
      <c r="C44" s="15">
        <v>49</v>
      </c>
    </row>
    <row r="45" spans="1:9" x14ac:dyDescent="0.35">
      <c r="A45" s="15">
        <v>31</v>
      </c>
      <c r="B45" s="15">
        <v>122</v>
      </c>
      <c r="C45" s="15">
        <v>52</v>
      </c>
    </row>
    <row r="46" spans="1:9" x14ac:dyDescent="0.35">
      <c r="A46" s="15">
        <v>31</v>
      </c>
      <c r="B46" s="15">
        <v>123</v>
      </c>
      <c r="C46" s="15">
        <v>57</v>
      </c>
    </row>
    <row r="47" spans="1:9" x14ac:dyDescent="0.35">
      <c r="A47" s="15">
        <v>41</v>
      </c>
      <c r="B47" s="15">
        <v>141</v>
      </c>
      <c r="C47" s="15">
        <v>6</v>
      </c>
    </row>
    <row r="48" spans="1:9" x14ac:dyDescent="0.35">
      <c r="A48" s="15">
        <v>51</v>
      </c>
      <c r="B48" s="15">
        <v>151</v>
      </c>
      <c r="C48" s="15">
        <v>6</v>
      </c>
    </row>
    <row r="49" spans="1:16" x14ac:dyDescent="0.35">
      <c r="N49" s="7"/>
      <c r="O49" s="7"/>
      <c r="P49" s="7"/>
    </row>
    <row r="50" spans="1:16" x14ac:dyDescent="0.35">
      <c r="N50" s="13"/>
      <c r="O50" s="13"/>
      <c r="P50" s="7"/>
    </row>
    <row r="51" spans="1:16" x14ac:dyDescent="0.35">
      <c r="A51" s="15" t="s">
        <v>16</v>
      </c>
      <c r="B51" s="15" t="s">
        <v>0</v>
      </c>
      <c r="C51" s="15" t="s">
        <v>15</v>
      </c>
      <c r="D51" s="15" t="s">
        <v>12</v>
      </c>
      <c r="E51" s="15" t="s">
        <v>22</v>
      </c>
      <c r="F51" s="15" t="s">
        <v>23</v>
      </c>
      <c r="G51" s="15" t="s">
        <v>25</v>
      </c>
      <c r="H51" s="15" t="s">
        <v>26</v>
      </c>
      <c r="I51" s="15" t="s">
        <v>27</v>
      </c>
      <c r="J51" s="15" t="s">
        <v>33</v>
      </c>
      <c r="K51" s="15" t="s">
        <v>28</v>
      </c>
      <c r="L51" s="15" t="s">
        <v>29</v>
      </c>
      <c r="M51" s="14" t="s">
        <v>30</v>
      </c>
      <c r="N51" s="15" t="s">
        <v>31</v>
      </c>
      <c r="O51" s="15" t="s">
        <v>32</v>
      </c>
    </row>
    <row r="52" spans="1:16" x14ac:dyDescent="0.35">
      <c r="A52" s="15" t="s">
        <v>4</v>
      </c>
      <c r="B52" s="15">
        <v>11</v>
      </c>
      <c r="C52" s="15" t="str">
        <f>+CONCATENATE(B52,"-",A52)</f>
        <v>11-Blanking</v>
      </c>
      <c r="D52" s="15">
        <v>140</v>
      </c>
      <c r="E52" s="15">
        <f>+IFERROR(VLOOKUP(C52,$C$2:$I$21,7,FALSE),0)</f>
        <v>1.4</v>
      </c>
      <c r="F52" s="15">
        <f>+E52*D52</f>
        <v>196</v>
      </c>
      <c r="G52" s="15">
        <f>+D52/5</f>
        <v>28</v>
      </c>
      <c r="H52" s="15">
        <f>+IFERROR(VLOOKUP(C52,$C$2:$H$21,6,FALSE),0)</f>
        <v>7</v>
      </c>
      <c r="I52" s="15">
        <f>+H52*2</f>
        <v>14</v>
      </c>
      <c r="J52" s="15">
        <f>900*$F$2/100</f>
        <v>900</v>
      </c>
      <c r="K52" s="15">
        <v>1.1000000000000001</v>
      </c>
      <c r="L52" s="17">
        <f>+G52*(H52+I52)/J52*K52/5</f>
        <v>0.14373333333333332</v>
      </c>
      <c r="M52" s="14">
        <f>+ROUNDUP(L52,0)</f>
        <v>1</v>
      </c>
      <c r="N52" s="15"/>
      <c r="O52" s="15"/>
    </row>
    <row r="53" spans="1:16" x14ac:dyDescent="0.35">
      <c r="A53" s="15" t="s">
        <v>4</v>
      </c>
      <c r="B53" s="15">
        <v>12</v>
      </c>
      <c r="C53" s="15" t="str">
        <f t="shared" ref="C53:C78" si="5">+CONCATENATE(B53,"-",A53)</f>
        <v>12-Blanking</v>
      </c>
      <c r="D53" s="15">
        <v>125</v>
      </c>
      <c r="E53" s="15">
        <f t="shared" ref="E53:E78" si="6">+IFERROR(VLOOKUP(C53,$C$2:$I$21,7,FALSE),0)</f>
        <v>1.9</v>
      </c>
      <c r="F53" s="15">
        <f t="shared" ref="F53:F78" si="7">+E53*D53</f>
        <v>237.5</v>
      </c>
      <c r="G53" s="15">
        <f t="shared" ref="G53:G87" si="8">+D53/5</f>
        <v>25</v>
      </c>
      <c r="H53" s="15">
        <f t="shared" ref="H53:H78" si="9">+IFERROR(VLOOKUP(C53,$C$2:$H$21,6,FALSE),0)</f>
        <v>9.5</v>
      </c>
      <c r="I53" s="15">
        <f t="shared" ref="I53:I87" si="10">+H53*2</f>
        <v>19</v>
      </c>
      <c r="J53" s="15">
        <f t="shared" ref="J53:J60" si="11">900*$F$2/100</f>
        <v>900</v>
      </c>
      <c r="K53" s="15">
        <v>1.1000000000000001</v>
      </c>
      <c r="L53" s="17">
        <f t="shared" ref="L53:L77" si="12">+G53*(H53+I53)/J53*K53/5</f>
        <v>0.17416666666666666</v>
      </c>
      <c r="M53" s="14">
        <f t="shared" ref="M53:M89" si="13">+ROUNDUP(L53,0)</f>
        <v>1</v>
      </c>
      <c r="N53" s="15"/>
      <c r="O53" s="15"/>
    </row>
    <row r="54" spans="1:16" x14ac:dyDescent="0.35">
      <c r="A54" s="15" t="s">
        <v>4</v>
      </c>
      <c r="B54" s="15">
        <v>13</v>
      </c>
      <c r="C54" s="15" t="str">
        <f t="shared" si="5"/>
        <v>13-Blanking</v>
      </c>
      <c r="D54" s="15">
        <v>126</v>
      </c>
      <c r="E54" s="15">
        <f>+IFERROR(VLOOKUP(C54,$C$2:$I$21,7,FALSE),0)</f>
        <v>2.4</v>
      </c>
      <c r="F54" s="15">
        <f t="shared" si="7"/>
        <v>302.39999999999998</v>
      </c>
      <c r="G54" s="15">
        <f t="shared" si="8"/>
        <v>25.2</v>
      </c>
      <c r="H54" s="15">
        <f t="shared" si="9"/>
        <v>12</v>
      </c>
      <c r="I54" s="15">
        <f t="shared" si="10"/>
        <v>24</v>
      </c>
      <c r="J54" s="15">
        <f t="shared" si="11"/>
        <v>900</v>
      </c>
      <c r="K54" s="15">
        <v>1.1000000000000001</v>
      </c>
      <c r="L54" s="17">
        <f t="shared" si="12"/>
        <v>0.22176000000000001</v>
      </c>
      <c r="M54" s="14">
        <f t="shared" si="13"/>
        <v>1</v>
      </c>
      <c r="N54" s="15"/>
      <c r="O54" s="15"/>
    </row>
    <row r="55" spans="1:16" x14ac:dyDescent="0.35">
      <c r="A55" s="15" t="s">
        <v>4</v>
      </c>
      <c r="B55" s="15">
        <v>14</v>
      </c>
      <c r="C55" s="15" t="str">
        <f t="shared" si="5"/>
        <v>14-Blanking</v>
      </c>
      <c r="D55" s="15">
        <v>31</v>
      </c>
      <c r="E55" s="15">
        <f t="shared" si="6"/>
        <v>1.4</v>
      </c>
      <c r="F55" s="15">
        <f t="shared" si="7"/>
        <v>43.4</v>
      </c>
      <c r="G55" s="15">
        <f t="shared" si="8"/>
        <v>6.2</v>
      </c>
      <c r="H55" s="15">
        <f t="shared" si="9"/>
        <v>7</v>
      </c>
      <c r="I55" s="15">
        <f t="shared" si="10"/>
        <v>14</v>
      </c>
      <c r="J55" s="15">
        <f t="shared" si="11"/>
        <v>900</v>
      </c>
      <c r="K55" s="15">
        <v>1.1000000000000001</v>
      </c>
      <c r="L55" s="17">
        <f t="shared" si="12"/>
        <v>3.1826666666666677E-2</v>
      </c>
      <c r="M55" s="14">
        <f t="shared" si="13"/>
        <v>1</v>
      </c>
      <c r="N55" s="26"/>
      <c r="O55" s="26"/>
    </row>
    <row r="56" spans="1:16" x14ac:dyDescent="0.35">
      <c r="A56" s="15" t="s">
        <v>4</v>
      </c>
      <c r="B56" s="15">
        <v>15</v>
      </c>
      <c r="C56" s="15" t="str">
        <f t="shared" si="5"/>
        <v>15-Blanking</v>
      </c>
      <c r="D56" s="15">
        <v>31</v>
      </c>
      <c r="E56" s="15">
        <f t="shared" si="6"/>
        <v>1.4</v>
      </c>
      <c r="F56" s="15">
        <f t="shared" si="7"/>
        <v>43.4</v>
      </c>
      <c r="G56" s="15">
        <f t="shared" si="8"/>
        <v>6.2</v>
      </c>
      <c r="H56" s="15">
        <f t="shared" si="9"/>
        <v>7</v>
      </c>
      <c r="I56" s="15">
        <f t="shared" si="10"/>
        <v>14</v>
      </c>
      <c r="J56" s="15">
        <f t="shared" si="11"/>
        <v>900</v>
      </c>
      <c r="K56" s="15">
        <v>1.1000000000000001</v>
      </c>
      <c r="L56" s="17">
        <f t="shared" si="12"/>
        <v>3.1826666666666677E-2</v>
      </c>
      <c r="M56" s="14">
        <f t="shared" si="13"/>
        <v>1</v>
      </c>
      <c r="N56" s="68"/>
      <c r="O56" s="26"/>
    </row>
    <row r="57" spans="1:16" x14ac:dyDescent="0.35">
      <c r="A57" s="15" t="s">
        <v>4</v>
      </c>
      <c r="B57" s="15">
        <v>21</v>
      </c>
      <c r="C57" s="15" t="str">
        <f t="shared" si="5"/>
        <v>21-Blanking</v>
      </c>
      <c r="D57" s="15">
        <v>453</v>
      </c>
      <c r="E57" s="15">
        <f t="shared" si="6"/>
        <v>1.4</v>
      </c>
      <c r="F57" s="15">
        <f t="shared" si="7"/>
        <v>634.19999999999993</v>
      </c>
      <c r="G57" s="15">
        <f t="shared" si="8"/>
        <v>90.6</v>
      </c>
      <c r="H57" s="15">
        <f t="shared" si="9"/>
        <v>7</v>
      </c>
      <c r="I57" s="15">
        <f t="shared" si="10"/>
        <v>14</v>
      </c>
      <c r="J57" s="15">
        <f t="shared" si="11"/>
        <v>900</v>
      </c>
      <c r="K57" s="15">
        <v>1.1000000000000001</v>
      </c>
      <c r="L57" s="17">
        <f t="shared" si="12"/>
        <v>0.46508000000000005</v>
      </c>
      <c r="M57" s="14">
        <f t="shared" si="13"/>
        <v>1</v>
      </c>
      <c r="N57" s="68"/>
      <c r="O57" s="26"/>
    </row>
    <row r="58" spans="1:16" x14ac:dyDescent="0.35">
      <c r="A58" s="15" t="s">
        <v>4</v>
      </c>
      <c r="B58" s="15">
        <v>31</v>
      </c>
      <c r="C58" s="15" t="str">
        <f t="shared" si="5"/>
        <v>31-Blanking</v>
      </c>
      <c r="D58" s="15">
        <v>158</v>
      </c>
      <c r="E58" s="15">
        <f t="shared" si="6"/>
        <v>2.4</v>
      </c>
      <c r="F58" s="15">
        <f t="shared" si="7"/>
        <v>379.2</v>
      </c>
      <c r="G58" s="15">
        <f t="shared" si="8"/>
        <v>31.6</v>
      </c>
      <c r="H58" s="15">
        <f t="shared" si="9"/>
        <v>12</v>
      </c>
      <c r="I58" s="15">
        <f t="shared" si="10"/>
        <v>24</v>
      </c>
      <c r="J58" s="15">
        <f t="shared" si="11"/>
        <v>900</v>
      </c>
      <c r="K58" s="15">
        <v>1.1000000000000001</v>
      </c>
      <c r="L58" s="17">
        <f t="shared" si="12"/>
        <v>0.27808000000000005</v>
      </c>
      <c r="M58" s="14">
        <f t="shared" si="13"/>
        <v>1</v>
      </c>
      <c r="N58" s="68"/>
      <c r="O58" s="26"/>
    </row>
    <row r="59" spans="1:16" x14ac:dyDescent="0.35">
      <c r="A59" s="15" t="s">
        <v>4</v>
      </c>
      <c r="B59" s="15">
        <v>41</v>
      </c>
      <c r="C59" s="15" t="str">
        <f t="shared" si="5"/>
        <v>41-Blanking</v>
      </c>
      <c r="D59" s="15">
        <v>6</v>
      </c>
      <c r="E59" s="15">
        <f t="shared" si="6"/>
        <v>0</v>
      </c>
      <c r="F59" s="15">
        <f t="shared" si="7"/>
        <v>0</v>
      </c>
      <c r="G59" s="15">
        <f t="shared" si="8"/>
        <v>1.2</v>
      </c>
      <c r="H59" s="15">
        <f t="shared" si="9"/>
        <v>0</v>
      </c>
      <c r="I59" s="15">
        <f t="shared" si="10"/>
        <v>0</v>
      </c>
      <c r="J59" s="15">
        <f t="shared" si="11"/>
        <v>900</v>
      </c>
      <c r="K59" s="15">
        <v>1.1000000000000001</v>
      </c>
      <c r="L59" s="17">
        <f t="shared" si="12"/>
        <v>0</v>
      </c>
      <c r="M59" s="14">
        <f t="shared" si="13"/>
        <v>0</v>
      </c>
      <c r="N59" s="68"/>
      <c r="O59" s="26"/>
    </row>
    <row r="60" spans="1:16" x14ac:dyDescent="0.35">
      <c r="A60" s="15" t="s">
        <v>4</v>
      </c>
      <c r="B60" s="15">
        <v>51</v>
      </c>
      <c r="C60" s="15" t="str">
        <f t="shared" si="5"/>
        <v>51-Blanking</v>
      </c>
      <c r="D60" s="15">
        <v>6</v>
      </c>
      <c r="E60" s="15">
        <f t="shared" si="6"/>
        <v>0</v>
      </c>
      <c r="F60" s="15">
        <f t="shared" si="7"/>
        <v>0</v>
      </c>
      <c r="G60" s="15">
        <f t="shared" si="8"/>
        <v>1.2</v>
      </c>
      <c r="H60" s="15">
        <f t="shared" si="9"/>
        <v>0</v>
      </c>
      <c r="I60" s="15">
        <f t="shared" si="10"/>
        <v>0</v>
      </c>
      <c r="J60" s="15">
        <f t="shared" si="11"/>
        <v>900</v>
      </c>
      <c r="K60" s="15">
        <v>1.1000000000000001</v>
      </c>
      <c r="L60" s="17">
        <f t="shared" si="12"/>
        <v>0</v>
      </c>
      <c r="M60" s="14">
        <f t="shared" si="13"/>
        <v>0</v>
      </c>
      <c r="N60" s="68">
        <f>+SUM(M52:M60)</f>
        <v>7</v>
      </c>
      <c r="O60" s="69">
        <f>+N60*5</f>
        <v>35</v>
      </c>
    </row>
    <row r="61" spans="1:16" x14ac:dyDescent="0.35">
      <c r="A61" s="15" t="s">
        <v>3</v>
      </c>
      <c r="B61" s="15">
        <v>11</v>
      </c>
      <c r="C61" s="15" t="str">
        <f t="shared" si="5"/>
        <v>11-Bending</v>
      </c>
      <c r="D61" s="15">
        <v>140</v>
      </c>
      <c r="E61" s="15">
        <f t="shared" si="6"/>
        <v>5.4</v>
      </c>
      <c r="F61" s="15">
        <f t="shared" si="7"/>
        <v>756</v>
      </c>
      <c r="G61" s="15">
        <f t="shared" si="8"/>
        <v>28</v>
      </c>
      <c r="H61" s="15">
        <f t="shared" si="9"/>
        <v>27</v>
      </c>
      <c r="I61" s="15">
        <f t="shared" si="10"/>
        <v>54</v>
      </c>
      <c r="J61" s="15">
        <f>900*$F$3/100</f>
        <v>900</v>
      </c>
      <c r="K61" s="15">
        <v>1.1000000000000001</v>
      </c>
      <c r="L61" s="17">
        <f t="shared" si="12"/>
        <v>0.5544</v>
      </c>
      <c r="M61" s="14">
        <f t="shared" si="13"/>
        <v>1</v>
      </c>
      <c r="N61" s="68"/>
      <c r="O61" s="26"/>
    </row>
    <row r="62" spans="1:16" x14ac:dyDescent="0.35">
      <c r="A62" s="15" t="s">
        <v>3</v>
      </c>
      <c r="B62" s="15">
        <v>12</v>
      </c>
      <c r="C62" s="15" t="str">
        <f t="shared" si="5"/>
        <v>12-Bending</v>
      </c>
      <c r="D62" s="15">
        <v>125</v>
      </c>
      <c r="E62" s="15">
        <f t="shared" si="6"/>
        <v>6.4</v>
      </c>
      <c r="F62" s="15">
        <f t="shared" si="7"/>
        <v>800</v>
      </c>
      <c r="G62" s="15">
        <f t="shared" si="8"/>
        <v>25</v>
      </c>
      <c r="H62" s="15">
        <f t="shared" si="9"/>
        <v>32</v>
      </c>
      <c r="I62" s="15">
        <f t="shared" si="10"/>
        <v>64</v>
      </c>
      <c r="J62" s="15">
        <f t="shared" ref="J62:J79" si="14">900*$F$3/100</f>
        <v>900</v>
      </c>
      <c r="K62" s="15">
        <v>1.1000000000000001</v>
      </c>
      <c r="L62" s="17">
        <f t="shared" si="12"/>
        <v>0.58666666666666667</v>
      </c>
      <c r="M62" s="14">
        <f t="shared" si="13"/>
        <v>1</v>
      </c>
      <c r="N62" s="68"/>
      <c r="O62" s="26"/>
    </row>
    <row r="63" spans="1:16" x14ac:dyDescent="0.35">
      <c r="A63" s="15" t="s">
        <v>3</v>
      </c>
      <c r="B63" s="15">
        <v>13</v>
      </c>
      <c r="C63" s="15" t="str">
        <f t="shared" si="5"/>
        <v>13-Bending</v>
      </c>
      <c r="D63" s="15">
        <v>126</v>
      </c>
      <c r="E63" s="15">
        <f t="shared" si="6"/>
        <v>7.4</v>
      </c>
      <c r="F63" s="15">
        <f t="shared" si="7"/>
        <v>932.40000000000009</v>
      </c>
      <c r="G63" s="15">
        <f t="shared" si="8"/>
        <v>25.2</v>
      </c>
      <c r="H63" s="15">
        <f t="shared" si="9"/>
        <v>37</v>
      </c>
      <c r="I63" s="15">
        <f t="shared" si="10"/>
        <v>74</v>
      </c>
      <c r="J63" s="15">
        <f t="shared" si="14"/>
        <v>900</v>
      </c>
      <c r="K63" s="15">
        <v>1.1000000000000001</v>
      </c>
      <c r="L63" s="17">
        <f t="shared" si="12"/>
        <v>0.68376000000000003</v>
      </c>
      <c r="M63" s="14">
        <f t="shared" si="13"/>
        <v>1</v>
      </c>
      <c r="N63" s="68"/>
      <c r="O63" s="26"/>
    </row>
    <row r="64" spans="1:16" x14ac:dyDescent="0.35">
      <c r="A64" s="15" t="s">
        <v>3</v>
      </c>
      <c r="B64" s="15">
        <v>14</v>
      </c>
      <c r="C64" s="15" t="str">
        <f t="shared" si="5"/>
        <v>14-Bending</v>
      </c>
      <c r="D64" s="15">
        <v>31</v>
      </c>
      <c r="E64" s="15">
        <f t="shared" si="6"/>
        <v>5.4</v>
      </c>
      <c r="F64" s="15">
        <f t="shared" si="7"/>
        <v>167.4</v>
      </c>
      <c r="G64" s="15">
        <f t="shared" si="8"/>
        <v>6.2</v>
      </c>
      <c r="H64" s="15">
        <f t="shared" si="9"/>
        <v>27</v>
      </c>
      <c r="I64" s="15">
        <f t="shared" si="10"/>
        <v>54</v>
      </c>
      <c r="J64" s="15">
        <f t="shared" si="14"/>
        <v>900</v>
      </c>
      <c r="K64" s="15">
        <v>1.1000000000000001</v>
      </c>
      <c r="L64" s="17">
        <f t="shared" si="12"/>
        <v>0.12276000000000001</v>
      </c>
      <c r="M64" s="14">
        <f t="shared" si="13"/>
        <v>1</v>
      </c>
      <c r="N64" s="68"/>
      <c r="O64" s="26"/>
    </row>
    <row r="65" spans="1:15" x14ac:dyDescent="0.35">
      <c r="A65" s="15" t="s">
        <v>3</v>
      </c>
      <c r="B65" s="15">
        <v>15</v>
      </c>
      <c r="C65" s="15" t="str">
        <f t="shared" si="5"/>
        <v>15-Bending</v>
      </c>
      <c r="D65" s="15">
        <v>31</v>
      </c>
      <c r="E65" s="15">
        <f t="shared" si="6"/>
        <v>5.4</v>
      </c>
      <c r="F65" s="15">
        <f t="shared" si="7"/>
        <v>167.4</v>
      </c>
      <c r="G65" s="15">
        <f t="shared" si="8"/>
        <v>6.2</v>
      </c>
      <c r="H65" s="15">
        <f t="shared" si="9"/>
        <v>27</v>
      </c>
      <c r="I65" s="15">
        <f t="shared" si="10"/>
        <v>54</v>
      </c>
      <c r="J65" s="15">
        <f t="shared" si="14"/>
        <v>900</v>
      </c>
      <c r="K65" s="15">
        <v>1.1000000000000001</v>
      </c>
      <c r="L65" s="17">
        <f t="shared" si="12"/>
        <v>0.12276000000000001</v>
      </c>
      <c r="M65" s="14">
        <f t="shared" si="13"/>
        <v>1</v>
      </c>
      <c r="N65" s="68"/>
      <c r="O65" s="26"/>
    </row>
    <row r="66" spans="1:15" x14ac:dyDescent="0.35">
      <c r="A66" s="15" t="s">
        <v>3</v>
      </c>
      <c r="B66" s="15">
        <v>21</v>
      </c>
      <c r="C66" s="15" t="str">
        <f t="shared" si="5"/>
        <v>21-Bending</v>
      </c>
      <c r="D66" s="15">
        <v>453</v>
      </c>
      <c r="E66" s="15">
        <f t="shared" si="6"/>
        <v>3.4</v>
      </c>
      <c r="F66" s="15">
        <f t="shared" si="7"/>
        <v>1540.2</v>
      </c>
      <c r="G66" s="15">
        <f t="shared" si="8"/>
        <v>90.6</v>
      </c>
      <c r="H66" s="15">
        <f t="shared" si="9"/>
        <v>17</v>
      </c>
      <c r="I66" s="15">
        <f t="shared" si="10"/>
        <v>34</v>
      </c>
      <c r="J66" s="15">
        <f t="shared" si="14"/>
        <v>900</v>
      </c>
      <c r="K66" s="15">
        <v>1.1000000000000001</v>
      </c>
      <c r="L66" s="17">
        <f t="shared" si="12"/>
        <v>1.12948</v>
      </c>
      <c r="M66" s="14">
        <f t="shared" si="13"/>
        <v>2</v>
      </c>
      <c r="N66" s="68"/>
      <c r="O66" s="26"/>
    </row>
    <row r="67" spans="1:15" x14ac:dyDescent="0.35">
      <c r="A67" s="15" t="s">
        <v>3</v>
      </c>
      <c r="B67" s="15">
        <v>31</v>
      </c>
      <c r="C67" s="15" t="str">
        <f t="shared" si="5"/>
        <v>31-Bending</v>
      </c>
      <c r="D67" s="15">
        <v>158</v>
      </c>
      <c r="E67" s="15">
        <f t="shared" si="6"/>
        <v>3.4</v>
      </c>
      <c r="F67" s="15">
        <f t="shared" si="7"/>
        <v>537.19999999999993</v>
      </c>
      <c r="G67" s="15">
        <f t="shared" si="8"/>
        <v>31.6</v>
      </c>
      <c r="H67" s="15">
        <f t="shared" si="9"/>
        <v>17</v>
      </c>
      <c r="I67" s="15">
        <f t="shared" si="10"/>
        <v>34</v>
      </c>
      <c r="J67" s="15">
        <f t="shared" si="14"/>
        <v>900</v>
      </c>
      <c r="K67" s="15">
        <v>1.1000000000000001</v>
      </c>
      <c r="L67" s="17">
        <f t="shared" si="12"/>
        <v>0.39394666666666678</v>
      </c>
      <c r="M67" s="14">
        <f t="shared" si="13"/>
        <v>1</v>
      </c>
      <c r="N67" s="68"/>
      <c r="O67" s="26"/>
    </row>
    <row r="68" spans="1:15" x14ac:dyDescent="0.35">
      <c r="A68" s="15" t="s">
        <v>3</v>
      </c>
      <c r="B68" s="15">
        <v>41</v>
      </c>
      <c r="C68" s="15" t="str">
        <f t="shared" si="5"/>
        <v>41-Bending</v>
      </c>
      <c r="D68" s="15">
        <v>6</v>
      </c>
      <c r="E68" s="15">
        <f t="shared" si="6"/>
        <v>0</v>
      </c>
      <c r="F68" s="15">
        <f t="shared" si="7"/>
        <v>0</v>
      </c>
      <c r="G68" s="15">
        <f t="shared" si="8"/>
        <v>1.2</v>
      </c>
      <c r="H68" s="15">
        <f t="shared" si="9"/>
        <v>0</v>
      </c>
      <c r="I68" s="15">
        <f t="shared" si="10"/>
        <v>0</v>
      </c>
      <c r="J68" s="15">
        <f t="shared" si="14"/>
        <v>900</v>
      </c>
      <c r="K68" s="15">
        <v>1.1000000000000001</v>
      </c>
      <c r="L68" s="17">
        <f t="shared" si="12"/>
        <v>0</v>
      </c>
      <c r="M68" s="14">
        <f t="shared" si="13"/>
        <v>0</v>
      </c>
      <c r="N68" s="68"/>
      <c r="O68" s="26"/>
    </row>
    <row r="69" spans="1:15" x14ac:dyDescent="0.35">
      <c r="A69" s="15" t="s">
        <v>3</v>
      </c>
      <c r="B69" s="15">
        <v>51</v>
      </c>
      <c r="C69" s="15" t="str">
        <f t="shared" si="5"/>
        <v>51-Bending</v>
      </c>
      <c r="D69" s="15">
        <v>6</v>
      </c>
      <c r="E69" s="15">
        <f t="shared" si="6"/>
        <v>0</v>
      </c>
      <c r="F69" s="15">
        <f t="shared" si="7"/>
        <v>0</v>
      </c>
      <c r="G69" s="15">
        <f t="shared" si="8"/>
        <v>1.2</v>
      </c>
      <c r="H69" s="15">
        <f t="shared" si="9"/>
        <v>0</v>
      </c>
      <c r="I69" s="15">
        <f t="shared" si="10"/>
        <v>0</v>
      </c>
      <c r="J69" s="15">
        <f t="shared" si="14"/>
        <v>900</v>
      </c>
      <c r="K69" s="15">
        <v>1.1000000000000001</v>
      </c>
      <c r="L69" s="17">
        <f t="shared" si="12"/>
        <v>0</v>
      </c>
      <c r="M69" s="14">
        <f t="shared" si="13"/>
        <v>0</v>
      </c>
      <c r="N69" s="68">
        <f>+SUM(M61:M69)</f>
        <v>8</v>
      </c>
      <c r="O69" s="69">
        <f>+N69*5</f>
        <v>40</v>
      </c>
    </row>
    <row r="70" spans="1:15" x14ac:dyDescent="0.35">
      <c r="A70" s="15" t="s">
        <v>5</v>
      </c>
      <c r="B70" s="15">
        <v>11</v>
      </c>
      <c r="C70" s="15" t="str">
        <f t="shared" si="5"/>
        <v>11-Foaming</v>
      </c>
      <c r="D70" s="15">
        <v>140</v>
      </c>
      <c r="E70" s="15">
        <f t="shared" si="6"/>
        <v>11</v>
      </c>
      <c r="F70" s="15">
        <f t="shared" si="7"/>
        <v>1540</v>
      </c>
      <c r="G70" s="15">
        <f t="shared" si="8"/>
        <v>28</v>
      </c>
      <c r="H70" s="15">
        <f t="shared" si="9"/>
        <v>55</v>
      </c>
      <c r="I70" s="15">
        <f t="shared" si="10"/>
        <v>110</v>
      </c>
      <c r="J70" s="15">
        <f t="shared" si="14"/>
        <v>900</v>
      </c>
      <c r="K70" s="15">
        <v>1.1000000000000001</v>
      </c>
      <c r="L70" s="17">
        <f t="shared" si="12"/>
        <v>1.1293333333333335</v>
      </c>
      <c r="M70" s="14">
        <f t="shared" si="13"/>
        <v>2</v>
      </c>
      <c r="N70" s="68"/>
      <c r="O70" s="26"/>
    </row>
    <row r="71" spans="1:15" x14ac:dyDescent="0.35">
      <c r="A71" s="15" t="s">
        <v>5</v>
      </c>
      <c r="B71" s="15">
        <v>12</v>
      </c>
      <c r="C71" s="15" t="str">
        <f t="shared" si="5"/>
        <v>12-Foaming</v>
      </c>
      <c r="D71" s="15">
        <v>125</v>
      </c>
      <c r="E71" s="15">
        <f t="shared" si="6"/>
        <v>12</v>
      </c>
      <c r="F71" s="15">
        <f t="shared" si="7"/>
        <v>1500</v>
      </c>
      <c r="G71" s="15">
        <f t="shared" si="8"/>
        <v>25</v>
      </c>
      <c r="H71" s="15">
        <f t="shared" si="9"/>
        <v>60</v>
      </c>
      <c r="I71" s="15">
        <f t="shared" si="10"/>
        <v>120</v>
      </c>
      <c r="J71" s="15">
        <f t="shared" si="14"/>
        <v>900</v>
      </c>
      <c r="K71" s="15">
        <v>1.1000000000000001</v>
      </c>
      <c r="L71" s="17">
        <f t="shared" si="12"/>
        <v>1.1000000000000001</v>
      </c>
      <c r="M71" s="14">
        <f t="shared" si="13"/>
        <v>2</v>
      </c>
      <c r="N71" s="68"/>
      <c r="O71" s="26"/>
    </row>
    <row r="72" spans="1:15" x14ac:dyDescent="0.35">
      <c r="A72" s="15" t="s">
        <v>5</v>
      </c>
      <c r="B72" s="15">
        <v>13</v>
      </c>
      <c r="C72" s="15" t="str">
        <f t="shared" si="5"/>
        <v>13-Foaming</v>
      </c>
      <c r="D72" s="15">
        <v>126</v>
      </c>
      <c r="E72" s="15">
        <f t="shared" si="6"/>
        <v>13</v>
      </c>
      <c r="F72" s="15">
        <f t="shared" si="7"/>
        <v>1638</v>
      </c>
      <c r="G72" s="15">
        <f t="shared" si="8"/>
        <v>25.2</v>
      </c>
      <c r="H72" s="15">
        <f t="shared" si="9"/>
        <v>65</v>
      </c>
      <c r="I72" s="15">
        <f t="shared" si="10"/>
        <v>130</v>
      </c>
      <c r="J72" s="15">
        <f t="shared" si="14"/>
        <v>900</v>
      </c>
      <c r="K72" s="15">
        <v>1.1000000000000001</v>
      </c>
      <c r="L72" s="17">
        <f t="shared" si="12"/>
        <v>1.2012</v>
      </c>
      <c r="M72" s="14">
        <f t="shared" si="13"/>
        <v>2</v>
      </c>
      <c r="N72" s="68"/>
      <c r="O72" s="26"/>
    </row>
    <row r="73" spans="1:15" x14ac:dyDescent="0.35">
      <c r="A73" s="15" t="s">
        <v>5</v>
      </c>
      <c r="B73" s="15">
        <v>14</v>
      </c>
      <c r="C73" s="15" t="str">
        <f t="shared" si="5"/>
        <v>14-Foaming</v>
      </c>
      <c r="D73" s="15">
        <v>31</v>
      </c>
      <c r="E73" s="15">
        <f t="shared" si="6"/>
        <v>11</v>
      </c>
      <c r="F73" s="15">
        <f t="shared" si="7"/>
        <v>341</v>
      </c>
      <c r="G73" s="15">
        <f t="shared" si="8"/>
        <v>6.2</v>
      </c>
      <c r="H73" s="15">
        <f t="shared" si="9"/>
        <v>55</v>
      </c>
      <c r="I73" s="15">
        <f t="shared" si="10"/>
        <v>110</v>
      </c>
      <c r="J73" s="15">
        <f t="shared" si="14"/>
        <v>900</v>
      </c>
      <c r="K73" s="15">
        <v>1.1000000000000001</v>
      </c>
      <c r="L73" s="17">
        <f t="shared" si="12"/>
        <v>0.25006666666666671</v>
      </c>
      <c r="M73" s="14">
        <f t="shared" si="13"/>
        <v>1</v>
      </c>
      <c r="N73" s="68"/>
      <c r="O73" s="26"/>
    </row>
    <row r="74" spans="1:15" ht="14" customHeight="1" x14ac:dyDescent="0.35">
      <c r="A74" s="15" t="s">
        <v>5</v>
      </c>
      <c r="B74" s="15">
        <v>15</v>
      </c>
      <c r="C74" s="15" t="str">
        <f t="shared" si="5"/>
        <v>15-Foaming</v>
      </c>
      <c r="D74" s="15">
        <v>31</v>
      </c>
      <c r="E74" s="15">
        <f t="shared" si="6"/>
        <v>11</v>
      </c>
      <c r="F74" s="15">
        <f t="shared" si="7"/>
        <v>341</v>
      </c>
      <c r="G74" s="15">
        <f t="shared" si="8"/>
        <v>6.2</v>
      </c>
      <c r="H74" s="15">
        <f t="shared" si="9"/>
        <v>55</v>
      </c>
      <c r="I74" s="15">
        <f t="shared" si="10"/>
        <v>110</v>
      </c>
      <c r="J74" s="15">
        <f t="shared" si="14"/>
        <v>900</v>
      </c>
      <c r="K74" s="15">
        <v>1.1000000000000001</v>
      </c>
      <c r="L74" s="17">
        <f t="shared" si="12"/>
        <v>0.25006666666666671</v>
      </c>
      <c r="M74" s="14">
        <f t="shared" si="13"/>
        <v>1</v>
      </c>
      <c r="N74" s="68"/>
      <c r="O74" s="26"/>
    </row>
    <row r="75" spans="1:15" x14ac:dyDescent="0.35">
      <c r="A75" s="15" t="s">
        <v>5</v>
      </c>
      <c r="B75" s="15">
        <v>21</v>
      </c>
      <c r="C75" s="15" t="str">
        <f t="shared" si="5"/>
        <v>21-Foaming</v>
      </c>
      <c r="D75" s="15">
        <v>453</v>
      </c>
      <c r="E75" s="15">
        <f t="shared" si="6"/>
        <v>8</v>
      </c>
      <c r="F75" s="15">
        <f t="shared" si="7"/>
        <v>3624</v>
      </c>
      <c r="G75" s="15">
        <f t="shared" si="8"/>
        <v>90.6</v>
      </c>
      <c r="H75" s="15">
        <f t="shared" si="9"/>
        <v>40</v>
      </c>
      <c r="I75" s="15">
        <f t="shared" si="10"/>
        <v>80</v>
      </c>
      <c r="J75" s="15">
        <f t="shared" si="14"/>
        <v>900</v>
      </c>
      <c r="K75" s="15">
        <v>1.1000000000000001</v>
      </c>
      <c r="L75" s="17">
        <f t="shared" si="12"/>
        <v>2.6576000000000004</v>
      </c>
      <c r="M75" s="14">
        <f t="shared" si="13"/>
        <v>3</v>
      </c>
      <c r="N75" s="68"/>
      <c r="O75" s="26"/>
    </row>
    <row r="76" spans="1:15" x14ac:dyDescent="0.35">
      <c r="A76" s="15" t="s">
        <v>5</v>
      </c>
      <c r="B76" s="15">
        <v>31</v>
      </c>
      <c r="C76" s="15" t="str">
        <f t="shared" si="5"/>
        <v>31-Foaming</v>
      </c>
      <c r="D76" s="15">
        <v>0</v>
      </c>
      <c r="E76" s="15">
        <f t="shared" si="6"/>
        <v>0</v>
      </c>
      <c r="F76" s="15">
        <f t="shared" si="7"/>
        <v>0</v>
      </c>
      <c r="G76" s="15">
        <f t="shared" si="8"/>
        <v>0</v>
      </c>
      <c r="H76" s="15">
        <f t="shared" si="9"/>
        <v>0</v>
      </c>
      <c r="I76" s="15">
        <f t="shared" si="10"/>
        <v>0</v>
      </c>
      <c r="J76" s="15">
        <f t="shared" si="14"/>
        <v>900</v>
      </c>
      <c r="K76" s="15">
        <v>1.1000000000000001</v>
      </c>
      <c r="L76" s="17">
        <f t="shared" si="12"/>
        <v>0</v>
      </c>
      <c r="M76" s="14">
        <f t="shared" si="13"/>
        <v>0</v>
      </c>
      <c r="N76" s="68"/>
      <c r="O76" s="26"/>
    </row>
    <row r="77" spans="1:15" x14ac:dyDescent="0.35">
      <c r="A77" s="15" t="s">
        <v>5</v>
      </c>
      <c r="B77" s="15">
        <v>41</v>
      </c>
      <c r="C77" s="15" t="str">
        <f t="shared" si="5"/>
        <v>41-Foaming</v>
      </c>
      <c r="D77" s="15">
        <v>6</v>
      </c>
      <c r="E77" s="15">
        <f t="shared" si="6"/>
        <v>0</v>
      </c>
      <c r="F77" s="15">
        <f t="shared" si="7"/>
        <v>0</v>
      </c>
      <c r="G77" s="15">
        <f t="shared" si="8"/>
        <v>1.2</v>
      </c>
      <c r="H77" s="15">
        <f t="shared" si="9"/>
        <v>0</v>
      </c>
      <c r="I77" s="15">
        <f t="shared" si="10"/>
        <v>0</v>
      </c>
      <c r="J77" s="15">
        <f t="shared" si="14"/>
        <v>900</v>
      </c>
      <c r="K77" s="15">
        <v>1.1000000000000001</v>
      </c>
      <c r="L77" s="17">
        <f t="shared" si="12"/>
        <v>0</v>
      </c>
      <c r="M77" s="14">
        <f t="shared" si="13"/>
        <v>0</v>
      </c>
      <c r="N77" s="68"/>
      <c r="O77" s="26"/>
    </row>
    <row r="78" spans="1:15" x14ac:dyDescent="0.35">
      <c r="A78" s="15" t="s">
        <v>5</v>
      </c>
      <c r="B78" s="15">
        <v>51</v>
      </c>
      <c r="C78" s="15" t="str">
        <f t="shared" si="5"/>
        <v>51-Foaming</v>
      </c>
      <c r="D78" s="15">
        <v>6</v>
      </c>
      <c r="E78" s="15">
        <f t="shared" si="6"/>
        <v>0</v>
      </c>
      <c r="F78" s="15">
        <f t="shared" si="7"/>
        <v>0</v>
      </c>
      <c r="G78" s="15">
        <f t="shared" si="8"/>
        <v>1.2</v>
      </c>
      <c r="H78" s="15">
        <f t="shared" si="9"/>
        <v>0</v>
      </c>
      <c r="I78" s="15">
        <f t="shared" si="10"/>
        <v>0</v>
      </c>
      <c r="J78" s="15">
        <f t="shared" si="14"/>
        <v>900</v>
      </c>
      <c r="K78" s="15">
        <v>1.1000000000000001</v>
      </c>
      <c r="L78" s="17">
        <f>+G78*(H78+I78)/J78*K78/5</f>
        <v>0</v>
      </c>
      <c r="M78" s="14">
        <f t="shared" si="13"/>
        <v>0</v>
      </c>
      <c r="N78" s="68">
        <f>+SUM(M70:M78)</f>
        <v>11</v>
      </c>
      <c r="O78" s="69">
        <f>+N78*5</f>
        <v>55</v>
      </c>
    </row>
    <row r="79" spans="1:15" x14ac:dyDescent="0.35">
      <c r="A79" s="15" t="s">
        <v>13</v>
      </c>
      <c r="B79" s="15">
        <v>111</v>
      </c>
      <c r="C79" s="15"/>
      <c r="D79" s="15">
        <v>79</v>
      </c>
      <c r="E79" s="15">
        <v>20</v>
      </c>
      <c r="F79" s="15">
        <f>+E79*D79</f>
        <v>1580</v>
      </c>
      <c r="G79" s="15">
        <f t="shared" si="8"/>
        <v>15.8</v>
      </c>
      <c r="H79" s="15">
        <f>+F79/G79</f>
        <v>100</v>
      </c>
      <c r="I79" s="15">
        <f t="shared" si="10"/>
        <v>200</v>
      </c>
      <c r="J79" s="15">
        <f t="shared" si="14"/>
        <v>900</v>
      </c>
      <c r="K79" s="15">
        <v>1.1000000000000001</v>
      </c>
      <c r="L79" s="17">
        <f>+G79*(H79+I79)/J79*K79/5</f>
        <v>1.1586666666666667</v>
      </c>
      <c r="M79" s="14">
        <f t="shared" si="13"/>
        <v>2</v>
      </c>
      <c r="N79" s="68"/>
      <c r="O79" s="69"/>
    </row>
    <row r="80" spans="1:15" x14ac:dyDescent="0.35">
      <c r="A80" s="15" t="s">
        <v>13</v>
      </c>
      <c r="B80" s="15">
        <v>112</v>
      </c>
      <c r="C80" s="15"/>
      <c r="D80" s="15">
        <v>73</v>
      </c>
      <c r="E80" s="15">
        <v>22</v>
      </c>
      <c r="F80" s="15">
        <f t="shared" ref="F80:F87" si="15">+E80*D80</f>
        <v>1606</v>
      </c>
      <c r="G80" s="15">
        <f t="shared" si="8"/>
        <v>14.6</v>
      </c>
      <c r="H80" s="15">
        <f t="shared" ref="H80:H87" si="16">+F80/G80</f>
        <v>110</v>
      </c>
      <c r="I80" s="15">
        <f t="shared" si="10"/>
        <v>220</v>
      </c>
      <c r="J80" s="15">
        <v>900</v>
      </c>
      <c r="K80" s="15">
        <v>1.1000000000000001</v>
      </c>
      <c r="L80" s="17">
        <f t="shared" ref="L80:L87" si="17">+G80*(H80+I80)/J80*K80/5</f>
        <v>1.1777333333333335</v>
      </c>
      <c r="M80" s="14">
        <f t="shared" si="13"/>
        <v>2</v>
      </c>
      <c r="N80" s="68"/>
      <c r="O80" s="69"/>
    </row>
    <row r="81" spans="1:16" x14ac:dyDescent="0.35">
      <c r="A81" s="15" t="s">
        <v>13</v>
      </c>
      <c r="B81" s="15">
        <v>113</v>
      </c>
      <c r="C81" s="15"/>
      <c r="D81" s="15">
        <v>69</v>
      </c>
      <c r="E81" s="15">
        <v>22</v>
      </c>
      <c r="F81" s="15">
        <f t="shared" si="15"/>
        <v>1518</v>
      </c>
      <c r="G81" s="15">
        <f t="shared" si="8"/>
        <v>13.8</v>
      </c>
      <c r="H81" s="15">
        <f t="shared" si="16"/>
        <v>110</v>
      </c>
      <c r="I81" s="15">
        <f t="shared" si="10"/>
        <v>220</v>
      </c>
      <c r="J81" s="15">
        <v>900</v>
      </c>
      <c r="K81" s="15">
        <v>1.1000000000000001</v>
      </c>
      <c r="L81" s="17">
        <f t="shared" si="17"/>
        <v>1.1132</v>
      </c>
      <c r="M81" s="14">
        <f t="shared" si="13"/>
        <v>2</v>
      </c>
      <c r="N81" s="68"/>
      <c r="O81" s="69"/>
    </row>
    <row r="82" spans="1:16" x14ac:dyDescent="0.35">
      <c r="A82" s="15" t="s">
        <v>13</v>
      </c>
      <c r="B82" s="15">
        <v>121</v>
      </c>
      <c r="C82" s="15"/>
      <c r="D82" s="15">
        <v>49</v>
      </c>
      <c r="E82" s="15">
        <v>25</v>
      </c>
      <c r="F82" s="15">
        <f t="shared" si="15"/>
        <v>1225</v>
      </c>
      <c r="G82" s="15">
        <f t="shared" si="8"/>
        <v>9.8000000000000007</v>
      </c>
      <c r="H82" s="15">
        <f t="shared" si="16"/>
        <v>124.99999999999999</v>
      </c>
      <c r="I82" s="15">
        <f t="shared" si="10"/>
        <v>249.99999999999997</v>
      </c>
      <c r="J82" s="15">
        <v>900</v>
      </c>
      <c r="K82" s="15">
        <v>1.1000000000000001</v>
      </c>
      <c r="L82" s="17">
        <f t="shared" si="17"/>
        <v>0.89833333333333343</v>
      </c>
      <c r="M82" s="14">
        <f t="shared" si="13"/>
        <v>1</v>
      </c>
      <c r="N82" s="68"/>
      <c r="O82" s="69"/>
    </row>
    <row r="83" spans="1:16" x14ac:dyDescent="0.35">
      <c r="A83" s="15" t="s">
        <v>13</v>
      </c>
      <c r="B83" s="15">
        <v>122</v>
      </c>
      <c r="C83" s="15"/>
      <c r="D83" s="15">
        <v>52</v>
      </c>
      <c r="E83" s="15">
        <v>27</v>
      </c>
      <c r="F83" s="15">
        <f t="shared" si="15"/>
        <v>1404</v>
      </c>
      <c r="G83" s="15">
        <f t="shared" si="8"/>
        <v>10.4</v>
      </c>
      <c r="H83" s="15">
        <f t="shared" si="16"/>
        <v>135</v>
      </c>
      <c r="I83" s="15">
        <f t="shared" si="10"/>
        <v>270</v>
      </c>
      <c r="J83" s="15">
        <v>900</v>
      </c>
      <c r="K83" s="15">
        <v>1.1000000000000001</v>
      </c>
      <c r="L83" s="17">
        <f t="shared" si="17"/>
        <v>1.0295999999999998</v>
      </c>
      <c r="M83" s="14">
        <f t="shared" si="13"/>
        <v>2</v>
      </c>
      <c r="N83" s="68"/>
      <c r="O83" s="69"/>
    </row>
    <row r="84" spans="1:16" x14ac:dyDescent="0.35">
      <c r="A84" s="15" t="s">
        <v>13</v>
      </c>
      <c r="B84" s="15">
        <v>123</v>
      </c>
      <c r="C84" s="15"/>
      <c r="D84" s="15">
        <v>57</v>
      </c>
      <c r="E84" s="15">
        <v>27</v>
      </c>
      <c r="F84" s="15">
        <f t="shared" si="15"/>
        <v>1539</v>
      </c>
      <c r="G84" s="15">
        <f t="shared" si="8"/>
        <v>11.4</v>
      </c>
      <c r="H84" s="15">
        <f t="shared" si="16"/>
        <v>135</v>
      </c>
      <c r="I84" s="15">
        <f t="shared" si="10"/>
        <v>270</v>
      </c>
      <c r="J84" s="15">
        <v>900</v>
      </c>
      <c r="K84" s="15">
        <v>1.1000000000000001</v>
      </c>
      <c r="L84" s="17">
        <f t="shared" si="17"/>
        <v>1.1286</v>
      </c>
      <c r="M84" s="14">
        <f t="shared" si="13"/>
        <v>2</v>
      </c>
      <c r="N84" s="68"/>
      <c r="O84" s="69"/>
    </row>
    <row r="85" spans="1:16" x14ac:dyDescent="0.35">
      <c r="A85" s="15" t="s">
        <v>13</v>
      </c>
      <c r="B85" s="15">
        <v>131</v>
      </c>
      <c r="C85" s="15"/>
      <c r="D85" s="15">
        <v>31</v>
      </c>
      <c r="E85" s="15">
        <v>40</v>
      </c>
      <c r="F85" s="15">
        <f t="shared" si="15"/>
        <v>1240</v>
      </c>
      <c r="G85" s="15">
        <f t="shared" si="8"/>
        <v>6.2</v>
      </c>
      <c r="H85" s="15">
        <f t="shared" si="16"/>
        <v>200</v>
      </c>
      <c r="I85" s="15">
        <f t="shared" si="10"/>
        <v>400</v>
      </c>
      <c r="J85" s="15">
        <v>900</v>
      </c>
      <c r="K85" s="15">
        <v>1.1000000000000001</v>
      </c>
      <c r="L85" s="17">
        <f t="shared" si="17"/>
        <v>0.90933333333333355</v>
      </c>
      <c r="M85" s="14">
        <f t="shared" si="13"/>
        <v>1</v>
      </c>
      <c r="N85" s="68"/>
      <c r="O85" s="69"/>
    </row>
    <row r="86" spans="1:16" x14ac:dyDescent="0.35">
      <c r="A86" s="15" t="s">
        <v>13</v>
      </c>
      <c r="B86" s="15">
        <v>141</v>
      </c>
      <c r="C86" s="15"/>
      <c r="D86" s="15">
        <v>6</v>
      </c>
      <c r="E86" s="15">
        <v>40</v>
      </c>
      <c r="F86" s="15">
        <f t="shared" si="15"/>
        <v>240</v>
      </c>
      <c r="G86" s="15">
        <f t="shared" si="8"/>
        <v>1.2</v>
      </c>
      <c r="H86" s="15">
        <f t="shared" si="16"/>
        <v>200</v>
      </c>
      <c r="I86" s="15">
        <f t="shared" si="10"/>
        <v>400</v>
      </c>
      <c r="J86" s="15">
        <v>900</v>
      </c>
      <c r="K86" s="15">
        <v>1.1000000000000001</v>
      </c>
      <c r="L86" s="17">
        <f t="shared" si="17"/>
        <v>0.17600000000000002</v>
      </c>
      <c r="M86" s="14">
        <f t="shared" si="13"/>
        <v>1</v>
      </c>
      <c r="N86" s="68"/>
      <c r="O86" s="69"/>
    </row>
    <row r="87" spans="1:16" x14ac:dyDescent="0.35">
      <c r="A87" s="15" t="s">
        <v>13</v>
      </c>
      <c r="B87" s="15">
        <v>151</v>
      </c>
      <c r="C87" s="15"/>
      <c r="D87" s="15">
        <v>6</v>
      </c>
      <c r="E87" s="15">
        <v>40</v>
      </c>
      <c r="F87" s="15">
        <f t="shared" si="15"/>
        <v>240</v>
      </c>
      <c r="G87" s="15">
        <f t="shared" si="8"/>
        <v>1.2</v>
      </c>
      <c r="H87" s="15">
        <f t="shared" si="16"/>
        <v>200</v>
      </c>
      <c r="I87" s="15">
        <f t="shared" si="10"/>
        <v>400</v>
      </c>
      <c r="J87" s="15">
        <v>900</v>
      </c>
      <c r="K87" s="15">
        <v>1.1000000000000001</v>
      </c>
      <c r="L87" s="17">
        <f t="shared" si="17"/>
        <v>0.17600000000000002</v>
      </c>
      <c r="M87" s="14">
        <f t="shared" si="13"/>
        <v>1</v>
      </c>
      <c r="N87" s="68">
        <f>+SUM(M79:M87)</f>
        <v>14</v>
      </c>
      <c r="O87" s="69">
        <f>+N87*5</f>
        <v>70</v>
      </c>
    </row>
    <row r="88" spans="1:16" x14ac:dyDescent="0.35">
      <c r="A88" s="15" t="s">
        <v>75</v>
      </c>
      <c r="B88" s="15">
        <v>41</v>
      </c>
      <c r="C88" s="15"/>
      <c r="D88" s="15">
        <v>6</v>
      </c>
      <c r="E88" s="15"/>
      <c r="F88" s="15"/>
      <c r="G88" s="15">
        <f>+D88/5</f>
        <v>1.2</v>
      </c>
      <c r="H88" s="15">
        <v>0</v>
      </c>
      <c r="I88" s="15">
        <f>15*60</f>
        <v>900</v>
      </c>
      <c r="J88" s="15">
        <v>900</v>
      </c>
      <c r="K88" s="15">
        <v>1.1000000000000001</v>
      </c>
      <c r="L88" s="17">
        <f>+G88*(H88+I88)/J88*K88/5</f>
        <v>0.26400000000000001</v>
      </c>
      <c r="M88" s="14">
        <f t="shared" si="13"/>
        <v>1</v>
      </c>
      <c r="N88" s="68"/>
      <c r="O88" s="69"/>
    </row>
    <row r="89" spans="1:16" x14ac:dyDescent="0.35">
      <c r="A89" s="15" t="s">
        <v>75</v>
      </c>
      <c r="B89" s="15">
        <v>51</v>
      </c>
      <c r="C89" s="15"/>
      <c r="D89" s="15">
        <v>6</v>
      </c>
      <c r="E89" s="15"/>
      <c r="F89" s="15"/>
      <c r="G89" s="15">
        <f>+D89/5</f>
        <v>1.2</v>
      </c>
      <c r="H89" s="15">
        <v>0</v>
      </c>
      <c r="I89" s="15">
        <f>15*60</f>
        <v>900</v>
      </c>
      <c r="J89" s="15">
        <v>900</v>
      </c>
      <c r="K89" s="15">
        <v>1.1000000000000001</v>
      </c>
      <c r="L89" s="17">
        <f t="shared" ref="L89" si="18">+G89*(H89+I89)/J89*K89/5</f>
        <v>0.26400000000000001</v>
      </c>
      <c r="M89" s="14">
        <f t="shared" si="13"/>
        <v>1</v>
      </c>
      <c r="N89" s="68">
        <f>+SUM(M88:M89)</f>
        <v>2</v>
      </c>
      <c r="O89" s="69">
        <f>+N89*5</f>
        <v>10</v>
      </c>
    </row>
    <row r="90" spans="1:16" ht="15" thickBot="1" x14ac:dyDescent="0.4">
      <c r="F90" s="8"/>
      <c r="M90" s="5"/>
      <c r="N90" s="8">
        <f>+SUM(N52:N89)</f>
        <v>42</v>
      </c>
      <c r="O90" s="8">
        <f>+SUM(O52:O89)</f>
        <v>210</v>
      </c>
      <c r="P90" s="7"/>
    </row>
    <row r="91" spans="1:16" ht="29.5" thickBot="1" x14ac:dyDescent="0.4">
      <c r="A91" s="54" t="s">
        <v>16</v>
      </c>
      <c r="B91" s="55" t="s">
        <v>92</v>
      </c>
      <c r="C91" s="55" t="s">
        <v>17</v>
      </c>
      <c r="D91" s="55" t="s">
        <v>18</v>
      </c>
      <c r="E91" s="55" t="s">
        <v>19</v>
      </c>
      <c r="F91" s="62" t="s">
        <v>24</v>
      </c>
      <c r="G91" s="55" t="s">
        <v>38</v>
      </c>
      <c r="H91" s="55" t="s">
        <v>39</v>
      </c>
      <c r="I91" s="55" t="s">
        <v>95</v>
      </c>
      <c r="J91" s="56" t="s">
        <v>96</v>
      </c>
    </row>
    <row r="92" spans="1:16" x14ac:dyDescent="0.35">
      <c r="A92" s="29" t="s">
        <v>4</v>
      </c>
      <c r="B92" s="30">
        <v>1076</v>
      </c>
      <c r="C92" s="31">
        <f>+SUMIF(A52:A60,"Blanking",F52:F60)</f>
        <v>1836.1</v>
      </c>
      <c r="D92" s="30">
        <f>450*F2/100*2</f>
        <v>900</v>
      </c>
      <c r="E92" s="32"/>
      <c r="F92" s="63">
        <v>3</v>
      </c>
      <c r="G92" s="30">
        <f>+F92*D92</f>
        <v>2700</v>
      </c>
      <c r="H92" s="34">
        <f>+C92/G92</f>
        <v>0.680037037037037</v>
      </c>
      <c r="I92" s="32">
        <f>+AVERAGE(E52:E58)</f>
        <v>1.7571428571428573</v>
      </c>
      <c r="J92" s="35">
        <f>+F92/I92</f>
        <v>1.7073170731707314</v>
      </c>
    </row>
    <row r="93" spans="1:16" x14ac:dyDescent="0.35">
      <c r="A93" s="27" t="s">
        <v>3</v>
      </c>
      <c r="B93" s="16">
        <v>1076</v>
      </c>
      <c r="C93" s="36">
        <f>+SUMIF(A61:A69,"Bending",F61:F69)</f>
        <v>4900.6000000000004</v>
      </c>
      <c r="D93" s="16">
        <f>450*F3/100*2</f>
        <v>900</v>
      </c>
      <c r="E93" s="18"/>
      <c r="F93" s="64">
        <v>7</v>
      </c>
      <c r="G93" s="16">
        <f t="shared" ref="G93:G95" si="19">+F93*D93</f>
        <v>6300</v>
      </c>
      <c r="H93" s="38">
        <f t="shared" ref="H93:H95" si="20">+C93/G93</f>
        <v>0.77787301587301594</v>
      </c>
      <c r="I93" s="18">
        <f>+AVERAGE(E61:E67)</f>
        <v>5.2571428571428571</v>
      </c>
      <c r="J93" s="39">
        <f t="shared" ref="J93:J95" si="21">+F93/I93</f>
        <v>1.3315217391304348</v>
      </c>
    </row>
    <row r="94" spans="1:16" x14ac:dyDescent="0.35">
      <c r="A94" s="27" t="s">
        <v>5</v>
      </c>
      <c r="B94" s="16">
        <v>918</v>
      </c>
      <c r="C94" s="36">
        <f>+SUMIF(A70:A78,"Foaming",F70:F78)</f>
        <v>8984</v>
      </c>
      <c r="D94" s="16">
        <f>450*F4/100*2</f>
        <v>900</v>
      </c>
      <c r="E94" s="18"/>
      <c r="F94" s="64">
        <v>12</v>
      </c>
      <c r="G94" s="16">
        <f t="shared" si="19"/>
        <v>10800</v>
      </c>
      <c r="H94" s="40">
        <f t="shared" si="20"/>
        <v>0.83185185185185184</v>
      </c>
      <c r="I94" s="18">
        <f>+AVERAGE(E70:E75)</f>
        <v>11</v>
      </c>
      <c r="J94" s="41">
        <f t="shared" si="21"/>
        <v>1.0909090909090908</v>
      </c>
    </row>
    <row r="95" spans="1:16" ht="15" thickBot="1" x14ac:dyDescent="0.4">
      <c r="A95" s="28" t="s">
        <v>13</v>
      </c>
      <c r="B95" s="42">
        <v>422</v>
      </c>
      <c r="C95" s="42">
        <f>+I33</f>
        <v>10592</v>
      </c>
      <c r="D95" s="42">
        <f>450*1*2</f>
        <v>900</v>
      </c>
      <c r="E95" s="43"/>
      <c r="F95" s="65">
        <v>12</v>
      </c>
      <c r="G95" s="42">
        <f t="shared" si="19"/>
        <v>10800</v>
      </c>
      <c r="H95" s="45">
        <f t="shared" si="20"/>
        <v>0.98074074074074069</v>
      </c>
      <c r="I95" s="59">
        <f>+AVERAGE(E79:E87)</f>
        <v>29.222222222222221</v>
      </c>
      <c r="J95" s="60">
        <f t="shared" si="21"/>
        <v>0.41064638783269963</v>
      </c>
    </row>
    <row r="96" spans="1:16" x14ac:dyDescent="0.35">
      <c r="H96" s="11" t="s">
        <v>85</v>
      </c>
      <c r="I96" s="12">
        <f>+SUM(I92:I95)</f>
        <v>47.236507936507934</v>
      </c>
      <c r="J96" s="8"/>
    </row>
    <row r="97" spans="2:10" ht="15" thickBot="1" x14ac:dyDescent="0.4">
      <c r="H97" s="11" t="s">
        <v>86</v>
      </c>
      <c r="I97" s="12">
        <f>+I96*J95</f>
        <v>19.39750135795763</v>
      </c>
      <c r="J97" s="7"/>
    </row>
    <row r="98" spans="2:10" x14ac:dyDescent="0.35">
      <c r="B98" s="48" t="s">
        <v>43</v>
      </c>
      <c r="C98" s="47">
        <f>+(O90/(O90+I97-1))*J95</f>
        <v>0.37756867274004602</v>
      </c>
      <c r="D98" s="8"/>
      <c r="H98" s="7"/>
      <c r="I98" s="7"/>
      <c r="J98" s="7"/>
    </row>
    <row r="99" spans="2:10" x14ac:dyDescent="0.35">
      <c r="B99" s="49" t="s">
        <v>73</v>
      </c>
      <c r="C99" s="50">
        <f>+C98*900</f>
        <v>339.81180546604139</v>
      </c>
    </row>
    <row r="100" spans="2:10" ht="15" thickBot="1" x14ac:dyDescent="0.4">
      <c r="B100" s="51" t="s">
        <v>72</v>
      </c>
      <c r="C100" s="52">
        <v>422</v>
      </c>
      <c r="D100" s="10">
        <f>+C99/C100</f>
        <v>0.80524124518019291</v>
      </c>
      <c r="E100" s="1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82" zoomScaleNormal="100" workbookViewId="0">
      <selection activeCell="E103" sqref="E103"/>
    </sheetView>
  </sheetViews>
  <sheetFormatPr baseColWidth="10" defaultRowHeight="14.5" x14ac:dyDescent="0.35"/>
  <cols>
    <col min="1" max="1" width="14.453125" customWidth="1"/>
    <col min="4" max="4" width="16.26953125" customWidth="1"/>
    <col min="5" max="5" width="13.453125" customWidth="1"/>
    <col min="6" max="6" width="19.26953125" customWidth="1"/>
    <col min="7" max="7" width="16.90625" customWidth="1"/>
    <col min="8" max="8" width="20.90625" customWidth="1"/>
    <col min="9" max="9" width="21.26953125" customWidth="1"/>
    <col min="10" max="10" width="14.453125" customWidth="1"/>
    <col min="14" max="14" width="12.08984375" customWidth="1"/>
    <col min="15" max="15" width="11.54296875" customWidth="1"/>
  </cols>
  <sheetData>
    <row r="1" spans="1:9" x14ac:dyDescent="0.35">
      <c r="A1" s="14" t="s">
        <v>0</v>
      </c>
      <c r="B1" s="14" t="s">
        <v>1</v>
      </c>
      <c r="C1" s="14" t="s">
        <v>15</v>
      </c>
      <c r="D1" s="14" t="s">
        <v>6</v>
      </c>
      <c r="E1" s="14" t="s">
        <v>7</v>
      </c>
      <c r="F1" s="14" t="s">
        <v>2</v>
      </c>
      <c r="G1" s="14" t="s">
        <v>8</v>
      </c>
      <c r="H1" s="14" t="s">
        <v>14</v>
      </c>
      <c r="I1" s="14" t="s">
        <v>22</v>
      </c>
    </row>
    <row r="2" spans="1:9" x14ac:dyDescent="0.35">
      <c r="A2" s="15">
        <v>11</v>
      </c>
      <c r="B2" s="15" t="s">
        <v>4</v>
      </c>
      <c r="C2" s="15" t="str">
        <f>+CONCATENATE(A2,"-",B2)</f>
        <v>11-Blanking</v>
      </c>
      <c r="D2" s="70">
        <v>0.9</v>
      </c>
      <c r="E2" s="15">
        <v>2</v>
      </c>
      <c r="F2" s="15">
        <v>80</v>
      </c>
      <c r="G2" s="15">
        <v>450</v>
      </c>
      <c r="H2" s="15">
        <f t="shared" ref="H2:H21" si="0">+D2*5+E2</f>
        <v>6.5</v>
      </c>
      <c r="I2" s="15">
        <f>+H2/5</f>
        <v>1.3</v>
      </c>
    </row>
    <row r="3" spans="1:9" x14ac:dyDescent="0.35">
      <c r="A3" s="15">
        <v>11</v>
      </c>
      <c r="B3" s="15" t="s">
        <v>3</v>
      </c>
      <c r="C3" s="15" t="str">
        <f t="shared" ref="C3:C21" si="1">+CONCATENATE(A3,"-",B3)</f>
        <v>11-Bending</v>
      </c>
      <c r="D3" s="70">
        <v>4.5</v>
      </c>
      <c r="E3" s="15">
        <v>2</v>
      </c>
      <c r="F3" s="15">
        <v>85</v>
      </c>
      <c r="G3" s="15">
        <v>450</v>
      </c>
      <c r="H3" s="15">
        <f t="shared" si="0"/>
        <v>24.5</v>
      </c>
      <c r="I3" s="15">
        <f t="shared" ref="I3:I21" si="2">+H3/5</f>
        <v>4.9000000000000004</v>
      </c>
    </row>
    <row r="4" spans="1:9" x14ac:dyDescent="0.35">
      <c r="A4" s="15">
        <v>11</v>
      </c>
      <c r="B4" s="15" t="s">
        <v>5</v>
      </c>
      <c r="C4" s="15" t="str">
        <f t="shared" si="1"/>
        <v>11-Foaming</v>
      </c>
      <c r="D4" s="70">
        <v>9</v>
      </c>
      <c r="E4" s="15">
        <v>5</v>
      </c>
      <c r="F4" s="15">
        <v>85</v>
      </c>
      <c r="G4" s="15">
        <v>450</v>
      </c>
      <c r="H4" s="15">
        <f t="shared" si="0"/>
        <v>50</v>
      </c>
      <c r="I4" s="15">
        <f t="shared" si="2"/>
        <v>10</v>
      </c>
    </row>
    <row r="5" spans="1:9" x14ac:dyDescent="0.35">
      <c r="A5" s="15">
        <v>12</v>
      </c>
      <c r="B5" s="15" t="s">
        <v>4</v>
      </c>
      <c r="C5" s="15" t="str">
        <f t="shared" si="1"/>
        <v>12-Blanking</v>
      </c>
      <c r="D5" s="70">
        <v>1.35</v>
      </c>
      <c r="E5" s="15">
        <v>2</v>
      </c>
      <c r="F5" s="15">
        <v>80</v>
      </c>
      <c r="G5" s="15">
        <v>450</v>
      </c>
      <c r="H5" s="15">
        <f t="shared" si="0"/>
        <v>8.75</v>
      </c>
      <c r="I5" s="15">
        <f t="shared" si="2"/>
        <v>1.75</v>
      </c>
    </row>
    <row r="6" spans="1:9" x14ac:dyDescent="0.35">
      <c r="A6" s="15">
        <v>12</v>
      </c>
      <c r="B6" s="15" t="s">
        <v>3</v>
      </c>
      <c r="C6" s="15" t="str">
        <f t="shared" si="1"/>
        <v>12-Bending</v>
      </c>
      <c r="D6" s="70">
        <v>5.4</v>
      </c>
      <c r="E6" s="15">
        <v>2</v>
      </c>
      <c r="F6" s="15">
        <v>85</v>
      </c>
      <c r="G6" s="15">
        <v>450</v>
      </c>
      <c r="H6" s="15">
        <f t="shared" si="0"/>
        <v>29</v>
      </c>
      <c r="I6" s="15">
        <f t="shared" si="2"/>
        <v>5.8</v>
      </c>
    </row>
    <row r="7" spans="1:9" x14ac:dyDescent="0.35">
      <c r="A7" s="15">
        <v>12</v>
      </c>
      <c r="B7" s="15" t="s">
        <v>5</v>
      </c>
      <c r="C7" s="15" t="str">
        <f t="shared" si="1"/>
        <v>12-Foaming</v>
      </c>
      <c r="D7" s="70">
        <v>9.9</v>
      </c>
      <c r="E7" s="15">
        <v>5</v>
      </c>
      <c r="F7" s="15">
        <v>85</v>
      </c>
      <c r="G7" s="15">
        <v>450</v>
      </c>
      <c r="H7" s="15">
        <f t="shared" si="0"/>
        <v>54.5</v>
      </c>
      <c r="I7" s="15">
        <f t="shared" si="2"/>
        <v>10.9</v>
      </c>
    </row>
    <row r="8" spans="1:9" x14ac:dyDescent="0.35">
      <c r="A8" s="15">
        <v>13</v>
      </c>
      <c r="B8" s="15" t="s">
        <v>4</v>
      </c>
      <c r="C8" s="15" t="str">
        <f t="shared" si="1"/>
        <v>13-Blanking</v>
      </c>
      <c r="D8" s="70">
        <v>1.8</v>
      </c>
      <c r="E8" s="15">
        <v>2</v>
      </c>
      <c r="F8" s="15">
        <v>80</v>
      </c>
      <c r="G8" s="15">
        <v>450</v>
      </c>
      <c r="H8" s="15">
        <f t="shared" si="0"/>
        <v>11</v>
      </c>
      <c r="I8" s="15">
        <f t="shared" si="2"/>
        <v>2.2000000000000002</v>
      </c>
    </row>
    <row r="9" spans="1:9" x14ac:dyDescent="0.35">
      <c r="A9" s="15">
        <v>13</v>
      </c>
      <c r="B9" s="15" t="s">
        <v>3</v>
      </c>
      <c r="C9" s="15" t="str">
        <f t="shared" si="1"/>
        <v>13-Bending</v>
      </c>
      <c r="D9" s="70">
        <v>6.3</v>
      </c>
      <c r="E9" s="15">
        <v>2</v>
      </c>
      <c r="F9" s="15">
        <v>85</v>
      </c>
      <c r="G9" s="15">
        <v>450</v>
      </c>
      <c r="H9" s="15">
        <f t="shared" si="0"/>
        <v>33.5</v>
      </c>
      <c r="I9" s="15">
        <f t="shared" si="2"/>
        <v>6.7</v>
      </c>
    </row>
    <row r="10" spans="1:9" x14ac:dyDescent="0.35">
      <c r="A10" s="15">
        <v>13</v>
      </c>
      <c r="B10" s="15" t="s">
        <v>5</v>
      </c>
      <c r="C10" s="15" t="str">
        <f t="shared" si="1"/>
        <v>13-Foaming</v>
      </c>
      <c r="D10" s="70">
        <v>10.8</v>
      </c>
      <c r="E10" s="15">
        <v>5</v>
      </c>
      <c r="F10" s="15">
        <v>85</v>
      </c>
      <c r="G10" s="15">
        <v>450</v>
      </c>
      <c r="H10" s="15">
        <f t="shared" si="0"/>
        <v>59</v>
      </c>
      <c r="I10" s="15">
        <f t="shared" si="2"/>
        <v>11.8</v>
      </c>
    </row>
    <row r="11" spans="1:9" x14ac:dyDescent="0.35">
      <c r="A11" s="15">
        <v>14</v>
      </c>
      <c r="B11" s="15" t="s">
        <v>4</v>
      </c>
      <c r="C11" s="15" t="str">
        <f t="shared" si="1"/>
        <v>14-Blanking</v>
      </c>
      <c r="D11" s="70">
        <v>0.9</v>
      </c>
      <c r="E11" s="15">
        <v>2</v>
      </c>
      <c r="F11" s="15">
        <v>80</v>
      </c>
      <c r="G11" s="15">
        <v>450</v>
      </c>
      <c r="H11" s="15">
        <f t="shared" si="0"/>
        <v>6.5</v>
      </c>
      <c r="I11" s="15">
        <f t="shared" si="2"/>
        <v>1.3</v>
      </c>
    </row>
    <row r="12" spans="1:9" x14ac:dyDescent="0.35">
      <c r="A12" s="15">
        <v>14</v>
      </c>
      <c r="B12" s="15" t="s">
        <v>3</v>
      </c>
      <c r="C12" s="15" t="str">
        <f t="shared" si="1"/>
        <v>14-Bending</v>
      </c>
      <c r="D12" s="70">
        <v>4.5</v>
      </c>
      <c r="E12" s="15">
        <v>2</v>
      </c>
      <c r="F12" s="15">
        <v>85</v>
      </c>
      <c r="G12" s="15">
        <v>450</v>
      </c>
      <c r="H12" s="15">
        <f t="shared" si="0"/>
        <v>24.5</v>
      </c>
      <c r="I12" s="15">
        <f t="shared" si="2"/>
        <v>4.9000000000000004</v>
      </c>
    </row>
    <row r="13" spans="1:9" x14ac:dyDescent="0.35">
      <c r="A13" s="15">
        <v>14</v>
      </c>
      <c r="B13" s="15" t="s">
        <v>5</v>
      </c>
      <c r="C13" s="15" t="str">
        <f t="shared" si="1"/>
        <v>14-Foaming</v>
      </c>
      <c r="D13" s="70">
        <v>9</v>
      </c>
      <c r="E13" s="15">
        <v>5</v>
      </c>
      <c r="F13" s="15">
        <v>85</v>
      </c>
      <c r="G13" s="15">
        <v>450</v>
      </c>
      <c r="H13" s="15">
        <f t="shared" si="0"/>
        <v>50</v>
      </c>
      <c r="I13" s="15">
        <f t="shared" si="2"/>
        <v>10</v>
      </c>
    </row>
    <row r="14" spans="1:9" x14ac:dyDescent="0.35">
      <c r="A14" s="15">
        <v>15</v>
      </c>
      <c r="B14" s="15" t="s">
        <v>4</v>
      </c>
      <c r="C14" s="15" t="str">
        <f t="shared" si="1"/>
        <v>15-Blanking</v>
      </c>
      <c r="D14" s="70">
        <v>0.9</v>
      </c>
      <c r="E14" s="15">
        <v>2</v>
      </c>
      <c r="F14" s="15">
        <v>80</v>
      </c>
      <c r="G14" s="15">
        <v>450</v>
      </c>
      <c r="H14" s="15">
        <f t="shared" si="0"/>
        <v>6.5</v>
      </c>
      <c r="I14" s="15">
        <f t="shared" si="2"/>
        <v>1.3</v>
      </c>
    </row>
    <row r="15" spans="1:9" x14ac:dyDescent="0.35">
      <c r="A15" s="15">
        <v>15</v>
      </c>
      <c r="B15" s="15" t="s">
        <v>3</v>
      </c>
      <c r="C15" s="15" t="str">
        <f t="shared" si="1"/>
        <v>15-Bending</v>
      </c>
      <c r="D15" s="70">
        <v>4.5</v>
      </c>
      <c r="E15" s="15">
        <v>2</v>
      </c>
      <c r="F15" s="15">
        <v>85</v>
      </c>
      <c r="G15" s="15">
        <v>450</v>
      </c>
      <c r="H15" s="15">
        <f t="shared" si="0"/>
        <v>24.5</v>
      </c>
      <c r="I15" s="15">
        <f t="shared" si="2"/>
        <v>4.9000000000000004</v>
      </c>
    </row>
    <row r="16" spans="1:9" x14ac:dyDescent="0.35">
      <c r="A16" s="15">
        <v>15</v>
      </c>
      <c r="B16" s="15" t="s">
        <v>5</v>
      </c>
      <c r="C16" s="15" t="str">
        <f t="shared" si="1"/>
        <v>15-Foaming</v>
      </c>
      <c r="D16" s="70">
        <v>9</v>
      </c>
      <c r="E16" s="15">
        <v>5</v>
      </c>
      <c r="F16" s="15">
        <v>85</v>
      </c>
      <c r="G16" s="15">
        <v>450</v>
      </c>
      <c r="H16" s="15">
        <f t="shared" si="0"/>
        <v>50</v>
      </c>
      <c r="I16" s="15">
        <f t="shared" si="2"/>
        <v>10</v>
      </c>
    </row>
    <row r="17" spans="1:9" x14ac:dyDescent="0.35">
      <c r="A17" s="15">
        <v>21</v>
      </c>
      <c r="B17" s="15" t="s">
        <v>4</v>
      </c>
      <c r="C17" s="15" t="str">
        <f t="shared" si="1"/>
        <v>21-Blanking</v>
      </c>
      <c r="D17" s="70">
        <v>0.9</v>
      </c>
      <c r="E17" s="15">
        <v>2</v>
      </c>
      <c r="F17" s="15">
        <v>80</v>
      </c>
      <c r="G17" s="15">
        <v>450</v>
      </c>
      <c r="H17" s="15">
        <f t="shared" si="0"/>
        <v>6.5</v>
      </c>
      <c r="I17" s="15">
        <f t="shared" si="2"/>
        <v>1.3</v>
      </c>
    </row>
    <row r="18" spans="1:9" x14ac:dyDescent="0.35">
      <c r="A18" s="15">
        <v>21</v>
      </c>
      <c r="B18" s="15" t="s">
        <v>3</v>
      </c>
      <c r="C18" s="15" t="str">
        <f t="shared" si="1"/>
        <v>21-Bending</v>
      </c>
      <c r="D18" s="70">
        <v>2.7</v>
      </c>
      <c r="E18" s="15">
        <v>2</v>
      </c>
      <c r="F18" s="15">
        <v>85</v>
      </c>
      <c r="G18" s="15">
        <v>450</v>
      </c>
      <c r="H18" s="15">
        <f t="shared" si="0"/>
        <v>15.5</v>
      </c>
      <c r="I18" s="15">
        <f t="shared" si="2"/>
        <v>3.1</v>
      </c>
    </row>
    <row r="19" spans="1:9" x14ac:dyDescent="0.35">
      <c r="A19" s="15">
        <v>21</v>
      </c>
      <c r="B19" s="15" t="s">
        <v>5</v>
      </c>
      <c r="C19" s="15" t="str">
        <f t="shared" si="1"/>
        <v>21-Foaming</v>
      </c>
      <c r="D19" s="70">
        <v>6.3</v>
      </c>
      <c r="E19" s="15">
        <v>5</v>
      </c>
      <c r="F19" s="15">
        <v>85</v>
      </c>
      <c r="G19" s="15">
        <v>450</v>
      </c>
      <c r="H19" s="15">
        <f t="shared" si="0"/>
        <v>36.5</v>
      </c>
      <c r="I19" s="15">
        <f t="shared" si="2"/>
        <v>7.3</v>
      </c>
    </row>
    <row r="20" spans="1:9" x14ac:dyDescent="0.35">
      <c r="A20" s="15">
        <v>31</v>
      </c>
      <c r="B20" s="15" t="s">
        <v>4</v>
      </c>
      <c r="C20" s="15" t="str">
        <f t="shared" si="1"/>
        <v>31-Blanking</v>
      </c>
      <c r="D20" s="70">
        <v>1.8</v>
      </c>
      <c r="E20" s="15">
        <v>2</v>
      </c>
      <c r="F20" s="15">
        <v>80</v>
      </c>
      <c r="G20" s="15">
        <v>450</v>
      </c>
      <c r="H20" s="15">
        <f t="shared" si="0"/>
        <v>11</v>
      </c>
      <c r="I20" s="15">
        <f t="shared" si="2"/>
        <v>2.2000000000000002</v>
      </c>
    </row>
    <row r="21" spans="1:9" x14ac:dyDescent="0.35">
      <c r="A21" s="15">
        <v>31</v>
      </c>
      <c r="B21" s="15" t="s">
        <v>3</v>
      </c>
      <c r="C21" s="15" t="str">
        <f t="shared" si="1"/>
        <v>31-Bending</v>
      </c>
      <c r="D21" s="70">
        <v>2.7</v>
      </c>
      <c r="E21" s="15">
        <v>2</v>
      </c>
      <c r="F21" s="15">
        <v>85</v>
      </c>
      <c r="G21" s="15">
        <v>450</v>
      </c>
      <c r="H21" s="15">
        <f t="shared" si="0"/>
        <v>15.5</v>
      </c>
      <c r="I21" s="15">
        <f t="shared" si="2"/>
        <v>3.1</v>
      </c>
    </row>
    <row r="23" spans="1:9" x14ac:dyDescent="0.35">
      <c r="A23" s="15" t="s">
        <v>9</v>
      </c>
      <c r="B23" s="15" t="s">
        <v>10</v>
      </c>
      <c r="C23" s="15" t="s">
        <v>11</v>
      </c>
      <c r="F23" s="15" t="s">
        <v>10</v>
      </c>
      <c r="G23" s="15" t="s">
        <v>11</v>
      </c>
      <c r="H23" s="15" t="s">
        <v>20</v>
      </c>
      <c r="I23" s="15"/>
    </row>
    <row r="24" spans="1:9" x14ac:dyDescent="0.35">
      <c r="A24" s="15">
        <v>11</v>
      </c>
      <c r="B24" s="15">
        <v>111</v>
      </c>
      <c r="C24" s="15">
        <v>79</v>
      </c>
      <c r="F24" s="15">
        <v>111</v>
      </c>
      <c r="G24" s="15">
        <f>+VLOOKUP(F24,$B$24:$C$48,2,FALSE)</f>
        <v>79</v>
      </c>
      <c r="H24" s="70">
        <v>18</v>
      </c>
      <c r="I24" s="15">
        <f>+G24*H24</f>
        <v>1422</v>
      </c>
    </row>
    <row r="25" spans="1:9" x14ac:dyDescent="0.35">
      <c r="A25" s="15">
        <v>11</v>
      </c>
      <c r="B25" s="15">
        <v>121</v>
      </c>
      <c r="C25" s="15">
        <v>49</v>
      </c>
      <c r="F25" s="15">
        <v>112</v>
      </c>
      <c r="G25" s="15">
        <f t="shared" ref="G25:G32" si="3">+VLOOKUP(F25,$B$24:$C$48,2,FALSE)</f>
        <v>73</v>
      </c>
      <c r="H25" s="70">
        <v>19.8</v>
      </c>
      <c r="I25" s="15">
        <f t="shared" ref="I25:I32" si="4">+G25*H25</f>
        <v>1445.4</v>
      </c>
    </row>
    <row r="26" spans="1:9" x14ac:dyDescent="0.35">
      <c r="A26" s="15">
        <v>11</v>
      </c>
      <c r="B26" s="15">
        <v>141</v>
      </c>
      <c r="C26" s="15">
        <v>6</v>
      </c>
      <c r="F26" s="15">
        <v>113</v>
      </c>
      <c r="G26" s="15">
        <f t="shared" si="3"/>
        <v>69</v>
      </c>
      <c r="H26" s="70">
        <v>19.8</v>
      </c>
      <c r="I26" s="15">
        <f t="shared" si="4"/>
        <v>1366.2</v>
      </c>
    </row>
    <row r="27" spans="1:9" x14ac:dyDescent="0.35">
      <c r="A27" s="15">
        <v>11</v>
      </c>
      <c r="B27" s="15">
        <v>151</v>
      </c>
      <c r="C27" s="15">
        <v>6</v>
      </c>
      <c r="F27" s="15">
        <v>121</v>
      </c>
      <c r="G27" s="15">
        <f t="shared" si="3"/>
        <v>49</v>
      </c>
      <c r="H27" s="70">
        <v>22.5</v>
      </c>
      <c r="I27" s="15">
        <f t="shared" si="4"/>
        <v>1102.5</v>
      </c>
    </row>
    <row r="28" spans="1:9" x14ac:dyDescent="0.35">
      <c r="A28" s="15">
        <v>12</v>
      </c>
      <c r="B28" s="15">
        <v>112</v>
      </c>
      <c r="C28" s="15">
        <v>73</v>
      </c>
      <c r="F28" s="15">
        <v>122</v>
      </c>
      <c r="G28" s="15">
        <f t="shared" si="3"/>
        <v>52</v>
      </c>
      <c r="H28" s="70">
        <v>24.3</v>
      </c>
      <c r="I28" s="15">
        <f t="shared" si="4"/>
        <v>1263.6000000000001</v>
      </c>
    </row>
    <row r="29" spans="1:9" x14ac:dyDescent="0.35">
      <c r="A29" s="15">
        <v>12</v>
      </c>
      <c r="B29" s="15">
        <v>122</v>
      </c>
      <c r="C29" s="15">
        <v>52</v>
      </c>
      <c r="F29" s="15">
        <v>123</v>
      </c>
      <c r="G29" s="15">
        <f t="shared" si="3"/>
        <v>57</v>
      </c>
      <c r="H29" s="70">
        <v>24.3</v>
      </c>
      <c r="I29" s="15">
        <f t="shared" si="4"/>
        <v>1385.1000000000001</v>
      </c>
    </row>
    <row r="30" spans="1:9" x14ac:dyDescent="0.35">
      <c r="A30" s="15">
        <v>13</v>
      </c>
      <c r="B30" s="15">
        <v>113</v>
      </c>
      <c r="C30" s="15">
        <v>69</v>
      </c>
      <c r="F30" s="15">
        <v>131</v>
      </c>
      <c r="G30" s="15">
        <f t="shared" si="3"/>
        <v>31</v>
      </c>
      <c r="H30" s="70">
        <v>36</v>
      </c>
      <c r="I30" s="15">
        <f t="shared" si="4"/>
        <v>1116</v>
      </c>
    </row>
    <row r="31" spans="1:9" x14ac:dyDescent="0.35">
      <c r="A31" s="15">
        <v>13</v>
      </c>
      <c r="B31" s="15">
        <v>123</v>
      </c>
      <c r="C31" s="15">
        <v>57</v>
      </c>
      <c r="F31" s="15">
        <v>141</v>
      </c>
      <c r="G31" s="15">
        <f t="shared" si="3"/>
        <v>6</v>
      </c>
      <c r="H31" s="70">
        <v>36</v>
      </c>
      <c r="I31" s="15">
        <f t="shared" si="4"/>
        <v>216</v>
      </c>
    </row>
    <row r="32" spans="1:9" x14ac:dyDescent="0.35">
      <c r="A32" s="15">
        <v>14</v>
      </c>
      <c r="B32" s="15">
        <v>131</v>
      </c>
      <c r="C32" s="15">
        <v>31</v>
      </c>
      <c r="F32" s="15">
        <v>151</v>
      </c>
      <c r="G32" s="15">
        <f t="shared" si="3"/>
        <v>6</v>
      </c>
      <c r="H32" s="70">
        <v>36</v>
      </c>
      <c r="I32" s="15">
        <f t="shared" si="4"/>
        <v>216</v>
      </c>
    </row>
    <row r="33" spans="1:9" x14ac:dyDescent="0.35">
      <c r="A33" s="15">
        <v>15</v>
      </c>
      <c r="B33" s="15">
        <v>131</v>
      </c>
      <c r="C33" s="15">
        <v>31</v>
      </c>
      <c r="F33" s="15" t="s">
        <v>21</v>
      </c>
      <c r="G33" s="15"/>
      <c r="H33" s="15">
        <f>+SUM(H24:H32)</f>
        <v>236.7</v>
      </c>
      <c r="I33" s="15">
        <f>+SUM(I24:I32)</f>
        <v>9532.8000000000011</v>
      </c>
    </row>
    <row r="34" spans="1:9" x14ac:dyDescent="0.35">
      <c r="A34" s="15">
        <v>21</v>
      </c>
      <c r="B34" s="15">
        <v>111</v>
      </c>
      <c r="C34" s="15">
        <v>79</v>
      </c>
      <c r="F34" s="15" t="s">
        <v>40</v>
      </c>
      <c r="G34" s="15">
        <f>+SUM(G24:G32)</f>
        <v>422</v>
      </c>
      <c r="H34" s="15"/>
      <c r="I34" s="15"/>
    </row>
    <row r="35" spans="1:9" x14ac:dyDescent="0.35">
      <c r="A35" s="15">
        <v>21</v>
      </c>
      <c r="B35" s="15">
        <v>112</v>
      </c>
      <c r="C35" s="15">
        <v>73</v>
      </c>
    </row>
    <row r="36" spans="1:9" x14ac:dyDescent="0.35">
      <c r="A36" s="15">
        <v>21</v>
      </c>
      <c r="B36" s="15">
        <v>113</v>
      </c>
      <c r="C36" s="15">
        <v>69</v>
      </c>
    </row>
    <row r="37" spans="1:9" x14ac:dyDescent="0.35">
      <c r="A37" s="15">
        <v>21</v>
      </c>
      <c r="B37" s="15">
        <v>121</v>
      </c>
      <c r="C37" s="15">
        <v>49</v>
      </c>
    </row>
    <row r="38" spans="1:9" x14ac:dyDescent="0.35">
      <c r="A38" s="15">
        <v>21</v>
      </c>
      <c r="B38" s="15">
        <v>122</v>
      </c>
      <c r="C38" s="15">
        <v>52</v>
      </c>
    </row>
    <row r="39" spans="1:9" x14ac:dyDescent="0.35">
      <c r="A39" s="15">
        <v>21</v>
      </c>
      <c r="B39" s="15">
        <v>123</v>
      </c>
      <c r="C39" s="15">
        <v>57</v>
      </c>
    </row>
    <row r="40" spans="1:9" x14ac:dyDescent="0.35">
      <c r="A40" s="15">
        <v>21</v>
      </c>
      <c r="B40" s="15">
        <v>141</v>
      </c>
      <c r="C40" s="15">
        <v>6</v>
      </c>
    </row>
    <row r="41" spans="1:9" x14ac:dyDescent="0.35">
      <c r="A41" s="15">
        <v>21</v>
      </c>
      <c r="B41" s="15">
        <v>151</v>
      </c>
      <c r="C41" s="15">
        <v>6</v>
      </c>
    </row>
    <row r="42" spans="1:9" x14ac:dyDescent="0.35">
      <c r="A42" s="15">
        <v>21</v>
      </c>
      <c r="B42" s="15">
        <v>131</v>
      </c>
      <c r="C42" s="15">
        <v>31</v>
      </c>
    </row>
    <row r="43" spans="1:9" x14ac:dyDescent="0.35">
      <c r="A43" s="15">
        <v>21</v>
      </c>
      <c r="B43" s="15">
        <v>131</v>
      </c>
      <c r="C43" s="15">
        <v>31</v>
      </c>
    </row>
    <row r="44" spans="1:9" x14ac:dyDescent="0.35">
      <c r="A44" s="15">
        <v>31</v>
      </c>
      <c r="B44" s="15">
        <v>121</v>
      </c>
      <c r="C44" s="15">
        <v>49</v>
      </c>
    </row>
    <row r="45" spans="1:9" x14ac:dyDescent="0.35">
      <c r="A45" s="15">
        <v>31</v>
      </c>
      <c r="B45" s="15">
        <v>122</v>
      </c>
      <c r="C45" s="15">
        <v>52</v>
      </c>
    </row>
    <row r="46" spans="1:9" x14ac:dyDescent="0.35">
      <c r="A46" s="15">
        <v>31</v>
      </c>
      <c r="B46" s="15">
        <v>123</v>
      </c>
      <c r="C46" s="15">
        <v>57</v>
      </c>
    </row>
    <row r="47" spans="1:9" x14ac:dyDescent="0.35">
      <c r="A47" s="15">
        <v>41</v>
      </c>
      <c r="B47" s="15">
        <v>141</v>
      </c>
      <c r="C47" s="15">
        <v>6</v>
      </c>
    </row>
    <row r="48" spans="1:9" x14ac:dyDescent="0.35">
      <c r="A48" s="15">
        <v>51</v>
      </c>
      <c r="B48" s="15">
        <v>151</v>
      </c>
      <c r="C48" s="15">
        <v>6</v>
      </c>
    </row>
    <row r="50" spans="1:16" x14ac:dyDescent="0.35">
      <c r="M50" s="7"/>
      <c r="N50" s="13"/>
      <c r="O50" s="13"/>
      <c r="P50" s="7"/>
    </row>
    <row r="51" spans="1:16" x14ac:dyDescent="0.35">
      <c r="A51" s="15" t="s">
        <v>16</v>
      </c>
      <c r="B51" s="15" t="s">
        <v>0</v>
      </c>
      <c r="C51" s="15" t="s">
        <v>15</v>
      </c>
      <c r="D51" s="15" t="s">
        <v>12</v>
      </c>
      <c r="E51" s="15" t="s">
        <v>22</v>
      </c>
      <c r="F51" s="15" t="s">
        <v>23</v>
      </c>
      <c r="G51" s="15" t="s">
        <v>25</v>
      </c>
      <c r="H51" s="15" t="s">
        <v>26</v>
      </c>
      <c r="I51" s="15" t="s">
        <v>27</v>
      </c>
      <c r="J51" s="15" t="s">
        <v>33</v>
      </c>
      <c r="K51" s="15" t="s">
        <v>28</v>
      </c>
      <c r="L51" s="15" t="s">
        <v>29</v>
      </c>
      <c r="M51" s="14" t="s">
        <v>30</v>
      </c>
      <c r="N51" s="15" t="s">
        <v>31</v>
      </c>
      <c r="O51" s="15" t="s">
        <v>32</v>
      </c>
    </row>
    <row r="52" spans="1:16" x14ac:dyDescent="0.35">
      <c r="A52" s="15" t="s">
        <v>4</v>
      </c>
      <c r="B52" s="15">
        <v>11</v>
      </c>
      <c r="C52" s="15" t="str">
        <f>+CONCATENATE(B52,"-",A52)</f>
        <v>11-Blanking</v>
      </c>
      <c r="D52" s="15">
        <v>140</v>
      </c>
      <c r="E52" s="15">
        <f>+IFERROR(VLOOKUP(C52,$C$2:$I$21,7,FALSE),0)</f>
        <v>1.3</v>
      </c>
      <c r="F52" s="15">
        <f>+E52*D52</f>
        <v>182</v>
      </c>
      <c r="G52" s="15">
        <f>+D52/5</f>
        <v>28</v>
      </c>
      <c r="H52" s="15">
        <f>+IFERROR(VLOOKUP(C52,$C$2:$H$21,6,FALSE),0)</f>
        <v>6.5</v>
      </c>
      <c r="I52" s="15">
        <f>+H52*2</f>
        <v>13</v>
      </c>
      <c r="J52" s="15">
        <f>900*$F$2/100</f>
        <v>720</v>
      </c>
      <c r="K52" s="15">
        <v>1.1000000000000001</v>
      </c>
      <c r="L52" s="17">
        <f>+G52*(H52+I52)/J52*K52/5</f>
        <v>0.16683333333333333</v>
      </c>
      <c r="M52" s="14">
        <f>+ROUNDUP(L52,0)</f>
        <v>1</v>
      </c>
      <c r="N52" s="15"/>
      <c r="O52" s="15"/>
    </row>
    <row r="53" spans="1:16" x14ac:dyDescent="0.35">
      <c r="A53" s="15" t="s">
        <v>4</v>
      </c>
      <c r="B53" s="15">
        <v>12</v>
      </c>
      <c r="C53" s="15" t="str">
        <f t="shared" ref="C53:C78" si="5">+CONCATENATE(B53,"-",A53)</f>
        <v>12-Blanking</v>
      </c>
      <c r="D53" s="15">
        <v>125</v>
      </c>
      <c r="E53" s="15">
        <f t="shared" ref="E53:E78" si="6">+IFERROR(VLOOKUP(C53,$C$2:$I$21,7,FALSE),0)</f>
        <v>1.75</v>
      </c>
      <c r="F53" s="15">
        <f t="shared" ref="F53:F78" si="7">+E53*D53</f>
        <v>218.75</v>
      </c>
      <c r="G53" s="15">
        <f t="shared" ref="G53:G87" si="8">+D53/5</f>
        <v>25</v>
      </c>
      <c r="H53" s="15">
        <f t="shared" ref="H53:H78" si="9">+IFERROR(VLOOKUP(C53,$C$2:$H$21,6,FALSE),0)</f>
        <v>8.75</v>
      </c>
      <c r="I53" s="15">
        <f t="shared" ref="I53:I87" si="10">+H53*2</f>
        <v>17.5</v>
      </c>
      <c r="J53" s="15">
        <f t="shared" ref="J53:J60" si="11">900*$F$2/100</f>
        <v>720</v>
      </c>
      <c r="K53" s="15">
        <v>1.1000000000000001</v>
      </c>
      <c r="L53" s="17">
        <f t="shared" ref="L53:L77" si="12">+G53*(H53+I53)/J53*K53/5</f>
        <v>0.20052083333333334</v>
      </c>
      <c r="M53" s="14">
        <f t="shared" ref="M53:M89" si="13">+ROUNDUP(L53,0)</f>
        <v>1</v>
      </c>
      <c r="N53" s="15"/>
      <c r="O53" s="15"/>
    </row>
    <row r="54" spans="1:16" x14ac:dyDescent="0.35">
      <c r="A54" s="15" t="s">
        <v>4</v>
      </c>
      <c r="B54" s="15">
        <v>13</v>
      </c>
      <c r="C54" s="15" t="str">
        <f t="shared" si="5"/>
        <v>13-Blanking</v>
      </c>
      <c r="D54" s="15">
        <v>126</v>
      </c>
      <c r="E54" s="15">
        <f>+IFERROR(VLOOKUP(C54,$C$2:$I$21,7,FALSE),0)</f>
        <v>2.2000000000000002</v>
      </c>
      <c r="F54" s="15">
        <f t="shared" si="7"/>
        <v>277.20000000000005</v>
      </c>
      <c r="G54" s="15">
        <f t="shared" si="8"/>
        <v>25.2</v>
      </c>
      <c r="H54" s="15">
        <f t="shared" si="9"/>
        <v>11</v>
      </c>
      <c r="I54" s="15">
        <f t="shared" si="10"/>
        <v>22</v>
      </c>
      <c r="J54" s="15">
        <f t="shared" si="11"/>
        <v>720</v>
      </c>
      <c r="K54" s="15">
        <v>1.1000000000000001</v>
      </c>
      <c r="L54" s="17">
        <f t="shared" si="12"/>
        <v>0.25410000000000005</v>
      </c>
      <c r="M54" s="14">
        <f t="shared" si="13"/>
        <v>1</v>
      </c>
      <c r="N54" s="15"/>
      <c r="O54" s="15"/>
    </row>
    <row r="55" spans="1:16" x14ac:dyDescent="0.35">
      <c r="A55" s="15" t="s">
        <v>4</v>
      </c>
      <c r="B55" s="15">
        <v>14</v>
      </c>
      <c r="C55" s="15" t="str">
        <f t="shared" si="5"/>
        <v>14-Blanking</v>
      </c>
      <c r="D55" s="15">
        <v>31</v>
      </c>
      <c r="E55" s="15">
        <f t="shared" si="6"/>
        <v>1.3</v>
      </c>
      <c r="F55" s="15">
        <f t="shared" si="7"/>
        <v>40.300000000000004</v>
      </c>
      <c r="G55" s="15">
        <f t="shared" si="8"/>
        <v>6.2</v>
      </c>
      <c r="H55" s="15">
        <f t="shared" si="9"/>
        <v>6.5</v>
      </c>
      <c r="I55" s="15">
        <f t="shared" si="10"/>
        <v>13</v>
      </c>
      <c r="J55" s="15">
        <f t="shared" si="11"/>
        <v>720</v>
      </c>
      <c r="K55" s="15">
        <v>1.1000000000000001</v>
      </c>
      <c r="L55" s="17">
        <f t="shared" si="12"/>
        <v>3.6941666666666671E-2</v>
      </c>
      <c r="M55" s="14">
        <f t="shared" si="13"/>
        <v>1</v>
      </c>
      <c r="N55" s="26"/>
      <c r="O55" s="26"/>
    </row>
    <row r="56" spans="1:16" x14ac:dyDescent="0.35">
      <c r="A56" s="15" t="s">
        <v>4</v>
      </c>
      <c r="B56" s="15">
        <v>15</v>
      </c>
      <c r="C56" s="15" t="str">
        <f t="shared" si="5"/>
        <v>15-Blanking</v>
      </c>
      <c r="D56" s="15">
        <v>31</v>
      </c>
      <c r="E56" s="15">
        <f t="shared" si="6"/>
        <v>1.3</v>
      </c>
      <c r="F56" s="15">
        <f t="shared" si="7"/>
        <v>40.300000000000004</v>
      </c>
      <c r="G56" s="15">
        <f t="shared" si="8"/>
        <v>6.2</v>
      </c>
      <c r="H56" s="15">
        <f t="shared" si="9"/>
        <v>6.5</v>
      </c>
      <c r="I56" s="15">
        <f t="shared" si="10"/>
        <v>13</v>
      </c>
      <c r="J56" s="15">
        <f t="shared" si="11"/>
        <v>720</v>
      </c>
      <c r="K56" s="15">
        <v>1.1000000000000001</v>
      </c>
      <c r="L56" s="17">
        <f t="shared" si="12"/>
        <v>3.6941666666666671E-2</v>
      </c>
      <c r="M56" s="14">
        <f t="shared" si="13"/>
        <v>1</v>
      </c>
      <c r="N56" s="68"/>
      <c r="O56" s="26"/>
    </row>
    <row r="57" spans="1:16" x14ac:dyDescent="0.35">
      <c r="A57" s="15" t="s">
        <v>4</v>
      </c>
      <c r="B57" s="15">
        <v>21</v>
      </c>
      <c r="C57" s="15" t="str">
        <f t="shared" si="5"/>
        <v>21-Blanking</v>
      </c>
      <c r="D57" s="15">
        <v>453</v>
      </c>
      <c r="E57" s="15">
        <f t="shared" si="6"/>
        <v>1.3</v>
      </c>
      <c r="F57" s="15">
        <f t="shared" si="7"/>
        <v>588.9</v>
      </c>
      <c r="G57" s="15">
        <f t="shared" si="8"/>
        <v>90.6</v>
      </c>
      <c r="H57" s="15">
        <f t="shared" si="9"/>
        <v>6.5</v>
      </c>
      <c r="I57" s="15">
        <f t="shared" si="10"/>
        <v>13</v>
      </c>
      <c r="J57" s="15">
        <f t="shared" si="11"/>
        <v>720</v>
      </c>
      <c r="K57" s="15">
        <v>1.1000000000000001</v>
      </c>
      <c r="L57" s="17">
        <f t="shared" si="12"/>
        <v>0.539825</v>
      </c>
      <c r="M57" s="14">
        <f t="shared" si="13"/>
        <v>1</v>
      </c>
      <c r="N57" s="68"/>
      <c r="O57" s="26"/>
    </row>
    <row r="58" spans="1:16" x14ac:dyDescent="0.35">
      <c r="A58" s="15" t="s">
        <v>4</v>
      </c>
      <c r="B58" s="15">
        <v>31</v>
      </c>
      <c r="C58" s="15" t="str">
        <f t="shared" si="5"/>
        <v>31-Blanking</v>
      </c>
      <c r="D58" s="15">
        <v>158</v>
      </c>
      <c r="E58" s="15">
        <f t="shared" si="6"/>
        <v>2.2000000000000002</v>
      </c>
      <c r="F58" s="15">
        <f t="shared" si="7"/>
        <v>347.6</v>
      </c>
      <c r="G58" s="15">
        <f t="shared" si="8"/>
        <v>31.6</v>
      </c>
      <c r="H58" s="15">
        <f t="shared" si="9"/>
        <v>11</v>
      </c>
      <c r="I58" s="15">
        <f t="shared" si="10"/>
        <v>22</v>
      </c>
      <c r="J58" s="15">
        <f t="shared" si="11"/>
        <v>720</v>
      </c>
      <c r="K58" s="15">
        <v>1.1000000000000001</v>
      </c>
      <c r="L58" s="17">
        <f t="shared" si="12"/>
        <v>0.31863333333333332</v>
      </c>
      <c r="M58" s="14">
        <f t="shared" si="13"/>
        <v>1</v>
      </c>
      <c r="N58" s="68"/>
      <c r="O58" s="26"/>
    </row>
    <row r="59" spans="1:16" x14ac:dyDescent="0.35">
      <c r="A59" s="15" t="s">
        <v>4</v>
      </c>
      <c r="B59" s="15">
        <v>41</v>
      </c>
      <c r="C59" s="15" t="str">
        <f t="shared" si="5"/>
        <v>41-Blanking</v>
      </c>
      <c r="D59" s="15">
        <v>6</v>
      </c>
      <c r="E59" s="15">
        <f t="shared" si="6"/>
        <v>0</v>
      </c>
      <c r="F59" s="15">
        <f t="shared" si="7"/>
        <v>0</v>
      </c>
      <c r="G59" s="15">
        <f t="shared" si="8"/>
        <v>1.2</v>
      </c>
      <c r="H59" s="15">
        <f t="shared" si="9"/>
        <v>0</v>
      </c>
      <c r="I59" s="15">
        <f t="shared" si="10"/>
        <v>0</v>
      </c>
      <c r="J59" s="15">
        <f t="shared" si="11"/>
        <v>720</v>
      </c>
      <c r="K59" s="15">
        <v>1.1000000000000001</v>
      </c>
      <c r="L59" s="17">
        <f t="shared" si="12"/>
        <v>0</v>
      </c>
      <c r="M59" s="14">
        <f t="shared" si="13"/>
        <v>0</v>
      </c>
      <c r="N59" s="68"/>
      <c r="O59" s="26"/>
    </row>
    <row r="60" spans="1:16" x14ac:dyDescent="0.35">
      <c r="A60" s="15" t="s">
        <v>4</v>
      </c>
      <c r="B60" s="15">
        <v>51</v>
      </c>
      <c r="C60" s="15" t="str">
        <f t="shared" si="5"/>
        <v>51-Blanking</v>
      </c>
      <c r="D60" s="15">
        <v>6</v>
      </c>
      <c r="E60" s="15">
        <f t="shared" si="6"/>
        <v>0</v>
      </c>
      <c r="F60" s="15">
        <f t="shared" si="7"/>
        <v>0</v>
      </c>
      <c r="G60" s="15">
        <f t="shared" si="8"/>
        <v>1.2</v>
      </c>
      <c r="H60" s="15">
        <f t="shared" si="9"/>
        <v>0</v>
      </c>
      <c r="I60" s="15">
        <f t="shared" si="10"/>
        <v>0</v>
      </c>
      <c r="J60" s="15">
        <f t="shared" si="11"/>
        <v>720</v>
      </c>
      <c r="K60" s="15">
        <v>1.1000000000000001</v>
      </c>
      <c r="L60" s="17">
        <f t="shared" si="12"/>
        <v>0</v>
      </c>
      <c r="M60" s="14">
        <f t="shared" si="13"/>
        <v>0</v>
      </c>
      <c r="N60" s="68">
        <f>+SUM(M52:M60)</f>
        <v>7</v>
      </c>
      <c r="O60" s="69">
        <f>+N60*5</f>
        <v>35</v>
      </c>
    </row>
    <row r="61" spans="1:16" x14ac:dyDescent="0.35">
      <c r="A61" s="15" t="s">
        <v>3</v>
      </c>
      <c r="B61" s="15">
        <v>11</v>
      </c>
      <c r="C61" s="15" t="str">
        <f t="shared" si="5"/>
        <v>11-Bending</v>
      </c>
      <c r="D61" s="15">
        <v>140</v>
      </c>
      <c r="E61" s="15">
        <f t="shared" si="6"/>
        <v>4.9000000000000004</v>
      </c>
      <c r="F61" s="15">
        <f t="shared" si="7"/>
        <v>686</v>
      </c>
      <c r="G61" s="15">
        <f t="shared" si="8"/>
        <v>28</v>
      </c>
      <c r="H61" s="15">
        <f t="shared" si="9"/>
        <v>24.5</v>
      </c>
      <c r="I61" s="15">
        <f t="shared" si="10"/>
        <v>49</v>
      </c>
      <c r="J61" s="15">
        <f>900*$F$3/100</f>
        <v>765</v>
      </c>
      <c r="K61" s="15">
        <v>1.1000000000000001</v>
      </c>
      <c r="L61" s="17">
        <f t="shared" si="12"/>
        <v>0.59184313725490212</v>
      </c>
      <c r="M61" s="14">
        <f t="shared" si="13"/>
        <v>1</v>
      </c>
      <c r="N61" s="68"/>
      <c r="O61" s="26"/>
    </row>
    <row r="62" spans="1:16" x14ac:dyDescent="0.35">
      <c r="A62" s="15" t="s">
        <v>3</v>
      </c>
      <c r="B62" s="15">
        <v>12</v>
      </c>
      <c r="C62" s="15" t="str">
        <f t="shared" si="5"/>
        <v>12-Bending</v>
      </c>
      <c r="D62" s="15">
        <v>125</v>
      </c>
      <c r="E62" s="15">
        <f t="shared" si="6"/>
        <v>5.8</v>
      </c>
      <c r="F62" s="15">
        <f t="shared" si="7"/>
        <v>725</v>
      </c>
      <c r="G62" s="15">
        <f t="shared" si="8"/>
        <v>25</v>
      </c>
      <c r="H62" s="15">
        <f t="shared" si="9"/>
        <v>29</v>
      </c>
      <c r="I62" s="15">
        <f t="shared" si="10"/>
        <v>58</v>
      </c>
      <c r="J62" s="15">
        <f t="shared" ref="J62:J79" si="14">900*$F$3/100</f>
        <v>765</v>
      </c>
      <c r="K62" s="15">
        <v>1.1000000000000001</v>
      </c>
      <c r="L62" s="17">
        <f t="shared" si="12"/>
        <v>0.62549019607843148</v>
      </c>
      <c r="M62" s="14">
        <f t="shared" si="13"/>
        <v>1</v>
      </c>
      <c r="N62" s="68"/>
      <c r="O62" s="26"/>
    </row>
    <row r="63" spans="1:16" x14ac:dyDescent="0.35">
      <c r="A63" s="15" t="s">
        <v>3</v>
      </c>
      <c r="B63" s="15">
        <v>13</v>
      </c>
      <c r="C63" s="15" t="str">
        <f t="shared" si="5"/>
        <v>13-Bending</v>
      </c>
      <c r="D63" s="15">
        <v>126</v>
      </c>
      <c r="E63" s="15">
        <f t="shared" si="6"/>
        <v>6.7</v>
      </c>
      <c r="F63" s="15">
        <f t="shared" si="7"/>
        <v>844.2</v>
      </c>
      <c r="G63" s="15">
        <f t="shared" si="8"/>
        <v>25.2</v>
      </c>
      <c r="H63" s="15">
        <f t="shared" si="9"/>
        <v>33.5</v>
      </c>
      <c r="I63" s="15">
        <f t="shared" si="10"/>
        <v>67</v>
      </c>
      <c r="J63" s="15">
        <f t="shared" si="14"/>
        <v>765</v>
      </c>
      <c r="K63" s="15">
        <v>1.1000000000000001</v>
      </c>
      <c r="L63" s="17">
        <f t="shared" si="12"/>
        <v>0.72832941176470589</v>
      </c>
      <c r="M63" s="14">
        <f t="shared" si="13"/>
        <v>1</v>
      </c>
      <c r="N63" s="68"/>
      <c r="O63" s="26"/>
    </row>
    <row r="64" spans="1:16" x14ac:dyDescent="0.35">
      <c r="A64" s="15" t="s">
        <v>3</v>
      </c>
      <c r="B64" s="15">
        <v>14</v>
      </c>
      <c r="C64" s="15" t="str">
        <f t="shared" si="5"/>
        <v>14-Bending</v>
      </c>
      <c r="D64" s="15">
        <v>31</v>
      </c>
      <c r="E64" s="15">
        <f t="shared" si="6"/>
        <v>4.9000000000000004</v>
      </c>
      <c r="F64" s="15">
        <f t="shared" si="7"/>
        <v>151.9</v>
      </c>
      <c r="G64" s="15">
        <f t="shared" si="8"/>
        <v>6.2</v>
      </c>
      <c r="H64" s="15">
        <f t="shared" si="9"/>
        <v>24.5</v>
      </c>
      <c r="I64" s="15">
        <f t="shared" si="10"/>
        <v>49</v>
      </c>
      <c r="J64" s="15">
        <f t="shared" si="14"/>
        <v>765</v>
      </c>
      <c r="K64" s="15">
        <v>1.1000000000000001</v>
      </c>
      <c r="L64" s="17">
        <f t="shared" si="12"/>
        <v>0.13105098039215687</v>
      </c>
      <c r="M64" s="14">
        <f t="shared" si="13"/>
        <v>1</v>
      </c>
      <c r="N64" s="68"/>
      <c r="O64" s="26"/>
    </row>
    <row r="65" spans="1:15" x14ac:dyDescent="0.35">
      <c r="A65" s="15" t="s">
        <v>3</v>
      </c>
      <c r="B65" s="15">
        <v>15</v>
      </c>
      <c r="C65" s="15" t="str">
        <f t="shared" si="5"/>
        <v>15-Bending</v>
      </c>
      <c r="D65" s="15">
        <v>31</v>
      </c>
      <c r="E65" s="15">
        <f t="shared" si="6"/>
        <v>4.9000000000000004</v>
      </c>
      <c r="F65" s="15">
        <f t="shared" si="7"/>
        <v>151.9</v>
      </c>
      <c r="G65" s="15">
        <f t="shared" si="8"/>
        <v>6.2</v>
      </c>
      <c r="H65" s="15">
        <f t="shared" si="9"/>
        <v>24.5</v>
      </c>
      <c r="I65" s="15">
        <f t="shared" si="10"/>
        <v>49</v>
      </c>
      <c r="J65" s="15">
        <f t="shared" si="14"/>
        <v>765</v>
      </c>
      <c r="K65" s="15">
        <v>1.1000000000000001</v>
      </c>
      <c r="L65" s="17">
        <f t="shared" si="12"/>
        <v>0.13105098039215687</v>
      </c>
      <c r="M65" s="14">
        <f t="shared" si="13"/>
        <v>1</v>
      </c>
      <c r="N65" s="68"/>
      <c r="O65" s="26"/>
    </row>
    <row r="66" spans="1:15" x14ac:dyDescent="0.35">
      <c r="A66" s="15" t="s">
        <v>3</v>
      </c>
      <c r="B66" s="15">
        <v>21</v>
      </c>
      <c r="C66" s="15" t="str">
        <f t="shared" si="5"/>
        <v>21-Bending</v>
      </c>
      <c r="D66" s="15">
        <v>453</v>
      </c>
      <c r="E66" s="15">
        <f t="shared" si="6"/>
        <v>3.1</v>
      </c>
      <c r="F66" s="15">
        <f t="shared" si="7"/>
        <v>1404.3</v>
      </c>
      <c r="G66" s="15">
        <f t="shared" si="8"/>
        <v>90.6</v>
      </c>
      <c r="H66" s="15">
        <f t="shared" si="9"/>
        <v>15.5</v>
      </c>
      <c r="I66" s="15">
        <f t="shared" si="10"/>
        <v>31</v>
      </c>
      <c r="J66" s="15">
        <f t="shared" si="14"/>
        <v>765</v>
      </c>
      <c r="K66" s="15">
        <v>1.1000000000000001</v>
      </c>
      <c r="L66" s="17">
        <f t="shared" si="12"/>
        <v>1.2115529411764707</v>
      </c>
      <c r="M66" s="14">
        <f t="shared" si="13"/>
        <v>2</v>
      </c>
      <c r="N66" s="68"/>
      <c r="O66" s="26"/>
    </row>
    <row r="67" spans="1:15" x14ac:dyDescent="0.35">
      <c r="A67" s="15" t="s">
        <v>3</v>
      </c>
      <c r="B67" s="15">
        <v>31</v>
      </c>
      <c r="C67" s="15" t="str">
        <f t="shared" si="5"/>
        <v>31-Bending</v>
      </c>
      <c r="D67" s="15">
        <v>158</v>
      </c>
      <c r="E67" s="15">
        <f t="shared" si="6"/>
        <v>3.1</v>
      </c>
      <c r="F67" s="15">
        <f t="shared" si="7"/>
        <v>489.8</v>
      </c>
      <c r="G67" s="15">
        <f t="shared" si="8"/>
        <v>31.6</v>
      </c>
      <c r="H67" s="15">
        <f t="shared" si="9"/>
        <v>15.5</v>
      </c>
      <c r="I67" s="15">
        <f t="shared" si="10"/>
        <v>31</v>
      </c>
      <c r="J67" s="15">
        <f t="shared" si="14"/>
        <v>765</v>
      </c>
      <c r="K67" s="15">
        <v>1.1000000000000001</v>
      </c>
      <c r="L67" s="17">
        <f t="shared" si="12"/>
        <v>0.42257254901960789</v>
      </c>
      <c r="M67" s="14">
        <f t="shared" si="13"/>
        <v>1</v>
      </c>
      <c r="N67" s="68"/>
      <c r="O67" s="26"/>
    </row>
    <row r="68" spans="1:15" x14ac:dyDescent="0.35">
      <c r="A68" s="15" t="s">
        <v>3</v>
      </c>
      <c r="B68" s="15">
        <v>41</v>
      </c>
      <c r="C68" s="15" t="str">
        <f t="shared" si="5"/>
        <v>41-Bending</v>
      </c>
      <c r="D68" s="15">
        <v>6</v>
      </c>
      <c r="E68" s="15">
        <f t="shared" si="6"/>
        <v>0</v>
      </c>
      <c r="F68" s="15">
        <f t="shared" si="7"/>
        <v>0</v>
      </c>
      <c r="G68" s="15">
        <f t="shared" si="8"/>
        <v>1.2</v>
      </c>
      <c r="H68" s="15">
        <f t="shared" si="9"/>
        <v>0</v>
      </c>
      <c r="I68" s="15">
        <f t="shared" si="10"/>
        <v>0</v>
      </c>
      <c r="J68" s="15">
        <f t="shared" si="14"/>
        <v>765</v>
      </c>
      <c r="K68" s="15">
        <v>1.1000000000000001</v>
      </c>
      <c r="L68" s="17">
        <f t="shared" si="12"/>
        <v>0</v>
      </c>
      <c r="M68" s="14">
        <f t="shared" si="13"/>
        <v>0</v>
      </c>
      <c r="N68" s="68"/>
      <c r="O68" s="26"/>
    </row>
    <row r="69" spans="1:15" x14ac:dyDescent="0.35">
      <c r="A69" s="15" t="s">
        <v>3</v>
      </c>
      <c r="B69" s="15">
        <v>51</v>
      </c>
      <c r="C69" s="15" t="str">
        <f t="shared" si="5"/>
        <v>51-Bending</v>
      </c>
      <c r="D69" s="15">
        <v>6</v>
      </c>
      <c r="E69" s="15">
        <f t="shared" si="6"/>
        <v>0</v>
      </c>
      <c r="F69" s="15">
        <f t="shared" si="7"/>
        <v>0</v>
      </c>
      <c r="G69" s="15">
        <f t="shared" si="8"/>
        <v>1.2</v>
      </c>
      <c r="H69" s="15">
        <f t="shared" si="9"/>
        <v>0</v>
      </c>
      <c r="I69" s="15">
        <f t="shared" si="10"/>
        <v>0</v>
      </c>
      <c r="J69" s="15">
        <f t="shared" si="14"/>
        <v>765</v>
      </c>
      <c r="K69" s="15">
        <v>1.1000000000000001</v>
      </c>
      <c r="L69" s="17">
        <f t="shared" si="12"/>
        <v>0</v>
      </c>
      <c r="M69" s="14">
        <f t="shared" si="13"/>
        <v>0</v>
      </c>
      <c r="N69" s="68">
        <f>+SUM(M61:M69)</f>
        <v>8</v>
      </c>
      <c r="O69" s="69">
        <f>+N69*5</f>
        <v>40</v>
      </c>
    </row>
    <row r="70" spans="1:15" x14ac:dyDescent="0.35">
      <c r="A70" s="15" t="s">
        <v>5</v>
      </c>
      <c r="B70" s="15">
        <v>11</v>
      </c>
      <c r="C70" s="15" t="str">
        <f t="shared" si="5"/>
        <v>11-Foaming</v>
      </c>
      <c r="D70" s="15">
        <v>140</v>
      </c>
      <c r="E70" s="15">
        <f t="shared" si="6"/>
        <v>10</v>
      </c>
      <c r="F70" s="15">
        <f t="shared" si="7"/>
        <v>1400</v>
      </c>
      <c r="G70" s="15">
        <f t="shared" si="8"/>
        <v>28</v>
      </c>
      <c r="H70" s="15">
        <f t="shared" si="9"/>
        <v>50</v>
      </c>
      <c r="I70" s="15">
        <f t="shared" si="10"/>
        <v>100</v>
      </c>
      <c r="J70" s="15">
        <f t="shared" si="14"/>
        <v>765</v>
      </c>
      <c r="K70" s="15">
        <v>1.1000000000000001</v>
      </c>
      <c r="L70" s="17">
        <f t="shared" si="12"/>
        <v>1.2078431372549021</v>
      </c>
      <c r="M70" s="14">
        <f t="shared" si="13"/>
        <v>2</v>
      </c>
      <c r="N70" s="68"/>
      <c r="O70" s="26"/>
    </row>
    <row r="71" spans="1:15" x14ac:dyDescent="0.35">
      <c r="A71" s="15" t="s">
        <v>5</v>
      </c>
      <c r="B71" s="15">
        <v>12</v>
      </c>
      <c r="C71" s="15" t="str">
        <f t="shared" si="5"/>
        <v>12-Foaming</v>
      </c>
      <c r="D71" s="15">
        <v>125</v>
      </c>
      <c r="E71" s="15">
        <f t="shared" si="6"/>
        <v>10.9</v>
      </c>
      <c r="F71" s="15">
        <f t="shared" si="7"/>
        <v>1362.5</v>
      </c>
      <c r="G71" s="15">
        <f t="shared" si="8"/>
        <v>25</v>
      </c>
      <c r="H71" s="15">
        <f t="shared" si="9"/>
        <v>54.5</v>
      </c>
      <c r="I71" s="15">
        <f t="shared" si="10"/>
        <v>109</v>
      </c>
      <c r="J71" s="15">
        <f t="shared" si="14"/>
        <v>765</v>
      </c>
      <c r="K71" s="15">
        <v>1.1000000000000001</v>
      </c>
      <c r="L71" s="17">
        <f t="shared" si="12"/>
        <v>1.1754901960784314</v>
      </c>
      <c r="M71" s="14">
        <f t="shared" si="13"/>
        <v>2</v>
      </c>
      <c r="N71" s="68"/>
      <c r="O71" s="26"/>
    </row>
    <row r="72" spans="1:15" x14ac:dyDescent="0.35">
      <c r="A72" s="15" t="s">
        <v>5</v>
      </c>
      <c r="B72" s="15">
        <v>13</v>
      </c>
      <c r="C72" s="15" t="str">
        <f t="shared" si="5"/>
        <v>13-Foaming</v>
      </c>
      <c r="D72" s="15">
        <v>126</v>
      </c>
      <c r="E72" s="15">
        <f t="shared" si="6"/>
        <v>11.8</v>
      </c>
      <c r="F72" s="15">
        <f t="shared" si="7"/>
        <v>1486.8000000000002</v>
      </c>
      <c r="G72" s="15">
        <f t="shared" si="8"/>
        <v>25.2</v>
      </c>
      <c r="H72" s="15">
        <f t="shared" si="9"/>
        <v>59</v>
      </c>
      <c r="I72" s="15">
        <f t="shared" si="10"/>
        <v>118</v>
      </c>
      <c r="J72" s="15">
        <f t="shared" si="14"/>
        <v>765</v>
      </c>
      <c r="K72" s="15">
        <v>1.1000000000000001</v>
      </c>
      <c r="L72" s="17">
        <f t="shared" si="12"/>
        <v>1.2827294117647059</v>
      </c>
      <c r="M72" s="14">
        <f t="shared" si="13"/>
        <v>2</v>
      </c>
      <c r="N72" s="68"/>
      <c r="O72" s="26"/>
    </row>
    <row r="73" spans="1:15" x14ac:dyDescent="0.35">
      <c r="A73" s="15" t="s">
        <v>5</v>
      </c>
      <c r="B73" s="15">
        <v>14</v>
      </c>
      <c r="C73" s="15" t="str">
        <f t="shared" si="5"/>
        <v>14-Foaming</v>
      </c>
      <c r="D73" s="15">
        <v>31</v>
      </c>
      <c r="E73" s="15">
        <f t="shared" si="6"/>
        <v>10</v>
      </c>
      <c r="F73" s="15">
        <f t="shared" si="7"/>
        <v>310</v>
      </c>
      <c r="G73" s="15">
        <f t="shared" si="8"/>
        <v>6.2</v>
      </c>
      <c r="H73" s="15">
        <f t="shared" si="9"/>
        <v>50</v>
      </c>
      <c r="I73" s="15">
        <f t="shared" si="10"/>
        <v>100</v>
      </c>
      <c r="J73" s="15">
        <f t="shared" si="14"/>
        <v>765</v>
      </c>
      <c r="K73" s="15">
        <v>1.1000000000000001</v>
      </c>
      <c r="L73" s="17">
        <f t="shared" si="12"/>
        <v>0.26745098039215687</v>
      </c>
      <c r="M73" s="14">
        <f t="shared" si="13"/>
        <v>1</v>
      </c>
      <c r="N73" s="68"/>
      <c r="O73" s="26"/>
    </row>
    <row r="74" spans="1:15" ht="14" customHeight="1" x14ac:dyDescent="0.35">
      <c r="A74" s="15" t="s">
        <v>5</v>
      </c>
      <c r="B74" s="15">
        <v>15</v>
      </c>
      <c r="C74" s="15" t="str">
        <f t="shared" si="5"/>
        <v>15-Foaming</v>
      </c>
      <c r="D74" s="15">
        <v>31</v>
      </c>
      <c r="E74" s="15">
        <f t="shared" si="6"/>
        <v>10</v>
      </c>
      <c r="F74" s="15">
        <f t="shared" si="7"/>
        <v>310</v>
      </c>
      <c r="G74" s="15">
        <f t="shared" si="8"/>
        <v>6.2</v>
      </c>
      <c r="H74" s="15">
        <f t="shared" si="9"/>
        <v>50</v>
      </c>
      <c r="I74" s="15">
        <f t="shared" si="10"/>
        <v>100</v>
      </c>
      <c r="J74" s="15">
        <f t="shared" si="14"/>
        <v>765</v>
      </c>
      <c r="K74" s="15">
        <v>1.1000000000000001</v>
      </c>
      <c r="L74" s="17">
        <f t="shared" si="12"/>
        <v>0.26745098039215687</v>
      </c>
      <c r="M74" s="14">
        <f t="shared" si="13"/>
        <v>1</v>
      </c>
      <c r="N74" s="68"/>
      <c r="O74" s="26"/>
    </row>
    <row r="75" spans="1:15" x14ac:dyDescent="0.35">
      <c r="A75" s="15" t="s">
        <v>5</v>
      </c>
      <c r="B75" s="15">
        <v>21</v>
      </c>
      <c r="C75" s="15" t="str">
        <f t="shared" si="5"/>
        <v>21-Foaming</v>
      </c>
      <c r="D75" s="15">
        <v>453</v>
      </c>
      <c r="E75" s="15">
        <f t="shared" si="6"/>
        <v>7.3</v>
      </c>
      <c r="F75" s="15">
        <f t="shared" si="7"/>
        <v>3306.9</v>
      </c>
      <c r="G75" s="15">
        <f t="shared" si="8"/>
        <v>90.6</v>
      </c>
      <c r="H75" s="15">
        <f t="shared" si="9"/>
        <v>36.5</v>
      </c>
      <c r="I75" s="15">
        <f t="shared" si="10"/>
        <v>73</v>
      </c>
      <c r="J75" s="15">
        <f t="shared" si="14"/>
        <v>765</v>
      </c>
      <c r="K75" s="15">
        <v>1.1000000000000001</v>
      </c>
      <c r="L75" s="17">
        <f t="shared" si="12"/>
        <v>2.8530117647058821</v>
      </c>
      <c r="M75" s="14">
        <f t="shared" si="13"/>
        <v>3</v>
      </c>
      <c r="N75" s="68"/>
      <c r="O75" s="26"/>
    </row>
    <row r="76" spans="1:15" x14ac:dyDescent="0.35">
      <c r="A76" s="15" t="s">
        <v>5</v>
      </c>
      <c r="B76" s="15">
        <v>31</v>
      </c>
      <c r="C76" s="15" t="str">
        <f t="shared" si="5"/>
        <v>31-Foaming</v>
      </c>
      <c r="D76" s="15">
        <v>0</v>
      </c>
      <c r="E76" s="15">
        <f t="shared" si="6"/>
        <v>0</v>
      </c>
      <c r="F76" s="15">
        <f t="shared" si="7"/>
        <v>0</v>
      </c>
      <c r="G76" s="15">
        <f t="shared" si="8"/>
        <v>0</v>
      </c>
      <c r="H76" s="15">
        <f t="shared" si="9"/>
        <v>0</v>
      </c>
      <c r="I76" s="15">
        <f t="shared" si="10"/>
        <v>0</v>
      </c>
      <c r="J76" s="15">
        <f t="shared" si="14"/>
        <v>765</v>
      </c>
      <c r="K76" s="15">
        <v>1.1000000000000001</v>
      </c>
      <c r="L76" s="17">
        <f t="shared" si="12"/>
        <v>0</v>
      </c>
      <c r="M76" s="14">
        <f t="shared" si="13"/>
        <v>0</v>
      </c>
      <c r="N76" s="68"/>
      <c r="O76" s="26"/>
    </row>
    <row r="77" spans="1:15" x14ac:dyDescent="0.35">
      <c r="A77" s="15" t="s">
        <v>5</v>
      </c>
      <c r="B77" s="15">
        <v>41</v>
      </c>
      <c r="C77" s="15" t="str">
        <f t="shared" si="5"/>
        <v>41-Foaming</v>
      </c>
      <c r="D77" s="15">
        <v>6</v>
      </c>
      <c r="E77" s="15">
        <f t="shared" si="6"/>
        <v>0</v>
      </c>
      <c r="F77" s="15">
        <f t="shared" si="7"/>
        <v>0</v>
      </c>
      <c r="G77" s="15">
        <f t="shared" si="8"/>
        <v>1.2</v>
      </c>
      <c r="H77" s="15">
        <f t="shared" si="9"/>
        <v>0</v>
      </c>
      <c r="I77" s="15">
        <f t="shared" si="10"/>
        <v>0</v>
      </c>
      <c r="J77" s="15">
        <f t="shared" si="14"/>
        <v>765</v>
      </c>
      <c r="K77" s="15">
        <v>1.1000000000000001</v>
      </c>
      <c r="L77" s="17">
        <f t="shared" si="12"/>
        <v>0</v>
      </c>
      <c r="M77" s="14">
        <f t="shared" si="13"/>
        <v>0</v>
      </c>
      <c r="N77" s="68"/>
      <c r="O77" s="26"/>
    </row>
    <row r="78" spans="1:15" x14ac:dyDescent="0.35">
      <c r="A78" s="15" t="s">
        <v>5</v>
      </c>
      <c r="B78" s="15">
        <v>51</v>
      </c>
      <c r="C78" s="15" t="str">
        <f t="shared" si="5"/>
        <v>51-Foaming</v>
      </c>
      <c r="D78" s="15">
        <v>6</v>
      </c>
      <c r="E78" s="15">
        <f t="shared" si="6"/>
        <v>0</v>
      </c>
      <c r="F78" s="15">
        <f t="shared" si="7"/>
        <v>0</v>
      </c>
      <c r="G78" s="15">
        <f t="shared" si="8"/>
        <v>1.2</v>
      </c>
      <c r="H78" s="15">
        <f t="shared" si="9"/>
        <v>0</v>
      </c>
      <c r="I78" s="15">
        <f t="shared" si="10"/>
        <v>0</v>
      </c>
      <c r="J78" s="15">
        <f t="shared" si="14"/>
        <v>765</v>
      </c>
      <c r="K78" s="15">
        <v>1.1000000000000001</v>
      </c>
      <c r="L78" s="17">
        <f>+G78*(H78+I78)/J78*K78/5</f>
        <v>0</v>
      </c>
      <c r="M78" s="14">
        <f t="shared" si="13"/>
        <v>0</v>
      </c>
      <c r="N78" s="68">
        <f>+SUM(M70:M78)</f>
        <v>11</v>
      </c>
      <c r="O78" s="69">
        <f>+N78*5</f>
        <v>55</v>
      </c>
    </row>
    <row r="79" spans="1:15" x14ac:dyDescent="0.35">
      <c r="A79" s="15" t="s">
        <v>13</v>
      </c>
      <c r="B79" s="15">
        <v>111</v>
      </c>
      <c r="C79" s="15"/>
      <c r="D79" s="15">
        <v>79</v>
      </c>
      <c r="E79" s="70">
        <f>+'6.2.3B'!E79*0.9</f>
        <v>18</v>
      </c>
      <c r="F79" s="15">
        <f>+E79*D79</f>
        <v>1422</v>
      </c>
      <c r="G79" s="15">
        <f t="shared" si="8"/>
        <v>15.8</v>
      </c>
      <c r="H79" s="15">
        <f>+F79/G79</f>
        <v>90</v>
      </c>
      <c r="I79" s="15">
        <f t="shared" si="10"/>
        <v>180</v>
      </c>
      <c r="J79" s="15">
        <f t="shared" si="14"/>
        <v>765</v>
      </c>
      <c r="K79" s="15">
        <v>1.1000000000000001</v>
      </c>
      <c r="L79" s="17">
        <f>+G79*(H79+I79)/J79*K79/5</f>
        <v>1.2268235294117649</v>
      </c>
      <c r="M79" s="14">
        <f t="shared" si="13"/>
        <v>2</v>
      </c>
      <c r="N79" s="68"/>
      <c r="O79" s="69"/>
    </row>
    <row r="80" spans="1:15" x14ac:dyDescent="0.35">
      <c r="A80" s="15" t="s">
        <v>13</v>
      </c>
      <c r="B80" s="15">
        <v>112</v>
      </c>
      <c r="C80" s="15"/>
      <c r="D80" s="15">
        <v>73</v>
      </c>
      <c r="E80" s="70">
        <f>+'6.2.3B'!E80*0.9</f>
        <v>19.8</v>
      </c>
      <c r="F80" s="15">
        <f t="shared" ref="F80:F87" si="15">+E80*D80</f>
        <v>1445.4</v>
      </c>
      <c r="G80" s="15">
        <f t="shared" si="8"/>
        <v>14.6</v>
      </c>
      <c r="H80" s="15">
        <f t="shared" ref="H80:H87" si="16">+F80/G80</f>
        <v>99.000000000000014</v>
      </c>
      <c r="I80" s="15">
        <f t="shared" si="10"/>
        <v>198.00000000000003</v>
      </c>
      <c r="J80" s="15">
        <v>900</v>
      </c>
      <c r="K80" s="15">
        <v>1.1000000000000001</v>
      </c>
      <c r="L80" s="17">
        <f t="shared" ref="L80:L87" si="17">+G80*(H80+I80)/J80*K80/5</f>
        <v>1.0599600000000002</v>
      </c>
      <c r="M80" s="14">
        <f t="shared" si="13"/>
        <v>2</v>
      </c>
      <c r="N80" s="68"/>
      <c r="O80" s="69"/>
    </row>
    <row r="81" spans="1:16" x14ac:dyDescent="0.35">
      <c r="A81" s="15" t="s">
        <v>13</v>
      </c>
      <c r="B81" s="15">
        <v>113</v>
      </c>
      <c r="C81" s="15"/>
      <c r="D81" s="15">
        <v>69</v>
      </c>
      <c r="E81" s="70">
        <f>+'6.2.3B'!E81*0.9</f>
        <v>19.8</v>
      </c>
      <c r="F81" s="15">
        <f t="shared" si="15"/>
        <v>1366.2</v>
      </c>
      <c r="G81" s="15">
        <f t="shared" si="8"/>
        <v>13.8</v>
      </c>
      <c r="H81" s="15">
        <f t="shared" si="16"/>
        <v>99</v>
      </c>
      <c r="I81" s="15">
        <f t="shared" si="10"/>
        <v>198</v>
      </c>
      <c r="J81" s="15">
        <v>900</v>
      </c>
      <c r="K81" s="15">
        <v>1.1000000000000001</v>
      </c>
      <c r="L81" s="17">
        <f t="shared" si="17"/>
        <v>1.0018800000000001</v>
      </c>
      <c r="M81" s="14">
        <f t="shared" si="13"/>
        <v>2</v>
      </c>
      <c r="N81" s="68"/>
      <c r="O81" s="69"/>
    </row>
    <row r="82" spans="1:16" x14ac:dyDescent="0.35">
      <c r="A82" s="15" t="s">
        <v>13</v>
      </c>
      <c r="B82" s="15">
        <v>121</v>
      </c>
      <c r="C82" s="15"/>
      <c r="D82" s="15">
        <v>49</v>
      </c>
      <c r="E82" s="70">
        <f>+'6.2.3B'!E82*0.9</f>
        <v>22.5</v>
      </c>
      <c r="F82" s="15">
        <f t="shared" si="15"/>
        <v>1102.5</v>
      </c>
      <c r="G82" s="15">
        <f t="shared" si="8"/>
        <v>9.8000000000000007</v>
      </c>
      <c r="H82" s="15">
        <f t="shared" si="16"/>
        <v>112.49999999999999</v>
      </c>
      <c r="I82" s="15">
        <f t="shared" si="10"/>
        <v>224.99999999999997</v>
      </c>
      <c r="J82" s="15">
        <v>900</v>
      </c>
      <c r="K82" s="15">
        <v>1.1000000000000001</v>
      </c>
      <c r="L82" s="17">
        <f t="shared" si="17"/>
        <v>0.80849999999999989</v>
      </c>
      <c r="M82" s="14">
        <f t="shared" si="13"/>
        <v>1</v>
      </c>
      <c r="N82" s="68"/>
      <c r="O82" s="69"/>
    </row>
    <row r="83" spans="1:16" x14ac:dyDescent="0.35">
      <c r="A83" s="15" t="s">
        <v>13</v>
      </c>
      <c r="B83" s="15">
        <v>122</v>
      </c>
      <c r="C83" s="15"/>
      <c r="D83" s="15">
        <v>52</v>
      </c>
      <c r="E83" s="70">
        <f>+'6.2.3B'!E83*0.9</f>
        <v>24.3</v>
      </c>
      <c r="F83" s="15">
        <f t="shared" si="15"/>
        <v>1263.6000000000001</v>
      </c>
      <c r="G83" s="15">
        <f t="shared" si="8"/>
        <v>10.4</v>
      </c>
      <c r="H83" s="15">
        <f t="shared" si="16"/>
        <v>121.50000000000001</v>
      </c>
      <c r="I83" s="15">
        <f t="shared" si="10"/>
        <v>243.00000000000003</v>
      </c>
      <c r="J83" s="15">
        <v>900</v>
      </c>
      <c r="K83" s="15">
        <v>1.1000000000000001</v>
      </c>
      <c r="L83" s="17">
        <f t="shared" si="17"/>
        <v>0.92664000000000024</v>
      </c>
      <c r="M83" s="14">
        <f t="shared" si="13"/>
        <v>1</v>
      </c>
      <c r="N83" s="68"/>
      <c r="O83" s="69"/>
    </row>
    <row r="84" spans="1:16" x14ac:dyDescent="0.35">
      <c r="A84" s="15" t="s">
        <v>13</v>
      </c>
      <c r="B84" s="15">
        <v>123</v>
      </c>
      <c r="C84" s="15"/>
      <c r="D84" s="15">
        <v>57</v>
      </c>
      <c r="E84" s="70">
        <f>+'6.2.3B'!E84*0.9</f>
        <v>24.3</v>
      </c>
      <c r="F84" s="15">
        <f t="shared" si="15"/>
        <v>1385.1000000000001</v>
      </c>
      <c r="G84" s="15">
        <f t="shared" si="8"/>
        <v>11.4</v>
      </c>
      <c r="H84" s="15">
        <f t="shared" si="16"/>
        <v>121.50000000000001</v>
      </c>
      <c r="I84" s="15">
        <f t="shared" si="10"/>
        <v>243.00000000000003</v>
      </c>
      <c r="J84" s="15">
        <v>900</v>
      </c>
      <c r="K84" s="15">
        <v>1.1000000000000001</v>
      </c>
      <c r="L84" s="17">
        <f t="shared" si="17"/>
        <v>1.0157400000000003</v>
      </c>
      <c r="M84" s="14">
        <f t="shared" si="13"/>
        <v>2</v>
      </c>
      <c r="N84" s="68"/>
      <c r="O84" s="69"/>
    </row>
    <row r="85" spans="1:16" x14ac:dyDescent="0.35">
      <c r="A85" s="15" t="s">
        <v>13</v>
      </c>
      <c r="B85" s="15">
        <v>131</v>
      </c>
      <c r="C85" s="15"/>
      <c r="D85" s="15">
        <v>31</v>
      </c>
      <c r="E85" s="70">
        <f>+'6.2.3B'!E85*0.9</f>
        <v>36</v>
      </c>
      <c r="F85" s="15">
        <f t="shared" si="15"/>
        <v>1116</v>
      </c>
      <c r="G85" s="15">
        <f t="shared" si="8"/>
        <v>6.2</v>
      </c>
      <c r="H85" s="15">
        <f t="shared" si="16"/>
        <v>180</v>
      </c>
      <c r="I85" s="15">
        <f t="shared" si="10"/>
        <v>360</v>
      </c>
      <c r="J85" s="15">
        <v>900</v>
      </c>
      <c r="K85" s="15">
        <v>1.1000000000000001</v>
      </c>
      <c r="L85" s="17">
        <f t="shared" si="17"/>
        <v>0.81840000000000013</v>
      </c>
      <c r="M85" s="14">
        <f t="shared" si="13"/>
        <v>1</v>
      </c>
      <c r="N85" s="68"/>
      <c r="O85" s="69"/>
    </row>
    <row r="86" spans="1:16" x14ac:dyDescent="0.35">
      <c r="A86" s="15" t="s">
        <v>13</v>
      </c>
      <c r="B86" s="15">
        <v>141</v>
      </c>
      <c r="C86" s="15"/>
      <c r="D86" s="15">
        <v>6</v>
      </c>
      <c r="E86" s="70">
        <f>+'6.2.3B'!E86*0.9</f>
        <v>36</v>
      </c>
      <c r="F86" s="15">
        <f t="shared" si="15"/>
        <v>216</v>
      </c>
      <c r="G86" s="15">
        <f t="shared" si="8"/>
        <v>1.2</v>
      </c>
      <c r="H86" s="15">
        <f t="shared" si="16"/>
        <v>180</v>
      </c>
      <c r="I86" s="15">
        <f t="shared" si="10"/>
        <v>360</v>
      </c>
      <c r="J86" s="15">
        <v>900</v>
      </c>
      <c r="K86" s="15">
        <v>1.1000000000000001</v>
      </c>
      <c r="L86" s="17">
        <f t="shared" si="17"/>
        <v>0.15840000000000001</v>
      </c>
      <c r="M86" s="14">
        <f t="shared" si="13"/>
        <v>1</v>
      </c>
      <c r="N86" s="68"/>
      <c r="O86" s="69"/>
    </row>
    <row r="87" spans="1:16" x14ac:dyDescent="0.35">
      <c r="A87" s="15" t="s">
        <v>13</v>
      </c>
      <c r="B87" s="15">
        <v>151</v>
      </c>
      <c r="C87" s="15"/>
      <c r="D87" s="15">
        <v>6</v>
      </c>
      <c r="E87" s="70">
        <f>+'6.2.3B'!E87*0.9</f>
        <v>36</v>
      </c>
      <c r="F87" s="15">
        <f t="shared" si="15"/>
        <v>216</v>
      </c>
      <c r="G87" s="15">
        <f t="shared" si="8"/>
        <v>1.2</v>
      </c>
      <c r="H87" s="15">
        <f t="shared" si="16"/>
        <v>180</v>
      </c>
      <c r="I87" s="15">
        <f t="shared" si="10"/>
        <v>360</v>
      </c>
      <c r="J87" s="15">
        <v>900</v>
      </c>
      <c r="K87" s="15">
        <v>1.1000000000000001</v>
      </c>
      <c r="L87" s="17">
        <f t="shared" si="17"/>
        <v>0.15840000000000001</v>
      </c>
      <c r="M87" s="14">
        <f t="shared" si="13"/>
        <v>1</v>
      </c>
      <c r="N87" s="68">
        <f>+SUM(M79:M87)</f>
        <v>13</v>
      </c>
      <c r="O87" s="69">
        <f>+N87*5</f>
        <v>65</v>
      </c>
    </row>
    <row r="88" spans="1:16" x14ac:dyDescent="0.35">
      <c r="A88" s="15" t="s">
        <v>75</v>
      </c>
      <c r="B88" s="15">
        <v>41</v>
      </c>
      <c r="C88" s="15"/>
      <c r="D88" s="15">
        <v>6</v>
      </c>
      <c r="E88" s="15"/>
      <c r="F88" s="15"/>
      <c r="G88" s="15">
        <f>+D88/5</f>
        <v>1.2</v>
      </c>
      <c r="H88" s="15">
        <v>0</v>
      </c>
      <c r="I88" s="15">
        <f>15*60</f>
        <v>900</v>
      </c>
      <c r="J88" s="15">
        <v>900</v>
      </c>
      <c r="K88" s="15">
        <v>1.1000000000000001</v>
      </c>
      <c r="L88" s="17">
        <f>+G88*(H88+I88)/J88*K88/5</f>
        <v>0.26400000000000001</v>
      </c>
      <c r="M88" s="14">
        <f t="shared" si="13"/>
        <v>1</v>
      </c>
      <c r="N88" s="68"/>
      <c r="O88" s="69"/>
    </row>
    <row r="89" spans="1:16" x14ac:dyDescent="0.35">
      <c r="A89" s="15" t="s">
        <v>75</v>
      </c>
      <c r="B89" s="15">
        <v>51</v>
      </c>
      <c r="C89" s="15"/>
      <c r="D89" s="15">
        <v>6</v>
      </c>
      <c r="E89" s="15"/>
      <c r="F89" s="15"/>
      <c r="G89" s="15">
        <f>+D89/5</f>
        <v>1.2</v>
      </c>
      <c r="H89" s="15">
        <v>0</v>
      </c>
      <c r="I89" s="15">
        <f>15*60</f>
        <v>900</v>
      </c>
      <c r="J89" s="15">
        <v>900</v>
      </c>
      <c r="K89" s="15">
        <v>1.1000000000000001</v>
      </c>
      <c r="L89" s="17">
        <f t="shared" ref="L89" si="18">+G89*(H89+I89)/J89*K89/5</f>
        <v>0.26400000000000001</v>
      </c>
      <c r="M89" s="14">
        <f t="shared" si="13"/>
        <v>1</v>
      </c>
      <c r="N89" s="68">
        <f>+SUM(M88:M89)</f>
        <v>2</v>
      </c>
      <c r="O89" s="69">
        <f>+N89*5</f>
        <v>10</v>
      </c>
    </row>
    <row r="90" spans="1:16" x14ac:dyDescent="0.35">
      <c r="M90" s="4"/>
      <c r="N90" s="8">
        <f>+SUM(N52:N89)</f>
        <v>41</v>
      </c>
      <c r="O90" s="8">
        <f>+SUM(O52:O89)</f>
        <v>205</v>
      </c>
      <c r="P90" s="8"/>
    </row>
    <row r="91" spans="1:16" ht="15" thickBot="1" x14ac:dyDescent="0.4">
      <c r="F91" s="8"/>
    </row>
    <row r="92" spans="1:16" ht="29.5" thickBot="1" x14ac:dyDescent="0.4">
      <c r="A92" s="54" t="s">
        <v>16</v>
      </c>
      <c r="B92" s="55" t="s">
        <v>92</v>
      </c>
      <c r="C92" s="55" t="s">
        <v>17</v>
      </c>
      <c r="D92" s="55" t="s">
        <v>18</v>
      </c>
      <c r="E92" s="55" t="s">
        <v>19</v>
      </c>
      <c r="F92" s="62" t="s">
        <v>24</v>
      </c>
      <c r="G92" s="55" t="s">
        <v>38</v>
      </c>
      <c r="H92" s="55" t="s">
        <v>39</v>
      </c>
      <c r="I92" s="55" t="s">
        <v>95</v>
      </c>
      <c r="J92" s="56" t="s">
        <v>96</v>
      </c>
    </row>
    <row r="93" spans="1:16" x14ac:dyDescent="0.35">
      <c r="A93" s="29" t="s">
        <v>4</v>
      </c>
      <c r="B93" s="30">
        <v>1076</v>
      </c>
      <c r="C93" s="31">
        <f>+SUMIF(A52:A60,"Blanking",F52:F60)</f>
        <v>1695.0499999999997</v>
      </c>
      <c r="D93" s="30">
        <f>450*0.8*2</f>
        <v>720</v>
      </c>
      <c r="E93" s="32"/>
      <c r="F93" s="63">
        <v>3</v>
      </c>
      <c r="G93" s="30">
        <f>+F93*D93</f>
        <v>2160</v>
      </c>
      <c r="H93" s="34">
        <f>+C93/G93</f>
        <v>0.78474537037037029</v>
      </c>
      <c r="I93" s="32">
        <f>+AVERAGE(E52:E58)</f>
        <v>1.6214285714285717</v>
      </c>
      <c r="J93" s="35">
        <f>+F93/I93</f>
        <v>1.8502202643171803</v>
      </c>
    </row>
    <row r="94" spans="1:16" x14ac:dyDescent="0.35">
      <c r="A94" s="27" t="s">
        <v>3</v>
      </c>
      <c r="B94" s="16">
        <v>1076</v>
      </c>
      <c r="C94" s="36">
        <f>+SUMIF(A61:A69,"Bending",F61:F69)</f>
        <v>4453.1000000000004</v>
      </c>
      <c r="D94" s="16">
        <f>450*0.85*2</f>
        <v>765</v>
      </c>
      <c r="E94" s="18"/>
      <c r="F94" s="64">
        <v>7</v>
      </c>
      <c r="G94" s="16">
        <f t="shared" ref="G94:G96" si="19">+F94*D94</f>
        <v>5355</v>
      </c>
      <c r="H94" s="38">
        <f t="shared" ref="H94:H96" si="20">+C94/G94</f>
        <v>0.83157796451914101</v>
      </c>
      <c r="I94" s="18">
        <f>+AVERAGE(E61:E67)</f>
        <v>4.7714285714285714</v>
      </c>
      <c r="J94" s="39">
        <f t="shared" ref="J94:J96" si="21">+F94/I94</f>
        <v>1.4670658682634732</v>
      </c>
    </row>
    <row r="95" spans="1:16" x14ac:dyDescent="0.35">
      <c r="A95" s="27" t="s">
        <v>5</v>
      </c>
      <c r="B95" s="16">
        <v>918</v>
      </c>
      <c r="C95" s="36">
        <f>+SUMIF(A70:A78,"Foaming",F70:F78)</f>
        <v>8176.2000000000007</v>
      </c>
      <c r="D95" s="16">
        <f>450*0.85*2</f>
        <v>765</v>
      </c>
      <c r="E95" s="18"/>
      <c r="F95" s="64">
        <v>12</v>
      </c>
      <c r="G95" s="16">
        <f t="shared" si="19"/>
        <v>9180</v>
      </c>
      <c r="H95" s="40">
        <f t="shared" si="20"/>
        <v>0.89065359477124195</v>
      </c>
      <c r="I95" s="18">
        <f>+AVERAGE(E70:E75)</f>
        <v>10</v>
      </c>
      <c r="J95" s="41">
        <f t="shared" si="21"/>
        <v>1.2</v>
      </c>
    </row>
    <row r="96" spans="1:16" ht="15" thickBot="1" x14ac:dyDescent="0.4">
      <c r="A96" s="28" t="s">
        <v>13</v>
      </c>
      <c r="B96" s="42">
        <v>422</v>
      </c>
      <c r="C96" s="42">
        <f>+I33</f>
        <v>9532.8000000000011</v>
      </c>
      <c r="D96" s="42">
        <f>450*1*2</f>
        <v>900</v>
      </c>
      <c r="E96" s="43"/>
      <c r="F96" s="65">
        <v>12</v>
      </c>
      <c r="G96" s="42">
        <f t="shared" si="19"/>
        <v>10800</v>
      </c>
      <c r="H96" s="45">
        <f t="shared" si="20"/>
        <v>0.88266666666666682</v>
      </c>
      <c r="I96" s="59">
        <f>+AVERAGE(E79:E87)</f>
        <v>26.299999999999997</v>
      </c>
      <c r="J96" s="60">
        <f t="shared" si="21"/>
        <v>0.4562737642585552</v>
      </c>
      <c r="K96" s="7"/>
    </row>
    <row r="97" spans="2:11" x14ac:dyDescent="0.35">
      <c r="H97" s="11" t="s">
        <v>87</v>
      </c>
      <c r="I97" s="12">
        <f>+SUM(I93:I96)</f>
        <v>42.692857142857136</v>
      </c>
      <c r="J97" s="8"/>
      <c r="K97" s="7"/>
    </row>
    <row r="98" spans="2:11" ht="15" thickBot="1" x14ac:dyDescent="0.4">
      <c r="H98" s="11" t="s">
        <v>88</v>
      </c>
      <c r="I98" s="12">
        <f>+I97*J96</f>
        <v>19.47963063552417</v>
      </c>
      <c r="J98" s="7"/>
      <c r="K98" s="7"/>
    </row>
    <row r="99" spans="2:11" x14ac:dyDescent="0.35">
      <c r="B99" s="48" t="s">
        <v>43</v>
      </c>
      <c r="C99" s="47">
        <f>+(O90/(O90+I98-1))*J96</f>
        <v>0.41854428256843279</v>
      </c>
      <c r="D99" s="8"/>
      <c r="F99" s="7"/>
      <c r="H99" s="7"/>
      <c r="I99" s="7"/>
      <c r="J99" s="7"/>
      <c r="K99" s="7"/>
    </row>
    <row r="100" spans="2:11" x14ac:dyDescent="0.35">
      <c r="B100" s="49" t="s">
        <v>73</v>
      </c>
      <c r="C100" s="50">
        <f>+C99*900</f>
        <v>376.6898543115895</v>
      </c>
      <c r="H100" s="7"/>
      <c r="I100" s="7"/>
      <c r="J100" s="7"/>
      <c r="K100" s="7"/>
    </row>
    <row r="101" spans="2:11" ht="15" thickBot="1" x14ac:dyDescent="0.4">
      <c r="B101" s="51" t="s">
        <v>72</v>
      </c>
      <c r="C101" s="52">
        <v>422</v>
      </c>
      <c r="D101" s="10">
        <f>+C100/C101</f>
        <v>0.8926299865203543</v>
      </c>
      <c r="E101" s="1" t="s">
        <v>79</v>
      </c>
      <c r="F101" s="7"/>
      <c r="H101" s="7"/>
      <c r="I101" s="7"/>
      <c r="J101" s="7"/>
      <c r="K101" s="7"/>
    </row>
    <row r="102" spans="2:11" x14ac:dyDescent="0.35">
      <c r="D102" s="7"/>
      <c r="E102" s="7"/>
      <c r="F102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82" zoomScaleNormal="100" workbookViewId="0">
      <selection activeCell="F103" sqref="F103"/>
    </sheetView>
  </sheetViews>
  <sheetFormatPr baseColWidth="10" defaultRowHeight="14.5" x14ac:dyDescent="0.35"/>
  <cols>
    <col min="1" max="1" width="14.453125" customWidth="1"/>
    <col min="5" max="5" width="13.453125" customWidth="1"/>
    <col min="6" max="6" width="19.26953125" customWidth="1"/>
    <col min="7" max="7" width="16.90625" customWidth="1"/>
    <col min="8" max="8" width="20.90625" style="7" customWidth="1"/>
    <col min="9" max="9" width="21.26953125" customWidth="1"/>
    <col min="10" max="10" width="14.453125" customWidth="1"/>
    <col min="14" max="14" width="12.08984375" customWidth="1"/>
    <col min="15" max="15" width="11.54296875" customWidth="1"/>
  </cols>
  <sheetData>
    <row r="1" spans="1:9" x14ac:dyDescent="0.35">
      <c r="A1" s="14" t="s">
        <v>0</v>
      </c>
      <c r="B1" s="14" t="s">
        <v>1</v>
      </c>
      <c r="C1" s="14" t="s">
        <v>15</v>
      </c>
      <c r="D1" s="14" t="s">
        <v>6</v>
      </c>
      <c r="E1" s="14" t="s">
        <v>7</v>
      </c>
      <c r="F1" s="14" t="s">
        <v>2</v>
      </c>
      <c r="G1" s="14" t="s">
        <v>8</v>
      </c>
      <c r="H1" s="66" t="s">
        <v>14</v>
      </c>
      <c r="I1" s="14" t="s">
        <v>22</v>
      </c>
    </row>
    <row r="2" spans="1:9" x14ac:dyDescent="0.35">
      <c r="A2" s="15">
        <v>11</v>
      </c>
      <c r="B2" s="15" t="s">
        <v>4</v>
      </c>
      <c r="C2" s="15" t="str">
        <f>+CONCATENATE(A2,"-",B2)</f>
        <v>11-Blanking</v>
      </c>
      <c r="D2" s="15">
        <v>1</v>
      </c>
      <c r="E2" s="15">
        <v>2</v>
      </c>
      <c r="F2" s="15">
        <v>80</v>
      </c>
      <c r="G2" s="15">
        <v>450</v>
      </c>
      <c r="H2" s="70">
        <v>6.3</v>
      </c>
      <c r="I2" s="15">
        <f>+H2/5</f>
        <v>1.26</v>
      </c>
    </row>
    <row r="3" spans="1:9" x14ac:dyDescent="0.35">
      <c r="A3" s="15">
        <v>11</v>
      </c>
      <c r="B3" s="15" t="s">
        <v>3</v>
      </c>
      <c r="C3" s="15" t="str">
        <f t="shared" ref="C3:C21" si="0">+CONCATENATE(A3,"-",B3)</f>
        <v>11-Bending</v>
      </c>
      <c r="D3" s="15">
        <v>5</v>
      </c>
      <c r="E3" s="15">
        <v>2</v>
      </c>
      <c r="F3" s="15">
        <v>85</v>
      </c>
      <c r="G3" s="15">
        <v>450</v>
      </c>
      <c r="H3" s="70">
        <v>24.3</v>
      </c>
      <c r="I3" s="15">
        <f t="shared" ref="I3:I21" si="1">+H3/5</f>
        <v>4.8600000000000003</v>
      </c>
    </row>
    <row r="4" spans="1:9" x14ac:dyDescent="0.35">
      <c r="A4" s="15">
        <v>11</v>
      </c>
      <c r="B4" s="15" t="s">
        <v>5</v>
      </c>
      <c r="C4" s="15" t="str">
        <f t="shared" si="0"/>
        <v>11-Foaming</v>
      </c>
      <c r="D4" s="15">
        <v>10</v>
      </c>
      <c r="E4" s="15">
        <v>5</v>
      </c>
      <c r="F4" s="15">
        <v>85</v>
      </c>
      <c r="G4" s="15">
        <v>450</v>
      </c>
      <c r="H4" s="70">
        <v>49.5</v>
      </c>
      <c r="I4" s="15">
        <f t="shared" si="1"/>
        <v>9.9</v>
      </c>
    </row>
    <row r="5" spans="1:9" x14ac:dyDescent="0.35">
      <c r="A5" s="15">
        <v>12</v>
      </c>
      <c r="B5" s="15" t="s">
        <v>4</v>
      </c>
      <c r="C5" s="15" t="str">
        <f t="shared" si="0"/>
        <v>12-Blanking</v>
      </c>
      <c r="D5" s="15">
        <v>1.5</v>
      </c>
      <c r="E5" s="15">
        <v>2</v>
      </c>
      <c r="F5" s="15">
        <v>80</v>
      </c>
      <c r="G5" s="15">
        <v>450</v>
      </c>
      <c r="H5" s="70">
        <v>8.5500000000000007</v>
      </c>
      <c r="I5" s="15">
        <f t="shared" si="1"/>
        <v>1.7100000000000002</v>
      </c>
    </row>
    <row r="6" spans="1:9" x14ac:dyDescent="0.35">
      <c r="A6" s="15">
        <v>12</v>
      </c>
      <c r="B6" s="15" t="s">
        <v>3</v>
      </c>
      <c r="C6" s="15" t="str">
        <f t="shared" si="0"/>
        <v>12-Bending</v>
      </c>
      <c r="D6" s="15">
        <v>6</v>
      </c>
      <c r="E6" s="15">
        <v>2</v>
      </c>
      <c r="F6" s="15">
        <v>85</v>
      </c>
      <c r="G6" s="15">
        <v>450</v>
      </c>
      <c r="H6" s="70">
        <v>28.8</v>
      </c>
      <c r="I6" s="15">
        <f t="shared" si="1"/>
        <v>5.76</v>
      </c>
    </row>
    <row r="7" spans="1:9" x14ac:dyDescent="0.35">
      <c r="A7" s="15">
        <v>12</v>
      </c>
      <c r="B7" s="15" t="s">
        <v>5</v>
      </c>
      <c r="C7" s="15" t="str">
        <f t="shared" si="0"/>
        <v>12-Foaming</v>
      </c>
      <c r="D7" s="15">
        <v>11</v>
      </c>
      <c r="E7" s="15">
        <v>5</v>
      </c>
      <c r="F7" s="15">
        <v>85</v>
      </c>
      <c r="G7" s="15">
        <v>450</v>
      </c>
      <c r="H7" s="70">
        <v>54</v>
      </c>
      <c r="I7" s="15">
        <f t="shared" si="1"/>
        <v>10.8</v>
      </c>
    </row>
    <row r="8" spans="1:9" x14ac:dyDescent="0.35">
      <c r="A8" s="15">
        <v>13</v>
      </c>
      <c r="B8" s="15" t="s">
        <v>4</v>
      </c>
      <c r="C8" s="15" t="str">
        <f t="shared" si="0"/>
        <v>13-Blanking</v>
      </c>
      <c r="D8" s="15">
        <v>2</v>
      </c>
      <c r="E8" s="15">
        <v>2</v>
      </c>
      <c r="F8" s="15">
        <v>80</v>
      </c>
      <c r="G8" s="15">
        <v>450</v>
      </c>
      <c r="H8" s="70">
        <v>10.8</v>
      </c>
      <c r="I8" s="15">
        <f t="shared" si="1"/>
        <v>2.16</v>
      </c>
    </row>
    <row r="9" spans="1:9" x14ac:dyDescent="0.35">
      <c r="A9" s="15">
        <v>13</v>
      </c>
      <c r="B9" s="15" t="s">
        <v>3</v>
      </c>
      <c r="C9" s="15" t="str">
        <f t="shared" si="0"/>
        <v>13-Bending</v>
      </c>
      <c r="D9" s="15">
        <v>7</v>
      </c>
      <c r="E9" s="15">
        <v>2</v>
      </c>
      <c r="F9" s="15">
        <v>85</v>
      </c>
      <c r="G9" s="15">
        <v>450</v>
      </c>
      <c r="H9" s="70">
        <v>33.300000000000004</v>
      </c>
      <c r="I9" s="15">
        <f t="shared" si="1"/>
        <v>6.660000000000001</v>
      </c>
    </row>
    <row r="10" spans="1:9" x14ac:dyDescent="0.35">
      <c r="A10" s="15">
        <v>13</v>
      </c>
      <c r="B10" s="15" t="s">
        <v>5</v>
      </c>
      <c r="C10" s="15" t="str">
        <f t="shared" si="0"/>
        <v>13-Foaming</v>
      </c>
      <c r="D10" s="15">
        <v>12</v>
      </c>
      <c r="E10" s="15">
        <v>5</v>
      </c>
      <c r="F10" s="15">
        <v>85</v>
      </c>
      <c r="G10" s="15">
        <v>450</v>
      </c>
      <c r="H10" s="70">
        <v>58.5</v>
      </c>
      <c r="I10" s="15">
        <f t="shared" si="1"/>
        <v>11.7</v>
      </c>
    </row>
    <row r="11" spans="1:9" x14ac:dyDescent="0.35">
      <c r="A11" s="15">
        <v>14</v>
      </c>
      <c r="B11" s="15" t="s">
        <v>4</v>
      </c>
      <c r="C11" s="15" t="str">
        <f t="shared" si="0"/>
        <v>14-Blanking</v>
      </c>
      <c r="D11" s="15">
        <v>1</v>
      </c>
      <c r="E11" s="15">
        <v>2</v>
      </c>
      <c r="F11" s="15">
        <v>80</v>
      </c>
      <c r="G11" s="15">
        <v>450</v>
      </c>
      <c r="H11" s="70">
        <v>6.3</v>
      </c>
      <c r="I11" s="15">
        <f t="shared" si="1"/>
        <v>1.26</v>
      </c>
    </row>
    <row r="12" spans="1:9" x14ac:dyDescent="0.35">
      <c r="A12" s="15">
        <v>14</v>
      </c>
      <c r="B12" s="15" t="s">
        <v>3</v>
      </c>
      <c r="C12" s="15" t="str">
        <f t="shared" si="0"/>
        <v>14-Bending</v>
      </c>
      <c r="D12" s="15">
        <v>5</v>
      </c>
      <c r="E12" s="15">
        <v>2</v>
      </c>
      <c r="F12" s="15">
        <v>85</v>
      </c>
      <c r="G12" s="15">
        <v>450</v>
      </c>
      <c r="H12" s="70">
        <v>24.3</v>
      </c>
      <c r="I12" s="15">
        <f t="shared" si="1"/>
        <v>4.8600000000000003</v>
      </c>
    </row>
    <row r="13" spans="1:9" x14ac:dyDescent="0.35">
      <c r="A13" s="15">
        <v>14</v>
      </c>
      <c r="B13" s="15" t="s">
        <v>5</v>
      </c>
      <c r="C13" s="15" t="str">
        <f t="shared" si="0"/>
        <v>14-Foaming</v>
      </c>
      <c r="D13" s="15">
        <v>10</v>
      </c>
      <c r="E13" s="15">
        <v>5</v>
      </c>
      <c r="F13" s="15">
        <v>85</v>
      </c>
      <c r="G13" s="15">
        <v>450</v>
      </c>
      <c r="H13" s="70">
        <v>49.5</v>
      </c>
      <c r="I13" s="15">
        <f t="shared" si="1"/>
        <v>9.9</v>
      </c>
    </row>
    <row r="14" spans="1:9" x14ac:dyDescent="0.35">
      <c r="A14" s="15">
        <v>15</v>
      </c>
      <c r="B14" s="15" t="s">
        <v>4</v>
      </c>
      <c r="C14" s="15" t="str">
        <f t="shared" si="0"/>
        <v>15-Blanking</v>
      </c>
      <c r="D14" s="15">
        <v>1</v>
      </c>
      <c r="E14" s="15">
        <v>2</v>
      </c>
      <c r="F14" s="15">
        <v>80</v>
      </c>
      <c r="G14" s="15">
        <v>450</v>
      </c>
      <c r="H14" s="70">
        <v>6.3</v>
      </c>
      <c r="I14" s="15">
        <f t="shared" si="1"/>
        <v>1.26</v>
      </c>
    </row>
    <row r="15" spans="1:9" x14ac:dyDescent="0.35">
      <c r="A15" s="15">
        <v>15</v>
      </c>
      <c r="B15" s="15" t="s">
        <v>3</v>
      </c>
      <c r="C15" s="15" t="str">
        <f t="shared" si="0"/>
        <v>15-Bending</v>
      </c>
      <c r="D15" s="15">
        <v>5</v>
      </c>
      <c r="E15" s="15">
        <v>2</v>
      </c>
      <c r="F15" s="15">
        <v>85</v>
      </c>
      <c r="G15" s="15">
        <v>450</v>
      </c>
      <c r="H15" s="70">
        <v>24.3</v>
      </c>
      <c r="I15" s="15">
        <f t="shared" si="1"/>
        <v>4.8600000000000003</v>
      </c>
    </row>
    <row r="16" spans="1:9" x14ac:dyDescent="0.35">
      <c r="A16" s="15">
        <v>15</v>
      </c>
      <c r="B16" s="15" t="s">
        <v>5</v>
      </c>
      <c r="C16" s="15" t="str">
        <f t="shared" si="0"/>
        <v>15-Foaming</v>
      </c>
      <c r="D16" s="15">
        <v>10</v>
      </c>
      <c r="E16" s="15">
        <v>5</v>
      </c>
      <c r="F16" s="15">
        <v>85</v>
      </c>
      <c r="G16" s="15">
        <v>450</v>
      </c>
      <c r="H16" s="70">
        <v>49.5</v>
      </c>
      <c r="I16" s="15">
        <f t="shared" si="1"/>
        <v>9.9</v>
      </c>
    </row>
    <row r="17" spans="1:9" x14ac:dyDescent="0.35">
      <c r="A17" s="15">
        <v>21</v>
      </c>
      <c r="B17" s="15" t="s">
        <v>4</v>
      </c>
      <c r="C17" s="15" t="str">
        <f t="shared" si="0"/>
        <v>21-Blanking</v>
      </c>
      <c r="D17" s="15">
        <v>1</v>
      </c>
      <c r="E17" s="15">
        <v>2</v>
      </c>
      <c r="F17" s="15">
        <v>80</v>
      </c>
      <c r="G17" s="15">
        <v>450</v>
      </c>
      <c r="H17" s="70">
        <v>6.3</v>
      </c>
      <c r="I17" s="15">
        <f t="shared" si="1"/>
        <v>1.26</v>
      </c>
    </row>
    <row r="18" spans="1:9" x14ac:dyDescent="0.35">
      <c r="A18" s="15">
        <v>21</v>
      </c>
      <c r="B18" s="15" t="s">
        <v>3</v>
      </c>
      <c r="C18" s="15" t="str">
        <f t="shared" si="0"/>
        <v>21-Bending</v>
      </c>
      <c r="D18" s="15">
        <v>3</v>
      </c>
      <c r="E18" s="15">
        <v>2</v>
      </c>
      <c r="F18" s="15">
        <v>85</v>
      </c>
      <c r="G18" s="15">
        <v>450</v>
      </c>
      <c r="H18" s="70">
        <v>15.3</v>
      </c>
      <c r="I18" s="15">
        <f t="shared" si="1"/>
        <v>3.06</v>
      </c>
    </row>
    <row r="19" spans="1:9" x14ac:dyDescent="0.35">
      <c r="A19" s="15">
        <v>21</v>
      </c>
      <c r="B19" s="15" t="s">
        <v>5</v>
      </c>
      <c r="C19" s="15" t="str">
        <f t="shared" si="0"/>
        <v>21-Foaming</v>
      </c>
      <c r="D19" s="15">
        <v>7</v>
      </c>
      <c r="E19" s="15">
        <v>5</v>
      </c>
      <c r="F19" s="15">
        <v>85</v>
      </c>
      <c r="G19" s="15">
        <v>450</v>
      </c>
      <c r="H19" s="70">
        <v>36</v>
      </c>
      <c r="I19" s="15">
        <f t="shared" si="1"/>
        <v>7.2</v>
      </c>
    </row>
    <row r="20" spans="1:9" x14ac:dyDescent="0.35">
      <c r="A20" s="15">
        <v>31</v>
      </c>
      <c r="B20" s="15" t="s">
        <v>4</v>
      </c>
      <c r="C20" s="15" t="str">
        <f t="shared" si="0"/>
        <v>31-Blanking</v>
      </c>
      <c r="D20" s="15">
        <v>2</v>
      </c>
      <c r="E20" s="15">
        <v>2</v>
      </c>
      <c r="F20" s="15">
        <v>80</v>
      </c>
      <c r="G20" s="15">
        <v>450</v>
      </c>
      <c r="H20" s="70">
        <v>10.8</v>
      </c>
      <c r="I20" s="15">
        <f t="shared" si="1"/>
        <v>2.16</v>
      </c>
    </row>
    <row r="21" spans="1:9" x14ac:dyDescent="0.35">
      <c r="A21" s="15">
        <v>31</v>
      </c>
      <c r="B21" s="15" t="s">
        <v>3</v>
      </c>
      <c r="C21" s="15" t="str">
        <f t="shared" si="0"/>
        <v>31-Bending</v>
      </c>
      <c r="D21" s="15">
        <v>3</v>
      </c>
      <c r="E21" s="15">
        <v>2</v>
      </c>
      <c r="F21" s="15">
        <v>85</v>
      </c>
      <c r="G21" s="15">
        <v>450</v>
      </c>
      <c r="H21" s="70">
        <v>15.3</v>
      </c>
      <c r="I21" s="15">
        <f t="shared" si="1"/>
        <v>3.06</v>
      </c>
    </row>
    <row r="23" spans="1:9" x14ac:dyDescent="0.35">
      <c r="A23" s="15" t="s">
        <v>9</v>
      </c>
      <c r="B23" s="15" t="s">
        <v>10</v>
      </c>
      <c r="C23" s="15" t="s">
        <v>11</v>
      </c>
      <c r="F23" s="15" t="s">
        <v>10</v>
      </c>
      <c r="G23" s="15" t="s">
        <v>11</v>
      </c>
      <c r="H23" s="26" t="s">
        <v>20</v>
      </c>
      <c r="I23" s="15"/>
    </row>
    <row r="24" spans="1:9" x14ac:dyDescent="0.35">
      <c r="A24" s="15">
        <v>11</v>
      </c>
      <c r="B24" s="15">
        <v>111</v>
      </c>
      <c r="C24" s="15">
        <v>79</v>
      </c>
      <c r="F24" s="15">
        <v>111</v>
      </c>
      <c r="G24" s="15">
        <f>+VLOOKUP(F24,$B$24:$C$48,2,FALSE)</f>
        <v>79</v>
      </c>
      <c r="H24" s="26">
        <v>18</v>
      </c>
      <c r="I24" s="15">
        <f>+H24*G24</f>
        <v>1422</v>
      </c>
    </row>
    <row r="25" spans="1:9" x14ac:dyDescent="0.35">
      <c r="A25" s="15">
        <v>11</v>
      </c>
      <c r="B25" s="15">
        <v>121</v>
      </c>
      <c r="C25" s="15">
        <v>49</v>
      </c>
      <c r="F25" s="15">
        <v>112</v>
      </c>
      <c r="G25" s="15">
        <f t="shared" ref="G25:G32" si="2">+VLOOKUP(F25,$B$24:$C$48,2,FALSE)</f>
        <v>73</v>
      </c>
      <c r="H25" s="26">
        <v>19.8</v>
      </c>
      <c r="I25" s="15">
        <f t="shared" ref="I25:I32" si="3">+H25*G25</f>
        <v>1445.4</v>
      </c>
    </row>
    <row r="26" spans="1:9" x14ac:dyDescent="0.35">
      <c r="A26" s="15">
        <v>11</v>
      </c>
      <c r="B26" s="15">
        <v>141</v>
      </c>
      <c r="C26" s="15">
        <v>6</v>
      </c>
      <c r="F26" s="15">
        <v>113</v>
      </c>
      <c r="G26" s="15">
        <f t="shared" si="2"/>
        <v>69</v>
      </c>
      <c r="H26" s="26">
        <v>19.8</v>
      </c>
      <c r="I26" s="15">
        <f t="shared" si="3"/>
        <v>1366.2</v>
      </c>
    </row>
    <row r="27" spans="1:9" x14ac:dyDescent="0.35">
      <c r="A27" s="15">
        <v>11</v>
      </c>
      <c r="B27" s="15">
        <v>151</v>
      </c>
      <c r="C27" s="15">
        <v>6</v>
      </c>
      <c r="F27" s="15">
        <v>121</v>
      </c>
      <c r="G27" s="15">
        <f t="shared" si="2"/>
        <v>49</v>
      </c>
      <c r="H27" s="26">
        <v>22.5</v>
      </c>
      <c r="I27" s="15">
        <f t="shared" si="3"/>
        <v>1102.5</v>
      </c>
    </row>
    <row r="28" spans="1:9" x14ac:dyDescent="0.35">
      <c r="A28" s="15">
        <v>12</v>
      </c>
      <c r="B28" s="15">
        <v>112</v>
      </c>
      <c r="C28" s="15">
        <v>73</v>
      </c>
      <c r="F28" s="15">
        <v>122</v>
      </c>
      <c r="G28" s="15">
        <f t="shared" si="2"/>
        <v>52</v>
      </c>
      <c r="H28" s="26">
        <v>24.3</v>
      </c>
      <c r="I28" s="15">
        <f t="shared" si="3"/>
        <v>1263.6000000000001</v>
      </c>
    </row>
    <row r="29" spans="1:9" x14ac:dyDescent="0.35">
      <c r="A29" s="15">
        <v>12</v>
      </c>
      <c r="B29" s="15">
        <v>122</v>
      </c>
      <c r="C29" s="15">
        <v>52</v>
      </c>
      <c r="F29" s="15">
        <v>123</v>
      </c>
      <c r="G29" s="15">
        <f t="shared" si="2"/>
        <v>57</v>
      </c>
      <c r="H29" s="26">
        <v>24.3</v>
      </c>
      <c r="I29" s="15">
        <f t="shared" si="3"/>
        <v>1385.1000000000001</v>
      </c>
    </row>
    <row r="30" spans="1:9" x14ac:dyDescent="0.35">
      <c r="A30" s="15">
        <v>13</v>
      </c>
      <c r="B30" s="15">
        <v>113</v>
      </c>
      <c r="C30" s="15">
        <v>69</v>
      </c>
      <c r="F30" s="15">
        <v>131</v>
      </c>
      <c r="G30" s="15">
        <f t="shared" si="2"/>
        <v>31</v>
      </c>
      <c r="H30" s="26">
        <v>36</v>
      </c>
      <c r="I30" s="15">
        <f t="shared" si="3"/>
        <v>1116</v>
      </c>
    </row>
    <row r="31" spans="1:9" x14ac:dyDescent="0.35">
      <c r="A31" s="15">
        <v>13</v>
      </c>
      <c r="B31" s="15">
        <v>123</v>
      </c>
      <c r="C31" s="15">
        <v>57</v>
      </c>
      <c r="F31" s="15">
        <v>141</v>
      </c>
      <c r="G31" s="15">
        <f t="shared" si="2"/>
        <v>6</v>
      </c>
      <c r="H31" s="26">
        <v>36</v>
      </c>
      <c r="I31" s="15">
        <f t="shared" si="3"/>
        <v>216</v>
      </c>
    </row>
    <row r="32" spans="1:9" x14ac:dyDescent="0.35">
      <c r="A32" s="15">
        <v>14</v>
      </c>
      <c r="B32" s="15">
        <v>131</v>
      </c>
      <c r="C32" s="15">
        <v>31</v>
      </c>
      <c r="F32" s="15">
        <v>151</v>
      </c>
      <c r="G32" s="15">
        <f t="shared" si="2"/>
        <v>6</v>
      </c>
      <c r="H32" s="26">
        <v>36</v>
      </c>
      <c r="I32" s="15">
        <f t="shared" si="3"/>
        <v>216</v>
      </c>
    </row>
    <row r="33" spans="1:9" x14ac:dyDescent="0.35">
      <c r="A33" s="15">
        <v>15</v>
      </c>
      <c r="B33" s="15">
        <v>131</v>
      </c>
      <c r="C33" s="15">
        <v>31</v>
      </c>
      <c r="F33" s="15" t="s">
        <v>21</v>
      </c>
      <c r="G33" s="15"/>
      <c r="H33" s="26">
        <f>+SUM(H24:H32)</f>
        <v>236.7</v>
      </c>
      <c r="I33" s="15">
        <f>+SUM(I24:I32)</f>
        <v>9532.8000000000011</v>
      </c>
    </row>
    <row r="34" spans="1:9" x14ac:dyDescent="0.35">
      <c r="A34" s="15">
        <v>21</v>
      </c>
      <c r="B34" s="15">
        <v>111</v>
      </c>
      <c r="C34" s="15">
        <v>79</v>
      </c>
      <c r="F34" s="15" t="s">
        <v>40</v>
      </c>
      <c r="G34" s="15">
        <f>+SUM(G24:G32)</f>
        <v>422</v>
      </c>
      <c r="H34" s="26"/>
      <c r="I34" s="15"/>
    </row>
    <row r="35" spans="1:9" x14ac:dyDescent="0.35">
      <c r="A35" s="15">
        <v>21</v>
      </c>
      <c r="B35" s="15">
        <v>112</v>
      </c>
      <c r="C35" s="15">
        <v>73</v>
      </c>
    </row>
    <row r="36" spans="1:9" x14ac:dyDescent="0.35">
      <c r="A36" s="15">
        <v>21</v>
      </c>
      <c r="B36" s="15">
        <v>113</v>
      </c>
      <c r="C36" s="15">
        <v>69</v>
      </c>
    </row>
    <row r="37" spans="1:9" x14ac:dyDescent="0.35">
      <c r="A37" s="15">
        <v>21</v>
      </c>
      <c r="B37" s="15">
        <v>121</v>
      </c>
      <c r="C37" s="15">
        <v>49</v>
      </c>
    </row>
    <row r="38" spans="1:9" x14ac:dyDescent="0.35">
      <c r="A38" s="15">
        <v>21</v>
      </c>
      <c r="B38" s="15">
        <v>122</v>
      </c>
      <c r="C38" s="15">
        <v>52</v>
      </c>
    </row>
    <row r="39" spans="1:9" x14ac:dyDescent="0.35">
      <c r="A39" s="15">
        <v>21</v>
      </c>
      <c r="B39" s="15">
        <v>123</v>
      </c>
      <c r="C39" s="15">
        <v>57</v>
      </c>
    </row>
    <row r="40" spans="1:9" x14ac:dyDescent="0.35">
      <c r="A40" s="15">
        <v>21</v>
      </c>
      <c r="B40" s="15">
        <v>141</v>
      </c>
      <c r="C40" s="15">
        <v>6</v>
      </c>
    </row>
    <row r="41" spans="1:9" x14ac:dyDescent="0.35">
      <c r="A41" s="15">
        <v>21</v>
      </c>
      <c r="B41" s="15">
        <v>151</v>
      </c>
      <c r="C41" s="15">
        <v>6</v>
      </c>
    </row>
    <row r="42" spans="1:9" x14ac:dyDescent="0.35">
      <c r="A42" s="15">
        <v>21</v>
      </c>
      <c r="B42" s="15">
        <v>131</v>
      </c>
      <c r="C42" s="15">
        <v>31</v>
      </c>
    </row>
    <row r="43" spans="1:9" x14ac:dyDescent="0.35">
      <c r="A43" s="15">
        <v>21</v>
      </c>
      <c r="B43" s="15">
        <v>131</v>
      </c>
      <c r="C43" s="15">
        <v>31</v>
      </c>
    </row>
    <row r="44" spans="1:9" x14ac:dyDescent="0.35">
      <c r="A44" s="15">
        <v>31</v>
      </c>
      <c r="B44" s="15">
        <v>121</v>
      </c>
      <c r="C44" s="15">
        <v>49</v>
      </c>
    </row>
    <row r="45" spans="1:9" x14ac:dyDescent="0.35">
      <c r="A45" s="15">
        <v>31</v>
      </c>
      <c r="B45" s="15">
        <v>122</v>
      </c>
      <c r="C45" s="15">
        <v>52</v>
      </c>
    </row>
    <row r="46" spans="1:9" x14ac:dyDescent="0.35">
      <c r="A46" s="15">
        <v>31</v>
      </c>
      <c r="B46" s="15">
        <v>123</v>
      </c>
      <c r="C46" s="15">
        <v>57</v>
      </c>
    </row>
    <row r="47" spans="1:9" x14ac:dyDescent="0.35">
      <c r="A47" s="15">
        <v>41</v>
      </c>
      <c r="B47" s="15">
        <v>141</v>
      </c>
      <c r="C47" s="15">
        <v>6</v>
      </c>
    </row>
    <row r="48" spans="1:9" x14ac:dyDescent="0.35">
      <c r="A48" s="15">
        <v>51</v>
      </c>
      <c r="B48" s="15">
        <v>151</v>
      </c>
      <c r="C48" s="15">
        <v>6</v>
      </c>
    </row>
    <row r="50" spans="1:16" x14ac:dyDescent="0.35">
      <c r="N50" s="13"/>
      <c r="O50" s="13"/>
      <c r="P50" s="7"/>
    </row>
    <row r="51" spans="1:16" x14ac:dyDescent="0.35">
      <c r="A51" s="15" t="s">
        <v>16</v>
      </c>
      <c r="B51" s="15" t="s">
        <v>0</v>
      </c>
      <c r="C51" s="15" t="s">
        <v>15</v>
      </c>
      <c r="D51" s="15" t="s">
        <v>12</v>
      </c>
      <c r="E51" s="15" t="s">
        <v>22</v>
      </c>
      <c r="F51" s="15" t="s">
        <v>23</v>
      </c>
      <c r="G51" s="15" t="s">
        <v>25</v>
      </c>
      <c r="H51" s="26" t="s">
        <v>26</v>
      </c>
      <c r="I51" s="15" t="s">
        <v>27</v>
      </c>
      <c r="J51" s="15" t="s">
        <v>33</v>
      </c>
      <c r="K51" s="15" t="s">
        <v>28</v>
      </c>
      <c r="L51" s="15" t="s">
        <v>29</v>
      </c>
      <c r="M51" s="14" t="s">
        <v>30</v>
      </c>
      <c r="N51" s="15" t="s">
        <v>31</v>
      </c>
      <c r="O51" s="15" t="s">
        <v>32</v>
      </c>
    </row>
    <row r="52" spans="1:16" x14ac:dyDescent="0.35">
      <c r="A52" s="15" t="s">
        <v>4</v>
      </c>
      <c r="B52" s="15">
        <v>11</v>
      </c>
      <c r="C52" s="15" t="str">
        <f>+CONCATENATE(B52,"-",A52)</f>
        <v>11-Blanking</v>
      </c>
      <c r="D52" s="15">
        <v>140</v>
      </c>
      <c r="E52" s="15">
        <f>+IFERROR(VLOOKUP(C52,$C$2:$I$21,7,FALSE),0)</f>
        <v>1.26</v>
      </c>
      <c r="F52" s="15">
        <f>+E52*D52</f>
        <v>176.4</v>
      </c>
      <c r="G52" s="15">
        <f>+D52/5</f>
        <v>28</v>
      </c>
      <c r="H52" s="26">
        <f>+IFERROR(VLOOKUP(C52,$C$2:$H$21,6,FALSE),0)</f>
        <v>6.3</v>
      </c>
      <c r="I52" s="15">
        <f>+H52*2</f>
        <v>12.6</v>
      </c>
      <c r="J52" s="15">
        <f>900*$F$2/100</f>
        <v>720</v>
      </c>
      <c r="K52" s="15">
        <v>1.1000000000000001</v>
      </c>
      <c r="L52" s="17">
        <f>+G52*(H52+I52)/J52*K52/5</f>
        <v>0.16169999999999998</v>
      </c>
      <c r="M52" s="14">
        <f>+ROUNDUP(L52,0)</f>
        <v>1</v>
      </c>
      <c r="N52" s="15"/>
      <c r="O52" s="15"/>
    </row>
    <row r="53" spans="1:16" x14ac:dyDescent="0.35">
      <c r="A53" s="15" t="s">
        <v>4</v>
      </c>
      <c r="B53" s="15">
        <v>12</v>
      </c>
      <c r="C53" s="15" t="str">
        <f t="shared" ref="C53:C78" si="4">+CONCATENATE(B53,"-",A53)</f>
        <v>12-Blanking</v>
      </c>
      <c r="D53" s="15">
        <v>125</v>
      </c>
      <c r="E53" s="15">
        <f t="shared" ref="E53:E78" si="5">+IFERROR(VLOOKUP(C53,$C$2:$I$21,7,FALSE),0)</f>
        <v>1.7100000000000002</v>
      </c>
      <c r="F53" s="15">
        <f t="shared" ref="F53:F78" si="6">+E53*D53</f>
        <v>213.75000000000003</v>
      </c>
      <c r="G53" s="15">
        <f t="shared" ref="G53:G87" si="7">+D53/5</f>
        <v>25</v>
      </c>
      <c r="H53" s="26">
        <f t="shared" ref="H53:H78" si="8">+IFERROR(VLOOKUP(C53,$C$2:$H$21,6,FALSE),0)</f>
        <v>8.5500000000000007</v>
      </c>
      <c r="I53" s="15">
        <f t="shared" ref="I53:I87" si="9">+H53*2</f>
        <v>17.100000000000001</v>
      </c>
      <c r="J53" s="15">
        <f t="shared" ref="J53:J60" si="10">900*$F$2/100</f>
        <v>720</v>
      </c>
      <c r="K53" s="15">
        <v>1.1000000000000001</v>
      </c>
      <c r="L53" s="17">
        <f t="shared" ref="L53:L77" si="11">+G53*(H53+I53)/J53*K53/5</f>
        <v>0.19593750000000001</v>
      </c>
      <c r="M53" s="14">
        <f t="shared" ref="M53:M87" si="12">+ROUNDUP(L53,0)</f>
        <v>1</v>
      </c>
      <c r="N53" s="15"/>
      <c r="O53" s="15"/>
    </row>
    <row r="54" spans="1:16" x14ac:dyDescent="0.35">
      <c r="A54" s="15" t="s">
        <v>4</v>
      </c>
      <c r="B54" s="15">
        <v>13</v>
      </c>
      <c r="C54" s="15" t="str">
        <f t="shared" si="4"/>
        <v>13-Blanking</v>
      </c>
      <c r="D54" s="15">
        <v>126</v>
      </c>
      <c r="E54" s="15">
        <f>+IFERROR(VLOOKUP(C54,$C$2:$I$21,7,FALSE),0)</f>
        <v>2.16</v>
      </c>
      <c r="F54" s="15">
        <f t="shared" si="6"/>
        <v>272.16000000000003</v>
      </c>
      <c r="G54" s="15">
        <f t="shared" si="7"/>
        <v>25.2</v>
      </c>
      <c r="H54" s="26">
        <f t="shared" si="8"/>
        <v>10.8</v>
      </c>
      <c r="I54" s="15">
        <f t="shared" si="9"/>
        <v>21.6</v>
      </c>
      <c r="J54" s="15">
        <f t="shared" si="10"/>
        <v>720</v>
      </c>
      <c r="K54" s="15">
        <v>1.1000000000000001</v>
      </c>
      <c r="L54" s="17">
        <f t="shared" si="11"/>
        <v>0.24948000000000006</v>
      </c>
      <c r="M54" s="14">
        <f t="shared" si="12"/>
        <v>1</v>
      </c>
      <c r="N54" s="15"/>
      <c r="O54" s="15"/>
    </row>
    <row r="55" spans="1:16" x14ac:dyDescent="0.35">
      <c r="A55" s="15" t="s">
        <v>4</v>
      </c>
      <c r="B55" s="15">
        <v>14</v>
      </c>
      <c r="C55" s="15" t="str">
        <f t="shared" si="4"/>
        <v>14-Blanking</v>
      </c>
      <c r="D55" s="15">
        <v>31</v>
      </c>
      <c r="E55" s="15">
        <f t="shared" si="5"/>
        <v>1.26</v>
      </c>
      <c r="F55" s="15">
        <f t="shared" si="6"/>
        <v>39.06</v>
      </c>
      <c r="G55" s="15">
        <f t="shared" si="7"/>
        <v>6.2</v>
      </c>
      <c r="H55" s="26">
        <f t="shared" si="8"/>
        <v>6.3</v>
      </c>
      <c r="I55" s="15">
        <f t="shared" si="9"/>
        <v>12.6</v>
      </c>
      <c r="J55" s="15">
        <f t="shared" si="10"/>
        <v>720</v>
      </c>
      <c r="K55" s="15">
        <v>1.1000000000000001</v>
      </c>
      <c r="L55" s="17">
        <f t="shared" si="11"/>
        <v>3.5804999999999997E-2</v>
      </c>
      <c r="M55" s="14">
        <f t="shared" si="12"/>
        <v>1</v>
      </c>
      <c r="N55" s="26"/>
      <c r="O55" s="26"/>
    </row>
    <row r="56" spans="1:16" x14ac:dyDescent="0.35">
      <c r="A56" s="15" t="s">
        <v>4</v>
      </c>
      <c r="B56" s="15">
        <v>15</v>
      </c>
      <c r="C56" s="15" t="str">
        <f t="shared" si="4"/>
        <v>15-Blanking</v>
      </c>
      <c r="D56" s="15">
        <v>31</v>
      </c>
      <c r="E56" s="15">
        <f t="shared" si="5"/>
        <v>1.26</v>
      </c>
      <c r="F56" s="15">
        <f t="shared" si="6"/>
        <v>39.06</v>
      </c>
      <c r="G56" s="15">
        <f t="shared" si="7"/>
        <v>6.2</v>
      </c>
      <c r="H56" s="26">
        <f t="shared" si="8"/>
        <v>6.3</v>
      </c>
      <c r="I56" s="15">
        <f t="shared" si="9"/>
        <v>12.6</v>
      </c>
      <c r="J56" s="15">
        <f t="shared" si="10"/>
        <v>720</v>
      </c>
      <c r="K56" s="15">
        <v>1.1000000000000001</v>
      </c>
      <c r="L56" s="17">
        <f t="shared" si="11"/>
        <v>3.5804999999999997E-2</v>
      </c>
      <c r="M56" s="14">
        <f t="shared" si="12"/>
        <v>1</v>
      </c>
      <c r="N56" s="68"/>
      <c r="O56" s="26"/>
    </row>
    <row r="57" spans="1:16" x14ac:dyDescent="0.35">
      <c r="A57" s="15" t="s">
        <v>4</v>
      </c>
      <c r="B57" s="15">
        <v>21</v>
      </c>
      <c r="C57" s="15" t="str">
        <f t="shared" si="4"/>
        <v>21-Blanking</v>
      </c>
      <c r="D57" s="15">
        <v>453</v>
      </c>
      <c r="E57" s="15">
        <f t="shared" si="5"/>
        <v>1.26</v>
      </c>
      <c r="F57" s="15">
        <f t="shared" si="6"/>
        <v>570.78</v>
      </c>
      <c r="G57" s="15">
        <f t="shared" si="7"/>
        <v>90.6</v>
      </c>
      <c r="H57" s="26">
        <f t="shared" si="8"/>
        <v>6.3</v>
      </c>
      <c r="I57" s="15">
        <f t="shared" si="9"/>
        <v>12.6</v>
      </c>
      <c r="J57" s="15">
        <f t="shared" si="10"/>
        <v>720</v>
      </c>
      <c r="K57" s="15">
        <v>1.1000000000000001</v>
      </c>
      <c r="L57" s="17">
        <f t="shared" si="11"/>
        <v>0.52321499999999987</v>
      </c>
      <c r="M57" s="14">
        <f t="shared" si="12"/>
        <v>1</v>
      </c>
      <c r="N57" s="68"/>
      <c r="O57" s="26"/>
    </row>
    <row r="58" spans="1:16" x14ac:dyDescent="0.35">
      <c r="A58" s="15" t="s">
        <v>4</v>
      </c>
      <c r="B58" s="15">
        <v>31</v>
      </c>
      <c r="C58" s="15" t="str">
        <f t="shared" si="4"/>
        <v>31-Blanking</v>
      </c>
      <c r="D58" s="15">
        <v>158</v>
      </c>
      <c r="E58" s="15">
        <f t="shared" si="5"/>
        <v>2.16</v>
      </c>
      <c r="F58" s="15">
        <f t="shared" si="6"/>
        <v>341.28000000000003</v>
      </c>
      <c r="G58" s="15">
        <f t="shared" si="7"/>
        <v>31.6</v>
      </c>
      <c r="H58" s="26">
        <f t="shared" si="8"/>
        <v>10.8</v>
      </c>
      <c r="I58" s="15">
        <f t="shared" si="9"/>
        <v>21.6</v>
      </c>
      <c r="J58" s="15">
        <f t="shared" si="10"/>
        <v>720</v>
      </c>
      <c r="K58" s="15">
        <v>1.1000000000000001</v>
      </c>
      <c r="L58" s="17">
        <f t="shared" si="11"/>
        <v>0.31284000000000012</v>
      </c>
      <c r="M58" s="14">
        <f t="shared" si="12"/>
        <v>1</v>
      </c>
      <c r="N58" s="68"/>
      <c r="O58" s="26"/>
    </row>
    <row r="59" spans="1:16" x14ac:dyDescent="0.35">
      <c r="A59" s="15" t="s">
        <v>4</v>
      </c>
      <c r="B59" s="15">
        <v>41</v>
      </c>
      <c r="C59" s="15" t="str">
        <f t="shared" si="4"/>
        <v>41-Blanking</v>
      </c>
      <c r="D59" s="15">
        <v>6</v>
      </c>
      <c r="E59" s="15">
        <f t="shared" si="5"/>
        <v>0</v>
      </c>
      <c r="F59" s="15">
        <f t="shared" si="6"/>
        <v>0</v>
      </c>
      <c r="G59" s="15">
        <f t="shared" si="7"/>
        <v>1.2</v>
      </c>
      <c r="H59" s="26">
        <f t="shared" si="8"/>
        <v>0</v>
      </c>
      <c r="I59" s="15">
        <f t="shared" si="9"/>
        <v>0</v>
      </c>
      <c r="J59" s="15">
        <f t="shared" si="10"/>
        <v>720</v>
      </c>
      <c r="K59" s="15">
        <v>1.1000000000000001</v>
      </c>
      <c r="L59" s="17">
        <f t="shared" si="11"/>
        <v>0</v>
      </c>
      <c r="M59" s="14">
        <f t="shared" si="12"/>
        <v>0</v>
      </c>
      <c r="N59" s="68"/>
      <c r="O59" s="26"/>
    </row>
    <row r="60" spans="1:16" x14ac:dyDescent="0.35">
      <c r="A60" s="15" t="s">
        <v>4</v>
      </c>
      <c r="B60" s="15">
        <v>51</v>
      </c>
      <c r="C60" s="15" t="str">
        <f t="shared" si="4"/>
        <v>51-Blanking</v>
      </c>
      <c r="D60" s="15">
        <v>6</v>
      </c>
      <c r="E60" s="15">
        <f t="shared" si="5"/>
        <v>0</v>
      </c>
      <c r="F60" s="15">
        <f t="shared" si="6"/>
        <v>0</v>
      </c>
      <c r="G60" s="15">
        <f t="shared" si="7"/>
        <v>1.2</v>
      </c>
      <c r="H60" s="26">
        <f t="shared" si="8"/>
        <v>0</v>
      </c>
      <c r="I60" s="15">
        <f t="shared" si="9"/>
        <v>0</v>
      </c>
      <c r="J60" s="15">
        <f t="shared" si="10"/>
        <v>720</v>
      </c>
      <c r="K60" s="15">
        <v>1.1000000000000001</v>
      </c>
      <c r="L60" s="17">
        <f t="shared" si="11"/>
        <v>0</v>
      </c>
      <c r="M60" s="14">
        <f t="shared" si="12"/>
        <v>0</v>
      </c>
      <c r="N60" s="68">
        <f>+SUM(M52:M60)</f>
        <v>7</v>
      </c>
      <c r="O60" s="69">
        <f>+N60*5</f>
        <v>35</v>
      </c>
    </row>
    <row r="61" spans="1:16" x14ac:dyDescent="0.35">
      <c r="A61" s="15" t="s">
        <v>3</v>
      </c>
      <c r="B61" s="15">
        <v>11</v>
      </c>
      <c r="C61" s="15" t="str">
        <f t="shared" si="4"/>
        <v>11-Bending</v>
      </c>
      <c r="D61" s="15">
        <v>140</v>
      </c>
      <c r="E61" s="15">
        <f t="shared" si="5"/>
        <v>4.8600000000000003</v>
      </c>
      <c r="F61" s="15">
        <f t="shared" si="6"/>
        <v>680.40000000000009</v>
      </c>
      <c r="G61" s="15">
        <f t="shared" si="7"/>
        <v>28</v>
      </c>
      <c r="H61" s="26">
        <f t="shared" si="8"/>
        <v>24.3</v>
      </c>
      <c r="I61" s="15">
        <f t="shared" si="9"/>
        <v>48.6</v>
      </c>
      <c r="J61" s="15">
        <f>900*$F$3/100</f>
        <v>765</v>
      </c>
      <c r="K61" s="15">
        <v>1.1000000000000001</v>
      </c>
      <c r="L61" s="17">
        <f t="shared" si="11"/>
        <v>0.58701176470588246</v>
      </c>
      <c r="M61" s="14">
        <f t="shared" si="12"/>
        <v>1</v>
      </c>
      <c r="N61" s="68"/>
      <c r="O61" s="26"/>
    </row>
    <row r="62" spans="1:16" x14ac:dyDescent="0.35">
      <c r="A62" s="15" t="s">
        <v>3</v>
      </c>
      <c r="B62" s="15">
        <v>12</v>
      </c>
      <c r="C62" s="15" t="str">
        <f t="shared" si="4"/>
        <v>12-Bending</v>
      </c>
      <c r="D62" s="15">
        <v>125</v>
      </c>
      <c r="E62" s="15">
        <f t="shared" si="5"/>
        <v>5.76</v>
      </c>
      <c r="F62" s="15">
        <f t="shared" si="6"/>
        <v>720</v>
      </c>
      <c r="G62" s="15">
        <f t="shared" si="7"/>
        <v>25</v>
      </c>
      <c r="H62" s="26">
        <f t="shared" si="8"/>
        <v>28.8</v>
      </c>
      <c r="I62" s="15">
        <f t="shared" si="9"/>
        <v>57.6</v>
      </c>
      <c r="J62" s="15">
        <f t="shared" ref="J62:J79" si="13">900*$F$3/100</f>
        <v>765</v>
      </c>
      <c r="K62" s="15">
        <v>1.1000000000000001</v>
      </c>
      <c r="L62" s="17">
        <f t="shared" si="11"/>
        <v>0.62117647058823544</v>
      </c>
      <c r="M62" s="14">
        <f t="shared" si="12"/>
        <v>1</v>
      </c>
      <c r="N62" s="68"/>
      <c r="O62" s="26"/>
    </row>
    <row r="63" spans="1:16" x14ac:dyDescent="0.35">
      <c r="A63" s="15" t="s">
        <v>3</v>
      </c>
      <c r="B63" s="15">
        <v>13</v>
      </c>
      <c r="C63" s="15" t="str">
        <f t="shared" si="4"/>
        <v>13-Bending</v>
      </c>
      <c r="D63" s="15">
        <v>126</v>
      </c>
      <c r="E63" s="15">
        <f t="shared" si="5"/>
        <v>6.660000000000001</v>
      </c>
      <c r="F63" s="15">
        <f t="shared" si="6"/>
        <v>839.16000000000008</v>
      </c>
      <c r="G63" s="15">
        <f t="shared" si="7"/>
        <v>25.2</v>
      </c>
      <c r="H63" s="26">
        <f t="shared" si="8"/>
        <v>33.300000000000004</v>
      </c>
      <c r="I63" s="15">
        <f t="shared" si="9"/>
        <v>66.600000000000009</v>
      </c>
      <c r="J63" s="15">
        <f t="shared" si="13"/>
        <v>765</v>
      </c>
      <c r="K63" s="15">
        <v>1.1000000000000001</v>
      </c>
      <c r="L63" s="17">
        <f t="shared" si="11"/>
        <v>0.72398117647058835</v>
      </c>
      <c r="M63" s="14">
        <f t="shared" si="12"/>
        <v>1</v>
      </c>
      <c r="N63" s="68"/>
      <c r="O63" s="26"/>
    </row>
    <row r="64" spans="1:16" x14ac:dyDescent="0.35">
      <c r="A64" s="15" t="s">
        <v>3</v>
      </c>
      <c r="B64" s="15">
        <v>14</v>
      </c>
      <c r="C64" s="15" t="str">
        <f t="shared" si="4"/>
        <v>14-Bending</v>
      </c>
      <c r="D64" s="15">
        <v>31</v>
      </c>
      <c r="E64" s="15">
        <f t="shared" si="5"/>
        <v>4.8600000000000003</v>
      </c>
      <c r="F64" s="15">
        <f t="shared" si="6"/>
        <v>150.66</v>
      </c>
      <c r="G64" s="15">
        <f t="shared" si="7"/>
        <v>6.2</v>
      </c>
      <c r="H64" s="26">
        <f t="shared" si="8"/>
        <v>24.3</v>
      </c>
      <c r="I64" s="15">
        <f t="shared" si="9"/>
        <v>48.6</v>
      </c>
      <c r="J64" s="15">
        <f t="shared" si="13"/>
        <v>765</v>
      </c>
      <c r="K64" s="15">
        <v>1.1000000000000001</v>
      </c>
      <c r="L64" s="17">
        <f t="shared" si="11"/>
        <v>0.12998117647058829</v>
      </c>
      <c r="M64" s="14">
        <f t="shared" si="12"/>
        <v>1</v>
      </c>
      <c r="N64" s="68"/>
      <c r="O64" s="26"/>
    </row>
    <row r="65" spans="1:15" x14ac:dyDescent="0.35">
      <c r="A65" s="15" t="s">
        <v>3</v>
      </c>
      <c r="B65" s="15">
        <v>15</v>
      </c>
      <c r="C65" s="15" t="str">
        <f t="shared" si="4"/>
        <v>15-Bending</v>
      </c>
      <c r="D65" s="15">
        <v>31</v>
      </c>
      <c r="E65" s="15">
        <f t="shared" si="5"/>
        <v>4.8600000000000003</v>
      </c>
      <c r="F65" s="15">
        <f t="shared" si="6"/>
        <v>150.66</v>
      </c>
      <c r="G65" s="15">
        <f t="shared" si="7"/>
        <v>6.2</v>
      </c>
      <c r="H65" s="26">
        <f t="shared" si="8"/>
        <v>24.3</v>
      </c>
      <c r="I65" s="15">
        <f t="shared" si="9"/>
        <v>48.6</v>
      </c>
      <c r="J65" s="15">
        <f t="shared" si="13"/>
        <v>765</v>
      </c>
      <c r="K65" s="15">
        <v>1.1000000000000001</v>
      </c>
      <c r="L65" s="17">
        <f t="shared" si="11"/>
        <v>0.12998117647058829</v>
      </c>
      <c r="M65" s="14">
        <f t="shared" si="12"/>
        <v>1</v>
      </c>
      <c r="N65" s="68"/>
      <c r="O65" s="26"/>
    </row>
    <row r="66" spans="1:15" x14ac:dyDescent="0.35">
      <c r="A66" s="15" t="s">
        <v>3</v>
      </c>
      <c r="B66" s="15">
        <v>21</v>
      </c>
      <c r="C66" s="15" t="str">
        <f t="shared" si="4"/>
        <v>21-Bending</v>
      </c>
      <c r="D66" s="15">
        <v>453</v>
      </c>
      <c r="E66" s="15">
        <f t="shared" si="5"/>
        <v>3.06</v>
      </c>
      <c r="F66" s="15">
        <f t="shared" si="6"/>
        <v>1386.18</v>
      </c>
      <c r="G66" s="15">
        <f t="shared" si="7"/>
        <v>90.6</v>
      </c>
      <c r="H66" s="26">
        <f t="shared" si="8"/>
        <v>15.3</v>
      </c>
      <c r="I66" s="15">
        <f t="shared" si="9"/>
        <v>30.6</v>
      </c>
      <c r="J66" s="15">
        <f t="shared" si="13"/>
        <v>765</v>
      </c>
      <c r="K66" s="15">
        <v>1.1000000000000001</v>
      </c>
      <c r="L66" s="17">
        <f t="shared" si="11"/>
        <v>1.1959200000000001</v>
      </c>
      <c r="M66" s="14">
        <f t="shared" si="12"/>
        <v>2</v>
      </c>
      <c r="N66" s="68"/>
      <c r="O66" s="26"/>
    </row>
    <row r="67" spans="1:15" x14ac:dyDescent="0.35">
      <c r="A67" s="15" t="s">
        <v>3</v>
      </c>
      <c r="B67" s="15">
        <v>31</v>
      </c>
      <c r="C67" s="15" t="str">
        <f t="shared" si="4"/>
        <v>31-Bending</v>
      </c>
      <c r="D67" s="15">
        <v>158</v>
      </c>
      <c r="E67" s="15">
        <f t="shared" si="5"/>
        <v>3.06</v>
      </c>
      <c r="F67" s="15">
        <f t="shared" si="6"/>
        <v>483.48</v>
      </c>
      <c r="G67" s="15">
        <f t="shared" si="7"/>
        <v>31.6</v>
      </c>
      <c r="H67" s="26">
        <f t="shared" si="8"/>
        <v>15.3</v>
      </c>
      <c r="I67" s="15">
        <f t="shared" si="9"/>
        <v>30.6</v>
      </c>
      <c r="J67" s="15">
        <f t="shared" si="13"/>
        <v>765</v>
      </c>
      <c r="K67" s="15">
        <v>1.1000000000000001</v>
      </c>
      <c r="L67" s="17">
        <f t="shared" si="11"/>
        <v>0.41712000000000005</v>
      </c>
      <c r="M67" s="14">
        <f t="shared" si="12"/>
        <v>1</v>
      </c>
      <c r="N67" s="68"/>
      <c r="O67" s="26"/>
    </row>
    <row r="68" spans="1:15" x14ac:dyDescent="0.35">
      <c r="A68" s="15" t="s">
        <v>3</v>
      </c>
      <c r="B68" s="15">
        <v>41</v>
      </c>
      <c r="C68" s="15" t="str">
        <f t="shared" si="4"/>
        <v>41-Bending</v>
      </c>
      <c r="D68" s="15">
        <v>6</v>
      </c>
      <c r="E68" s="15">
        <f t="shared" si="5"/>
        <v>0</v>
      </c>
      <c r="F68" s="15">
        <f t="shared" si="6"/>
        <v>0</v>
      </c>
      <c r="G68" s="15">
        <f t="shared" si="7"/>
        <v>1.2</v>
      </c>
      <c r="H68" s="26">
        <f t="shared" si="8"/>
        <v>0</v>
      </c>
      <c r="I68" s="15">
        <f t="shared" si="9"/>
        <v>0</v>
      </c>
      <c r="J68" s="15">
        <f t="shared" si="13"/>
        <v>765</v>
      </c>
      <c r="K68" s="15">
        <v>1.1000000000000001</v>
      </c>
      <c r="L68" s="17">
        <f t="shared" si="11"/>
        <v>0</v>
      </c>
      <c r="M68" s="14">
        <f t="shared" si="12"/>
        <v>0</v>
      </c>
      <c r="N68" s="68"/>
      <c r="O68" s="26"/>
    </row>
    <row r="69" spans="1:15" x14ac:dyDescent="0.35">
      <c r="A69" s="15" t="s">
        <v>3</v>
      </c>
      <c r="B69" s="15">
        <v>51</v>
      </c>
      <c r="C69" s="15" t="str">
        <f t="shared" si="4"/>
        <v>51-Bending</v>
      </c>
      <c r="D69" s="15">
        <v>6</v>
      </c>
      <c r="E69" s="15">
        <f t="shared" si="5"/>
        <v>0</v>
      </c>
      <c r="F69" s="15">
        <f t="shared" si="6"/>
        <v>0</v>
      </c>
      <c r="G69" s="15">
        <f t="shared" si="7"/>
        <v>1.2</v>
      </c>
      <c r="H69" s="26">
        <f t="shared" si="8"/>
        <v>0</v>
      </c>
      <c r="I69" s="15">
        <f t="shared" si="9"/>
        <v>0</v>
      </c>
      <c r="J69" s="15">
        <f t="shared" si="13"/>
        <v>765</v>
      </c>
      <c r="K69" s="15">
        <v>1.1000000000000001</v>
      </c>
      <c r="L69" s="17">
        <f t="shared" si="11"/>
        <v>0</v>
      </c>
      <c r="M69" s="14">
        <f t="shared" si="12"/>
        <v>0</v>
      </c>
      <c r="N69" s="68">
        <f>+SUM(M61:M69)</f>
        <v>8</v>
      </c>
      <c r="O69" s="69">
        <f>+N69*5</f>
        <v>40</v>
      </c>
    </row>
    <row r="70" spans="1:15" x14ac:dyDescent="0.35">
      <c r="A70" s="15" t="s">
        <v>5</v>
      </c>
      <c r="B70" s="15">
        <v>11</v>
      </c>
      <c r="C70" s="15" t="str">
        <f t="shared" si="4"/>
        <v>11-Foaming</v>
      </c>
      <c r="D70" s="15">
        <v>140</v>
      </c>
      <c r="E70" s="15">
        <f t="shared" si="5"/>
        <v>9.9</v>
      </c>
      <c r="F70" s="15">
        <f t="shared" si="6"/>
        <v>1386</v>
      </c>
      <c r="G70" s="15">
        <f t="shared" si="7"/>
        <v>28</v>
      </c>
      <c r="H70" s="26">
        <f t="shared" si="8"/>
        <v>49.5</v>
      </c>
      <c r="I70" s="15">
        <f t="shared" si="9"/>
        <v>99</v>
      </c>
      <c r="J70" s="15">
        <f t="shared" si="13"/>
        <v>765</v>
      </c>
      <c r="K70" s="15">
        <v>1.1000000000000001</v>
      </c>
      <c r="L70" s="17">
        <f t="shared" si="11"/>
        <v>1.1957647058823531</v>
      </c>
      <c r="M70" s="14">
        <f t="shared" si="12"/>
        <v>2</v>
      </c>
      <c r="N70" s="68"/>
      <c r="O70" s="26"/>
    </row>
    <row r="71" spans="1:15" x14ac:dyDescent="0.35">
      <c r="A71" s="15" t="s">
        <v>5</v>
      </c>
      <c r="B71" s="15">
        <v>12</v>
      </c>
      <c r="C71" s="15" t="str">
        <f t="shared" si="4"/>
        <v>12-Foaming</v>
      </c>
      <c r="D71" s="15">
        <v>125</v>
      </c>
      <c r="E71" s="15">
        <f t="shared" si="5"/>
        <v>10.8</v>
      </c>
      <c r="F71" s="15">
        <f t="shared" si="6"/>
        <v>1350</v>
      </c>
      <c r="G71" s="15">
        <f t="shared" si="7"/>
        <v>25</v>
      </c>
      <c r="H71" s="26">
        <f t="shared" si="8"/>
        <v>54</v>
      </c>
      <c r="I71" s="15">
        <f t="shared" si="9"/>
        <v>108</v>
      </c>
      <c r="J71" s="15">
        <f t="shared" si="13"/>
        <v>765</v>
      </c>
      <c r="K71" s="15">
        <v>1.1000000000000001</v>
      </c>
      <c r="L71" s="17">
        <f t="shared" si="11"/>
        <v>1.1647058823529413</v>
      </c>
      <c r="M71" s="14">
        <f t="shared" si="12"/>
        <v>2</v>
      </c>
      <c r="N71" s="68"/>
      <c r="O71" s="26"/>
    </row>
    <row r="72" spans="1:15" x14ac:dyDescent="0.35">
      <c r="A72" s="15" t="s">
        <v>5</v>
      </c>
      <c r="B72" s="15">
        <v>13</v>
      </c>
      <c r="C72" s="15" t="str">
        <f t="shared" si="4"/>
        <v>13-Foaming</v>
      </c>
      <c r="D72" s="15">
        <v>126</v>
      </c>
      <c r="E72" s="15">
        <f t="shared" si="5"/>
        <v>11.7</v>
      </c>
      <c r="F72" s="15">
        <f t="shared" si="6"/>
        <v>1474.1999999999998</v>
      </c>
      <c r="G72" s="15">
        <f t="shared" si="7"/>
        <v>25.2</v>
      </c>
      <c r="H72" s="26">
        <f t="shared" si="8"/>
        <v>58.5</v>
      </c>
      <c r="I72" s="15">
        <f t="shared" si="9"/>
        <v>117</v>
      </c>
      <c r="J72" s="15">
        <f t="shared" si="13"/>
        <v>765</v>
      </c>
      <c r="K72" s="15">
        <v>1.1000000000000001</v>
      </c>
      <c r="L72" s="17">
        <f t="shared" si="11"/>
        <v>1.2718588235294117</v>
      </c>
      <c r="M72" s="14">
        <f t="shared" si="12"/>
        <v>2</v>
      </c>
      <c r="N72" s="68"/>
      <c r="O72" s="26"/>
    </row>
    <row r="73" spans="1:15" x14ac:dyDescent="0.35">
      <c r="A73" s="15" t="s">
        <v>5</v>
      </c>
      <c r="B73" s="15">
        <v>14</v>
      </c>
      <c r="C73" s="15" t="str">
        <f t="shared" si="4"/>
        <v>14-Foaming</v>
      </c>
      <c r="D73" s="15">
        <v>31</v>
      </c>
      <c r="E73" s="15">
        <f t="shared" si="5"/>
        <v>9.9</v>
      </c>
      <c r="F73" s="15">
        <f t="shared" si="6"/>
        <v>306.90000000000003</v>
      </c>
      <c r="G73" s="15">
        <f t="shared" si="7"/>
        <v>6.2</v>
      </c>
      <c r="H73" s="26">
        <f t="shared" si="8"/>
        <v>49.5</v>
      </c>
      <c r="I73" s="15">
        <f t="shared" si="9"/>
        <v>99</v>
      </c>
      <c r="J73" s="15">
        <f t="shared" si="13"/>
        <v>765</v>
      </c>
      <c r="K73" s="15">
        <v>1.1000000000000001</v>
      </c>
      <c r="L73" s="17">
        <f t="shared" si="11"/>
        <v>0.26477647058823534</v>
      </c>
      <c r="M73" s="14">
        <f t="shared" si="12"/>
        <v>1</v>
      </c>
      <c r="N73" s="68"/>
      <c r="O73" s="26"/>
    </row>
    <row r="74" spans="1:15" ht="14" customHeight="1" x14ac:dyDescent="0.35">
      <c r="A74" s="15" t="s">
        <v>5</v>
      </c>
      <c r="B74" s="15">
        <v>15</v>
      </c>
      <c r="C74" s="15" t="str">
        <f t="shared" si="4"/>
        <v>15-Foaming</v>
      </c>
      <c r="D74" s="15">
        <v>31</v>
      </c>
      <c r="E74" s="15">
        <f t="shared" si="5"/>
        <v>9.9</v>
      </c>
      <c r="F74" s="15">
        <f t="shared" si="6"/>
        <v>306.90000000000003</v>
      </c>
      <c r="G74" s="15">
        <f t="shared" si="7"/>
        <v>6.2</v>
      </c>
      <c r="H74" s="26">
        <f t="shared" si="8"/>
        <v>49.5</v>
      </c>
      <c r="I74" s="15">
        <f t="shared" si="9"/>
        <v>99</v>
      </c>
      <c r="J74" s="15">
        <f t="shared" si="13"/>
        <v>765</v>
      </c>
      <c r="K74" s="15">
        <v>1.1000000000000001</v>
      </c>
      <c r="L74" s="17">
        <f t="shared" si="11"/>
        <v>0.26477647058823534</v>
      </c>
      <c r="M74" s="14">
        <f t="shared" si="12"/>
        <v>1</v>
      </c>
      <c r="N74" s="68"/>
      <c r="O74" s="26"/>
    </row>
    <row r="75" spans="1:15" x14ac:dyDescent="0.35">
      <c r="A75" s="15" t="s">
        <v>5</v>
      </c>
      <c r="B75" s="15">
        <v>21</v>
      </c>
      <c r="C75" s="15" t="str">
        <f t="shared" si="4"/>
        <v>21-Foaming</v>
      </c>
      <c r="D75" s="15">
        <v>453</v>
      </c>
      <c r="E75" s="15">
        <f t="shared" si="5"/>
        <v>7.2</v>
      </c>
      <c r="F75" s="15">
        <f t="shared" si="6"/>
        <v>3261.6</v>
      </c>
      <c r="G75" s="15">
        <f t="shared" si="7"/>
        <v>90.6</v>
      </c>
      <c r="H75" s="26">
        <f t="shared" si="8"/>
        <v>36</v>
      </c>
      <c r="I75" s="15">
        <f t="shared" si="9"/>
        <v>72</v>
      </c>
      <c r="J75" s="15">
        <f t="shared" si="13"/>
        <v>765</v>
      </c>
      <c r="K75" s="15">
        <v>1.1000000000000001</v>
      </c>
      <c r="L75" s="17">
        <f t="shared" si="11"/>
        <v>2.8139294117647058</v>
      </c>
      <c r="M75" s="14">
        <f t="shared" si="12"/>
        <v>3</v>
      </c>
      <c r="N75" s="68"/>
      <c r="O75" s="26"/>
    </row>
    <row r="76" spans="1:15" x14ac:dyDescent="0.35">
      <c r="A76" s="15" t="s">
        <v>5</v>
      </c>
      <c r="B76" s="15">
        <v>31</v>
      </c>
      <c r="C76" s="15" t="str">
        <f t="shared" si="4"/>
        <v>31-Foaming</v>
      </c>
      <c r="D76" s="15">
        <v>0</v>
      </c>
      <c r="E76" s="15">
        <f t="shared" si="5"/>
        <v>0</v>
      </c>
      <c r="F76" s="15">
        <f t="shared" si="6"/>
        <v>0</v>
      </c>
      <c r="G76" s="15">
        <f t="shared" si="7"/>
        <v>0</v>
      </c>
      <c r="H76" s="26">
        <f t="shared" si="8"/>
        <v>0</v>
      </c>
      <c r="I76" s="15">
        <f t="shared" si="9"/>
        <v>0</v>
      </c>
      <c r="J76" s="15">
        <f t="shared" si="13"/>
        <v>765</v>
      </c>
      <c r="K76" s="15">
        <v>1.1000000000000001</v>
      </c>
      <c r="L76" s="17">
        <f t="shared" si="11"/>
        <v>0</v>
      </c>
      <c r="M76" s="14">
        <f t="shared" si="12"/>
        <v>0</v>
      </c>
      <c r="N76" s="68"/>
      <c r="O76" s="26"/>
    </row>
    <row r="77" spans="1:15" x14ac:dyDescent="0.35">
      <c r="A77" s="15" t="s">
        <v>5</v>
      </c>
      <c r="B77" s="15">
        <v>41</v>
      </c>
      <c r="C77" s="15" t="str">
        <f t="shared" si="4"/>
        <v>41-Foaming</v>
      </c>
      <c r="D77" s="15">
        <v>6</v>
      </c>
      <c r="E77" s="15">
        <f t="shared" si="5"/>
        <v>0</v>
      </c>
      <c r="F77" s="15">
        <f t="shared" si="6"/>
        <v>0</v>
      </c>
      <c r="G77" s="15">
        <f t="shared" si="7"/>
        <v>1.2</v>
      </c>
      <c r="H77" s="26">
        <f t="shared" si="8"/>
        <v>0</v>
      </c>
      <c r="I77" s="15">
        <f t="shared" si="9"/>
        <v>0</v>
      </c>
      <c r="J77" s="15">
        <f t="shared" si="13"/>
        <v>765</v>
      </c>
      <c r="K77" s="15">
        <v>1.1000000000000001</v>
      </c>
      <c r="L77" s="17">
        <f t="shared" si="11"/>
        <v>0</v>
      </c>
      <c r="M77" s="14">
        <f t="shared" si="12"/>
        <v>0</v>
      </c>
      <c r="N77" s="68"/>
      <c r="O77" s="26"/>
    </row>
    <row r="78" spans="1:15" x14ac:dyDescent="0.35">
      <c r="A78" s="15" t="s">
        <v>5</v>
      </c>
      <c r="B78" s="15">
        <v>51</v>
      </c>
      <c r="C78" s="15" t="str">
        <f t="shared" si="4"/>
        <v>51-Foaming</v>
      </c>
      <c r="D78" s="15">
        <v>6</v>
      </c>
      <c r="E78" s="15">
        <f t="shared" si="5"/>
        <v>0</v>
      </c>
      <c r="F78" s="15">
        <f t="shared" si="6"/>
        <v>0</v>
      </c>
      <c r="G78" s="15">
        <f t="shared" si="7"/>
        <v>1.2</v>
      </c>
      <c r="H78" s="26">
        <f t="shared" si="8"/>
        <v>0</v>
      </c>
      <c r="I78" s="15">
        <f t="shared" si="9"/>
        <v>0</v>
      </c>
      <c r="J78" s="15">
        <f t="shared" si="13"/>
        <v>765</v>
      </c>
      <c r="K78" s="15">
        <v>1.1000000000000001</v>
      </c>
      <c r="L78" s="17">
        <f>+G78*(H78+I78)/J78*K78/5</f>
        <v>0</v>
      </c>
      <c r="M78" s="14">
        <f t="shared" si="12"/>
        <v>0</v>
      </c>
      <c r="N78" s="68">
        <f>+SUM(M70:M78)</f>
        <v>11</v>
      </c>
      <c r="O78" s="69">
        <f>+N78*5</f>
        <v>55</v>
      </c>
    </row>
    <row r="79" spans="1:15" x14ac:dyDescent="0.35">
      <c r="A79" s="15" t="s">
        <v>13</v>
      </c>
      <c r="B79" s="15">
        <v>111</v>
      </c>
      <c r="C79" s="15"/>
      <c r="D79" s="15">
        <v>79</v>
      </c>
      <c r="E79" s="70">
        <f>+'6.2.3B'!E79*0.9</f>
        <v>18</v>
      </c>
      <c r="F79" s="15">
        <f>+E79*D79</f>
        <v>1422</v>
      </c>
      <c r="G79" s="15">
        <f t="shared" si="7"/>
        <v>15.8</v>
      </c>
      <c r="H79" s="26">
        <f>+F79/G79</f>
        <v>90</v>
      </c>
      <c r="I79" s="15">
        <f t="shared" si="9"/>
        <v>180</v>
      </c>
      <c r="J79" s="15">
        <f t="shared" si="13"/>
        <v>765</v>
      </c>
      <c r="K79" s="15">
        <v>1.1000000000000001</v>
      </c>
      <c r="L79" s="17">
        <f>+G79*(H79+I79)/J79*K79/5</f>
        <v>1.2268235294117649</v>
      </c>
      <c r="M79" s="14">
        <f t="shared" si="12"/>
        <v>2</v>
      </c>
      <c r="N79" s="68"/>
      <c r="O79" s="69"/>
    </row>
    <row r="80" spans="1:15" x14ac:dyDescent="0.35">
      <c r="A80" s="15" t="s">
        <v>13</v>
      </c>
      <c r="B80" s="15">
        <v>112</v>
      </c>
      <c r="C80" s="15"/>
      <c r="D80" s="15">
        <v>73</v>
      </c>
      <c r="E80" s="70">
        <f>+'6.2.3B'!E80*0.9</f>
        <v>19.8</v>
      </c>
      <c r="F80" s="15">
        <f t="shared" ref="F80:F87" si="14">+E80*D80</f>
        <v>1445.4</v>
      </c>
      <c r="G80" s="15">
        <f t="shared" si="7"/>
        <v>14.6</v>
      </c>
      <c r="H80" s="26">
        <f t="shared" ref="H80:H87" si="15">+F80/G80</f>
        <v>99.000000000000014</v>
      </c>
      <c r="I80" s="15">
        <f t="shared" si="9"/>
        <v>198.00000000000003</v>
      </c>
      <c r="J80" s="15">
        <v>900</v>
      </c>
      <c r="K80" s="15">
        <v>1.1000000000000001</v>
      </c>
      <c r="L80" s="17">
        <f t="shared" ref="L80:L87" si="16">+G80*(H80+I80)/J80*K80/5</f>
        <v>1.0599600000000002</v>
      </c>
      <c r="M80" s="14">
        <f t="shared" si="12"/>
        <v>2</v>
      </c>
      <c r="N80" s="68"/>
      <c r="O80" s="69"/>
    </row>
    <row r="81" spans="1:16" x14ac:dyDescent="0.35">
      <c r="A81" s="15" t="s">
        <v>13</v>
      </c>
      <c r="B81" s="15">
        <v>113</v>
      </c>
      <c r="C81" s="15"/>
      <c r="D81" s="15">
        <v>69</v>
      </c>
      <c r="E81" s="70">
        <f>+'6.2.3B'!E81*0.9</f>
        <v>19.8</v>
      </c>
      <c r="F81" s="15">
        <f t="shared" si="14"/>
        <v>1366.2</v>
      </c>
      <c r="G81" s="15">
        <f t="shared" si="7"/>
        <v>13.8</v>
      </c>
      <c r="H81" s="26">
        <f t="shared" si="15"/>
        <v>99</v>
      </c>
      <c r="I81" s="15">
        <f t="shared" si="9"/>
        <v>198</v>
      </c>
      <c r="J81" s="15">
        <v>900</v>
      </c>
      <c r="K81" s="15">
        <v>1.1000000000000001</v>
      </c>
      <c r="L81" s="17">
        <f t="shared" si="16"/>
        <v>1.0018800000000001</v>
      </c>
      <c r="M81" s="14">
        <f t="shared" si="12"/>
        <v>2</v>
      </c>
      <c r="N81" s="68"/>
      <c r="O81" s="69"/>
    </row>
    <row r="82" spans="1:16" x14ac:dyDescent="0.35">
      <c r="A82" s="15" t="s">
        <v>13</v>
      </c>
      <c r="B82" s="15">
        <v>121</v>
      </c>
      <c r="C82" s="15"/>
      <c r="D82" s="15">
        <v>49</v>
      </c>
      <c r="E82" s="70">
        <f>+'6.2.3B'!E82*0.9</f>
        <v>22.5</v>
      </c>
      <c r="F82" s="15">
        <f t="shared" si="14"/>
        <v>1102.5</v>
      </c>
      <c r="G82" s="15">
        <f t="shared" si="7"/>
        <v>9.8000000000000007</v>
      </c>
      <c r="H82" s="26">
        <f t="shared" si="15"/>
        <v>112.49999999999999</v>
      </c>
      <c r="I82" s="15">
        <f t="shared" si="9"/>
        <v>224.99999999999997</v>
      </c>
      <c r="J82" s="15">
        <v>900</v>
      </c>
      <c r="K82" s="15">
        <v>1.1000000000000001</v>
      </c>
      <c r="L82" s="17">
        <f t="shared" si="16"/>
        <v>0.80849999999999989</v>
      </c>
      <c r="M82" s="14">
        <f t="shared" si="12"/>
        <v>1</v>
      </c>
      <c r="N82" s="68"/>
      <c r="O82" s="69"/>
    </row>
    <row r="83" spans="1:16" x14ac:dyDescent="0.35">
      <c r="A83" s="15" t="s">
        <v>13</v>
      </c>
      <c r="B83" s="15">
        <v>122</v>
      </c>
      <c r="C83" s="15"/>
      <c r="D83" s="15">
        <v>52</v>
      </c>
      <c r="E83" s="70">
        <f>+'6.2.3B'!E83*0.9</f>
        <v>24.3</v>
      </c>
      <c r="F83" s="15">
        <f t="shared" si="14"/>
        <v>1263.6000000000001</v>
      </c>
      <c r="G83" s="15">
        <f t="shared" si="7"/>
        <v>10.4</v>
      </c>
      <c r="H83" s="26">
        <f t="shared" si="15"/>
        <v>121.50000000000001</v>
      </c>
      <c r="I83" s="15">
        <f t="shared" si="9"/>
        <v>243.00000000000003</v>
      </c>
      <c r="J83" s="15">
        <v>900</v>
      </c>
      <c r="K83" s="15">
        <v>1.1000000000000001</v>
      </c>
      <c r="L83" s="17">
        <f t="shared" si="16"/>
        <v>0.92664000000000024</v>
      </c>
      <c r="M83" s="14">
        <f t="shared" si="12"/>
        <v>1</v>
      </c>
      <c r="N83" s="68"/>
      <c r="O83" s="69"/>
    </row>
    <row r="84" spans="1:16" x14ac:dyDescent="0.35">
      <c r="A84" s="15" t="s">
        <v>13</v>
      </c>
      <c r="B84" s="15">
        <v>123</v>
      </c>
      <c r="C84" s="15"/>
      <c r="D84" s="15">
        <v>57</v>
      </c>
      <c r="E84" s="70">
        <f>+'6.2.3B'!E84*0.9</f>
        <v>24.3</v>
      </c>
      <c r="F84" s="15">
        <f t="shared" si="14"/>
        <v>1385.1000000000001</v>
      </c>
      <c r="G84" s="15">
        <f t="shared" si="7"/>
        <v>11.4</v>
      </c>
      <c r="H84" s="26">
        <f t="shared" si="15"/>
        <v>121.50000000000001</v>
      </c>
      <c r="I84" s="15">
        <f t="shared" si="9"/>
        <v>243.00000000000003</v>
      </c>
      <c r="J84" s="15">
        <v>900</v>
      </c>
      <c r="K84" s="15">
        <v>1.1000000000000001</v>
      </c>
      <c r="L84" s="17">
        <f t="shared" si="16"/>
        <v>1.0157400000000003</v>
      </c>
      <c r="M84" s="14">
        <f t="shared" si="12"/>
        <v>2</v>
      </c>
      <c r="N84" s="68"/>
      <c r="O84" s="69"/>
    </row>
    <row r="85" spans="1:16" x14ac:dyDescent="0.35">
      <c r="A85" s="15" t="s">
        <v>13</v>
      </c>
      <c r="B85" s="15">
        <v>131</v>
      </c>
      <c r="C85" s="15"/>
      <c r="D85" s="15">
        <v>31</v>
      </c>
      <c r="E85" s="70">
        <f>+'6.2.3B'!E85*0.9</f>
        <v>36</v>
      </c>
      <c r="F85" s="15">
        <f t="shared" si="14"/>
        <v>1116</v>
      </c>
      <c r="G85" s="15">
        <f t="shared" si="7"/>
        <v>6.2</v>
      </c>
      <c r="H85" s="26">
        <f t="shared" si="15"/>
        <v>180</v>
      </c>
      <c r="I85" s="15">
        <f t="shared" si="9"/>
        <v>360</v>
      </c>
      <c r="J85" s="15">
        <v>900</v>
      </c>
      <c r="K85" s="15">
        <v>1.1000000000000001</v>
      </c>
      <c r="L85" s="17">
        <f>+G85*(H85+I85)/J85*K85/5</f>
        <v>0.81840000000000013</v>
      </c>
      <c r="M85" s="14">
        <f t="shared" si="12"/>
        <v>1</v>
      </c>
      <c r="N85" s="68"/>
      <c r="O85" s="69"/>
    </row>
    <row r="86" spans="1:16" x14ac:dyDescent="0.35">
      <c r="A86" s="15" t="s">
        <v>13</v>
      </c>
      <c r="B86" s="15">
        <v>141</v>
      </c>
      <c r="C86" s="15"/>
      <c r="D86" s="15">
        <v>6</v>
      </c>
      <c r="E86" s="70">
        <f>+'6.2.3B'!E86*0.9</f>
        <v>36</v>
      </c>
      <c r="F86" s="15">
        <f t="shared" si="14"/>
        <v>216</v>
      </c>
      <c r="G86" s="15">
        <f t="shared" si="7"/>
        <v>1.2</v>
      </c>
      <c r="H86" s="26">
        <f t="shared" si="15"/>
        <v>180</v>
      </c>
      <c r="I86" s="15">
        <f t="shared" si="9"/>
        <v>360</v>
      </c>
      <c r="J86" s="15">
        <v>900</v>
      </c>
      <c r="K86" s="15">
        <v>1.1000000000000001</v>
      </c>
      <c r="L86" s="17">
        <f t="shared" si="16"/>
        <v>0.15840000000000001</v>
      </c>
      <c r="M86" s="14">
        <f t="shared" si="12"/>
        <v>1</v>
      </c>
      <c r="N86" s="68"/>
      <c r="O86" s="69"/>
    </row>
    <row r="87" spans="1:16" ht="15" customHeight="1" x14ac:dyDescent="0.35">
      <c r="A87" s="15" t="s">
        <v>13</v>
      </c>
      <c r="B87" s="15">
        <v>151</v>
      </c>
      <c r="C87" s="15"/>
      <c r="D87" s="15">
        <v>6</v>
      </c>
      <c r="E87" s="70">
        <f>+'6.2.3B'!E87*0.9</f>
        <v>36</v>
      </c>
      <c r="F87" s="15">
        <f t="shared" si="14"/>
        <v>216</v>
      </c>
      <c r="G87" s="15">
        <f t="shared" si="7"/>
        <v>1.2</v>
      </c>
      <c r="H87" s="26">
        <f t="shared" si="15"/>
        <v>180</v>
      </c>
      <c r="I87" s="15">
        <f t="shared" si="9"/>
        <v>360</v>
      </c>
      <c r="J87" s="15">
        <v>900</v>
      </c>
      <c r="K87" s="15">
        <v>1.1000000000000001</v>
      </c>
      <c r="L87" s="17">
        <f t="shared" si="16"/>
        <v>0.15840000000000001</v>
      </c>
      <c r="M87" s="14">
        <f t="shared" si="12"/>
        <v>1</v>
      </c>
      <c r="N87" s="68">
        <f>+SUM(M79:M87)</f>
        <v>13</v>
      </c>
      <c r="O87" s="69">
        <f>+N87*5</f>
        <v>65</v>
      </c>
    </row>
    <row r="88" spans="1:16" x14ac:dyDescent="0.35">
      <c r="A88" s="15" t="s">
        <v>75</v>
      </c>
      <c r="B88" s="15">
        <v>41</v>
      </c>
      <c r="C88" s="15"/>
      <c r="D88" s="15">
        <v>6</v>
      </c>
      <c r="E88" s="15"/>
      <c r="F88" s="15"/>
      <c r="G88" s="15">
        <v>1.2</v>
      </c>
      <c r="H88" s="26">
        <v>0</v>
      </c>
      <c r="I88" s="15">
        <v>900</v>
      </c>
      <c r="J88" s="15">
        <v>900</v>
      </c>
      <c r="K88" s="15">
        <v>1.1000000000000001</v>
      </c>
      <c r="L88" s="17">
        <v>0.26400000000000001</v>
      </c>
      <c r="M88" s="14">
        <v>1</v>
      </c>
      <c r="N88" s="68"/>
      <c r="O88" s="69"/>
      <c r="P88" s="7"/>
    </row>
    <row r="89" spans="1:16" x14ac:dyDescent="0.35">
      <c r="A89" s="15" t="s">
        <v>75</v>
      </c>
      <c r="B89" s="15">
        <v>51</v>
      </c>
      <c r="C89" s="15"/>
      <c r="D89" s="15">
        <v>6</v>
      </c>
      <c r="E89" s="15"/>
      <c r="F89" s="15"/>
      <c r="G89" s="15">
        <v>1.2</v>
      </c>
      <c r="H89" s="26">
        <v>0</v>
      </c>
      <c r="I89" s="15">
        <v>900</v>
      </c>
      <c r="J89" s="15">
        <v>900</v>
      </c>
      <c r="K89" s="15">
        <v>1.1000000000000001</v>
      </c>
      <c r="L89" s="17">
        <v>0.26400000000000001</v>
      </c>
      <c r="M89" s="14">
        <v>1</v>
      </c>
      <c r="N89" s="68">
        <f>+SUM(M88:M89)</f>
        <v>2</v>
      </c>
      <c r="O89" s="69">
        <f>+N89*5</f>
        <v>10</v>
      </c>
      <c r="P89" s="7"/>
    </row>
    <row r="90" spans="1:16" x14ac:dyDescent="0.35">
      <c r="M90" s="4"/>
      <c r="N90" s="8">
        <f>+SUM(N52:N89)</f>
        <v>41</v>
      </c>
      <c r="O90" s="8">
        <f>+SUM(O52:O89)</f>
        <v>205</v>
      </c>
      <c r="P90" s="8"/>
    </row>
    <row r="91" spans="1:16" ht="15" thickBot="1" x14ac:dyDescent="0.4">
      <c r="F91" s="8"/>
      <c r="N91" s="7"/>
      <c r="O91" s="7"/>
      <c r="P91" s="7"/>
    </row>
    <row r="92" spans="1:16" ht="29.5" thickBot="1" x14ac:dyDescent="0.4">
      <c r="A92" s="54" t="s">
        <v>16</v>
      </c>
      <c r="B92" s="55" t="s">
        <v>92</v>
      </c>
      <c r="C92" s="55" t="s">
        <v>17</v>
      </c>
      <c r="D92" s="55" t="s">
        <v>18</v>
      </c>
      <c r="E92" s="55" t="s">
        <v>19</v>
      </c>
      <c r="F92" s="62" t="s">
        <v>24</v>
      </c>
      <c r="G92" s="55" t="s">
        <v>38</v>
      </c>
      <c r="H92" s="55" t="s">
        <v>39</v>
      </c>
      <c r="I92" s="55" t="s">
        <v>95</v>
      </c>
      <c r="J92" s="56" t="s">
        <v>96</v>
      </c>
      <c r="P92" s="7"/>
    </row>
    <row r="93" spans="1:16" x14ac:dyDescent="0.35">
      <c r="A93" s="29" t="s">
        <v>4</v>
      </c>
      <c r="B93" s="30">
        <v>1076</v>
      </c>
      <c r="C93" s="31">
        <f>+SUMIF(A52:A60,"Blanking",F52:F60)</f>
        <v>1652.49</v>
      </c>
      <c r="D93" s="30">
        <f>450*0.8*2</f>
        <v>720</v>
      </c>
      <c r="E93" s="32">
        <f>+C93/D93</f>
        <v>2.2951250000000001</v>
      </c>
      <c r="F93" s="63">
        <v>3</v>
      </c>
      <c r="G93" s="30">
        <f>+F93*D93</f>
        <v>2160</v>
      </c>
      <c r="H93" s="34">
        <f>+C93/G93</f>
        <v>0.76504166666666662</v>
      </c>
      <c r="I93" s="32">
        <f>+AVERAGE(E52:E58)</f>
        <v>1.5814285714285714</v>
      </c>
      <c r="J93" s="35">
        <f>+F93/I93</f>
        <v>1.897018970189702</v>
      </c>
      <c r="P93" s="7"/>
    </row>
    <row r="94" spans="1:16" x14ac:dyDescent="0.35">
      <c r="A94" s="27" t="s">
        <v>3</v>
      </c>
      <c r="B94" s="16">
        <v>1076</v>
      </c>
      <c r="C94" s="36">
        <f>+SUMIF(A61:A69,"Bending",F61:F69)</f>
        <v>4410.5400000000009</v>
      </c>
      <c r="D94" s="16">
        <f>450*0.85*2</f>
        <v>765</v>
      </c>
      <c r="E94" s="18">
        <f t="shared" ref="E94:E96" si="17">+C94/D94</f>
        <v>5.7654117647058838</v>
      </c>
      <c r="F94" s="64">
        <v>7</v>
      </c>
      <c r="G94" s="16">
        <f t="shared" ref="G94:G96" si="18">+F94*D94</f>
        <v>5355</v>
      </c>
      <c r="H94" s="38">
        <f t="shared" ref="H94:H96" si="19">+C94/G94</f>
        <v>0.82363025210084051</v>
      </c>
      <c r="I94" s="18">
        <f>+AVERAGE(E61:E67)</f>
        <v>4.7314285714285713</v>
      </c>
      <c r="J94" s="39">
        <f t="shared" ref="J94:J96" si="20">+F94/I94</f>
        <v>1.4794685990338166</v>
      </c>
    </row>
    <row r="95" spans="1:16" x14ac:dyDescent="0.35">
      <c r="A95" s="27" t="s">
        <v>5</v>
      </c>
      <c r="B95" s="16">
        <v>918</v>
      </c>
      <c r="C95" s="36">
        <f>+SUMIF(A70:A78,"Foaming",F70:F78)</f>
        <v>8085.5999999999985</v>
      </c>
      <c r="D95" s="16">
        <f>450*0.85*2</f>
        <v>765</v>
      </c>
      <c r="E95" s="18">
        <f t="shared" si="17"/>
        <v>10.56941176470588</v>
      </c>
      <c r="F95" s="64">
        <v>12</v>
      </c>
      <c r="G95" s="16">
        <f t="shared" si="18"/>
        <v>9180</v>
      </c>
      <c r="H95" s="40">
        <f t="shared" si="19"/>
        <v>0.88078431372549004</v>
      </c>
      <c r="I95" s="18">
        <f>+AVERAGE(E70:E75)</f>
        <v>9.9</v>
      </c>
      <c r="J95" s="41">
        <f t="shared" si="20"/>
        <v>1.2121212121212122</v>
      </c>
    </row>
    <row r="96" spans="1:16" ht="15" thickBot="1" x14ac:dyDescent="0.4">
      <c r="A96" s="28" t="s">
        <v>13</v>
      </c>
      <c r="B96" s="42">
        <v>422</v>
      </c>
      <c r="C96" s="42">
        <f>+I33</f>
        <v>9532.8000000000011</v>
      </c>
      <c r="D96" s="42">
        <f>450*1*2</f>
        <v>900</v>
      </c>
      <c r="E96" s="43">
        <f t="shared" si="17"/>
        <v>10.592000000000001</v>
      </c>
      <c r="F96" s="65">
        <v>12</v>
      </c>
      <c r="G96" s="42">
        <f t="shared" si="18"/>
        <v>10800</v>
      </c>
      <c r="H96" s="45">
        <f t="shared" si="19"/>
        <v>0.88266666666666682</v>
      </c>
      <c r="I96" s="59">
        <f>+AVERAGE(E79:E87)</f>
        <v>26.299999999999997</v>
      </c>
      <c r="J96" s="60">
        <f t="shared" si="20"/>
        <v>0.4562737642585552</v>
      </c>
    </row>
    <row r="97" spans="2:10" x14ac:dyDescent="0.35">
      <c r="H97" s="11" t="s">
        <v>85</v>
      </c>
      <c r="I97" s="12">
        <f>+SUM(I93:I96)</f>
        <v>42.512857142857143</v>
      </c>
      <c r="J97" s="8"/>
    </row>
    <row r="98" spans="2:10" ht="15" thickBot="1" x14ac:dyDescent="0.4">
      <c r="H98" s="11" t="s">
        <v>88</v>
      </c>
      <c r="I98" s="12">
        <f>+I97*J96</f>
        <v>19.397501357957633</v>
      </c>
      <c r="J98" s="7"/>
    </row>
    <row r="99" spans="2:10" x14ac:dyDescent="0.35">
      <c r="B99" s="48" t="s">
        <v>43</v>
      </c>
      <c r="C99" s="47">
        <f>+(O90/(O90+I98-1))*J96</f>
        <v>0.41869815510213615</v>
      </c>
      <c r="D99" s="8"/>
      <c r="I99" s="7"/>
      <c r="J99" s="7"/>
    </row>
    <row r="100" spans="2:10" x14ac:dyDescent="0.35">
      <c r="B100" s="49" t="s">
        <v>73</v>
      </c>
      <c r="C100" s="50">
        <f>+C99*900</f>
        <v>376.82833959192254</v>
      </c>
      <c r="I100" s="7"/>
      <c r="J100" s="7"/>
    </row>
    <row r="101" spans="2:10" ht="15" thickBot="1" x14ac:dyDescent="0.4">
      <c r="B101" s="51" t="s">
        <v>72</v>
      </c>
      <c r="C101" s="52">
        <v>422</v>
      </c>
      <c r="D101" s="10">
        <f>+C100/C101</f>
        <v>0.89295815069175954</v>
      </c>
      <c r="E101" s="1" t="s">
        <v>79</v>
      </c>
      <c r="F101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25" workbookViewId="0">
      <selection activeCell="F48" sqref="F48"/>
    </sheetView>
  </sheetViews>
  <sheetFormatPr baseColWidth="10" defaultRowHeight="14.5" x14ac:dyDescent="0.35"/>
  <cols>
    <col min="2" max="2" width="26.36328125" customWidth="1"/>
  </cols>
  <sheetData>
    <row r="1" spans="1:15" x14ac:dyDescent="0.35">
      <c r="D1" s="7"/>
      <c r="E1" s="7"/>
      <c r="F1" s="7"/>
      <c r="G1" s="7"/>
      <c r="H1" s="7"/>
      <c r="I1" s="7"/>
      <c r="J1" s="7"/>
      <c r="K1" s="7"/>
    </row>
    <row r="2" spans="1:15" x14ac:dyDescent="0.35">
      <c r="D2" s="7"/>
      <c r="E2" s="7"/>
      <c r="F2" s="7"/>
      <c r="G2" s="7"/>
      <c r="H2" s="7"/>
      <c r="I2" s="7"/>
      <c r="J2" s="7"/>
      <c r="K2" s="7"/>
    </row>
    <row r="3" spans="1:15" x14ac:dyDescent="0.35">
      <c r="A3" s="15" t="s">
        <v>16</v>
      </c>
      <c r="B3" s="15" t="s">
        <v>0</v>
      </c>
      <c r="C3" s="15" t="s">
        <v>15</v>
      </c>
      <c r="D3" s="26" t="s">
        <v>12</v>
      </c>
      <c r="E3" s="26" t="s">
        <v>22</v>
      </c>
      <c r="F3" s="26" t="s">
        <v>23</v>
      </c>
      <c r="G3" s="26" t="s">
        <v>25</v>
      </c>
      <c r="H3" s="26" t="s">
        <v>26</v>
      </c>
      <c r="I3" s="26" t="s">
        <v>27</v>
      </c>
      <c r="J3" s="26" t="s">
        <v>33</v>
      </c>
      <c r="K3" s="26" t="s">
        <v>28</v>
      </c>
      <c r="L3" s="15" t="s">
        <v>29</v>
      </c>
      <c r="M3" s="15" t="s">
        <v>30</v>
      </c>
      <c r="N3" s="15" t="s">
        <v>31</v>
      </c>
      <c r="O3" s="15" t="s">
        <v>32</v>
      </c>
    </row>
    <row r="4" spans="1:15" x14ac:dyDescent="0.35">
      <c r="A4" s="15" t="s">
        <v>4</v>
      </c>
      <c r="B4" s="15">
        <v>11</v>
      </c>
      <c r="C4" s="15" t="s">
        <v>44</v>
      </c>
      <c r="D4" s="26">
        <f>+'5 and 6.1 and 6.2'!D52*1.2</f>
        <v>168</v>
      </c>
      <c r="E4" s="26">
        <v>1.4</v>
      </c>
      <c r="F4" s="26">
        <f>+D4*E4</f>
        <v>235.2</v>
      </c>
      <c r="G4" s="26">
        <f>+D4/5</f>
        <v>33.6</v>
      </c>
      <c r="H4" s="26">
        <v>7</v>
      </c>
      <c r="I4" s="26">
        <v>14</v>
      </c>
      <c r="J4" s="26">
        <v>720</v>
      </c>
      <c r="K4" s="26">
        <v>1.1000000000000001</v>
      </c>
      <c r="L4" s="26">
        <f>+G4*(H4+I4)/J4*K4/5</f>
        <v>0.21560000000000001</v>
      </c>
      <c r="M4" s="26">
        <f>+ROUNDUP(L4,0)</f>
        <v>1</v>
      </c>
      <c r="N4" s="15"/>
      <c r="O4" s="15"/>
    </row>
    <row r="5" spans="1:15" x14ac:dyDescent="0.35">
      <c r="A5" s="15" t="s">
        <v>4</v>
      </c>
      <c r="B5" s="15">
        <v>12</v>
      </c>
      <c r="C5" s="15" t="s">
        <v>45</v>
      </c>
      <c r="D5" s="26">
        <f>+'5 and 6.1 and 6.2'!D53*1.2</f>
        <v>150</v>
      </c>
      <c r="E5" s="26">
        <v>1.9</v>
      </c>
      <c r="F5" s="26">
        <f t="shared" ref="F5:F39" si="0">+D5*E5</f>
        <v>285</v>
      </c>
      <c r="G5" s="26">
        <f>+D5/5</f>
        <v>30</v>
      </c>
      <c r="H5" s="26">
        <v>9.5</v>
      </c>
      <c r="I5" s="26">
        <v>19</v>
      </c>
      <c r="J5" s="26">
        <v>720</v>
      </c>
      <c r="K5" s="26">
        <v>1.1000000000000001</v>
      </c>
      <c r="L5" s="26">
        <f>+G5*(H5+I5)/J5*K5/5</f>
        <v>0.26125000000000004</v>
      </c>
      <c r="M5" s="26">
        <f t="shared" ref="M5:M39" si="1">+ROUNDUP(L5,0)</f>
        <v>1</v>
      </c>
      <c r="N5" s="15"/>
      <c r="O5" s="15"/>
    </row>
    <row r="6" spans="1:15" x14ac:dyDescent="0.35">
      <c r="A6" s="15" t="s">
        <v>4</v>
      </c>
      <c r="B6" s="15">
        <v>13</v>
      </c>
      <c r="C6" s="15" t="s">
        <v>46</v>
      </c>
      <c r="D6" s="26">
        <f>+'5 and 6.1 and 6.2'!D54*1.2</f>
        <v>151.19999999999999</v>
      </c>
      <c r="E6" s="26">
        <v>2.4</v>
      </c>
      <c r="F6" s="26">
        <f t="shared" si="0"/>
        <v>362.87999999999994</v>
      </c>
      <c r="G6" s="26">
        <f t="shared" ref="G6:G39" si="2">+D6/5</f>
        <v>30.24</v>
      </c>
      <c r="H6" s="26">
        <v>12</v>
      </c>
      <c r="I6" s="26">
        <v>24</v>
      </c>
      <c r="J6" s="26">
        <v>720</v>
      </c>
      <c r="K6" s="26">
        <v>1.1000000000000001</v>
      </c>
      <c r="L6" s="26">
        <f t="shared" ref="L6:L39" si="3">+G6*(H6+I6)/J6*K6/5</f>
        <v>0.33263999999999999</v>
      </c>
      <c r="M6" s="26">
        <f t="shared" si="1"/>
        <v>1</v>
      </c>
      <c r="N6" s="15"/>
      <c r="O6" s="15"/>
    </row>
    <row r="7" spans="1:15" x14ac:dyDescent="0.35">
      <c r="A7" s="15" t="s">
        <v>4</v>
      </c>
      <c r="B7" s="15">
        <v>14</v>
      </c>
      <c r="C7" s="15" t="s">
        <v>47</v>
      </c>
      <c r="D7" s="26">
        <f>+'5 and 6.1 and 6.2'!D55*1.2</f>
        <v>37.199999999999996</v>
      </c>
      <c r="E7" s="26">
        <v>1.4</v>
      </c>
      <c r="F7" s="26">
        <f t="shared" si="0"/>
        <v>52.079999999999991</v>
      </c>
      <c r="G7" s="26">
        <f t="shared" si="2"/>
        <v>7.4399999999999995</v>
      </c>
      <c r="H7" s="26">
        <v>7</v>
      </c>
      <c r="I7" s="26">
        <v>14</v>
      </c>
      <c r="J7" s="26">
        <v>720</v>
      </c>
      <c r="K7" s="26">
        <v>1.1000000000000001</v>
      </c>
      <c r="L7" s="26">
        <f t="shared" si="3"/>
        <v>4.7739999999999998E-2</v>
      </c>
      <c r="M7" s="26">
        <f t="shared" si="1"/>
        <v>1</v>
      </c>
      <c r="N7" s="15"/>
      <c r="O7" s="15"/>
    </row>
    <row r="8" spans="1:15" x14ac:dyDescent="0.35">
      <c r="A8" s="15" t="s">
        <v>4</v>
      </c>
      <c r="B8" s="15">
        <v>15</v>
      </c>
      <c r="C8" s="15" t="s">
        <v>48</v>
      </c>
      <c r="D8" s="26">
        <f>+'5 and 6.1 and 6.2'!D56*1.2</f>
        <v>37.199999999999996</v>
      </c>
      <c r="E8" s="26">
        <v>1.4</v>
      </c>
      <c r="F8" s="26">
        <f t="shared" si="0"/>
        <v>52.079999999999991</v>
      </c>
      <c r="G8" s="26">
        <f t="shared" si="2"/>
        <v>7.4399999999999995</v>
      </c>
      <c r="H8" s="26">
        <v>7</v>
      </c>
      <c r="I8" s="26">
        <v>14</v>
      </c>
      <c r="J8" s="26">
        <v>720</v>
      </c>
      <c r="K8" s="26">
        <v>1.1000000000000001</v>
      </c>
      <c r="L8" s="26">
        <f t="shared" si="3"/>
        <v>4.7739999999999998E-2</v>
      </c>
      <c r="M8" s="26">
        <f t="shared" si="1"/>
        <v>1</v>
      </c>
      <c r="N8" s="15"/>
      <c r="O8" s="15"/>
    </row>
    <row r="9" spans="1:15" x14ac:dyDescent="0.35">
      <c r="A9" s="15" t="s">
        <v>4</v>
      </c>
      <c r="B9" s="15">
        <v>21</v>
      </c>
      <c r="C9" s="15" t="s">
        <v>49</v>
      </c>
      <c r="D9" s="15">
        <f>+'5 and 6.1 and 6.2'!D57*1.2</f>
        <v>543.6</v>
      </c>
      <c r="E9" s="26">
        <v>1.4</v>
      </c>
      <c r="F9" s="26">
        <f t="shared" si="0"/>
        <v>761.04</v>
      </c>
      <c r="G9" s="26">
        <f t="shared" si="2"/>
        <v>108.72</v>
      </c>
      <c r="H9" s="26">
        <v>7</v>
      </c>
      <c r="I9" s="26">
        <v>14</v>
      </c>
      <c r="J9" s="26">
        <v>720</v>
      </c>
      <c r="K9" s="26">
        <v>1.1000000000000001</v>
      </c>
      <c r="L9" s="26">
        <f t="shared" si="3"/>
        <v>0.69762000000000002</v>
      </c>
      <c r="M9" s="26">
        <f t="shared" si="1"/>
        <v>1</v>
      </c>
      <c r="N9" s="15"/>
      <c r="O9" s="15"/>
    </row>
    <row r="10" spans="1:15" x14ac:dyDescent="0.35">
      <c r="A10" s="15" t="s">
        <v>4</v>
      </c>
      <c r="B10" s="15">
        <v>31</v>
      </c>
      <c r="C10" s="15" t="s">
        <v>50</v>
      </c>
      <c r="D10" s="15">
        <f>+'5 and 6.1 and 6.2'!D58*1.2</f>
        <v>189.6</v>
      </c>
      <c r="E10" s="26">
        <v>2.4</v>
      </c>
      <c r="F10" s="26">
        <f t="shared" si="0"/>
        <v>455.03999999999996</v>
      </c>
      <c r="G10" s="26">
        <f t="shared" si="2"/>
        <v>37.92</v>
      </c>
      <c r="H10" s="26">
        <v>12</v>
      </c>
      <c r="I10" s="26">
        <v>24</v>
      </c>
      <c r="J10" s="26">
        <v>720</v>
      </c>
      <c r="K10" s="26">
        <v>1.1000000000000001</v>
      </c>
      <c r="L10" s="26">
        <f t="shared" si="3"/>
        <v>0.41712000000000005</v>
      </c>
      <c r="M10" s="26">
        <f t="shared" si="1"/>
        <v>1</v>
      </c>
      <c r="N10" s="15"/>
      <c r="O10" s="15"/>
    </row>
    <row r="11" spans="1:15" x14ac:dyDescent="0.35">
      <c r="A11" s="15" t="s">
        <v>4</v>
      </c>
      <c r="B11" s="15">
        <v>41</v>
      </c>
      <c r="C11" s="15" t="s">
        <v>51</v>
      </c>
      <c r="D11" s="15">
        <f>+'5 and 6.1 and 6.2'!D59*1.2</f>
        <v>7.1999999999999993</v>
      </c>
      <c r="E11" s="26">
        <v>0</v>
      </c>
      <c r="F11" s="26">
        <f t="shared" si="0"/>
        <v>0</v>
      </c>
      <c r="G11" s="26">
        <f t="shared" si="2"/>
        <v>1.44</v>
      </c>
      <c r="H11" s="26">
        <v>0</v>
      </c>
      <c r="I11" s="26">
        <v>0</v>
      </c>
      <c r="J11" s="26">
        <v>720</v>
      </c>
      <c r="K11" s="26">
        <v>1.1000000000000001</v>
      </c>
      <c r="L11" s="26">
        <f t="shared" si="3"/>
        <v>0</v>
      </c>
      <c r="M11" s="26">
        <f t="shared" si="1"/>
        <v>0</v>
      </c>
      <c r="N11" s="15"/>
      <c r="O11" s="15"/>
    </row>
    <row r="12" spans="1:15" x14ac:dyDescent="0.35">
      <c r="A12" s="15" t="s">
        <v>4</v>
      </c>
      <c r="B12" s="15">
        <v>51</v>
      </c>
      <c r="C12" s="15" t="s">
        <v>52</v>
      </c>
      <c r="D12" s="15">
        <f>+'5 and 6.1 and 6.2'!D60*1.2</f>
        <v>7.1999999999999993</v>
      </c>
      <c r="E12" s="26">
        <v>0</v>
      </c>
      <c r="F12" s="26">
        <f t="shared" si="0"/>
        <v>0</v>
      </c>
      <c r="G12" s="26">
        <f t="shared" si="2"/>
        <v>1.44</v>
      </c>
      <c r="H12" s="26">
        <v>0</v>
      </c>
      <c r="I12" s="26">
        <v>0</v>
      </c>
      <c r="J12" s="26">
        <v>720</v>
      </c>
      <c r="K12" s="26">
        <v>1.1000000000000001</v>
      </c>
      <c r="L12" s="26">
        <f t="shared" si="3"/>
        <v>0</v>
      </c>
      <c r="M12" s="26">
        <f t="shared" si="1"/>
        <v>0</v>
      </c>
      <c r="N12" s="15">
        <f>+SUM(M4:M12)</f>
        <v>7</v>
      </c>
      <c r="O12" s="15">
        <f>+N12*5</f>
        <v>35</v>
      </c>
    </row>
    <row r="13" spans="1:15" x14ac:dyDescent="0.35">
      <c r="A13" s="15" t="s">
        <v>3</v>
      </c>
      <c r="B13" s="15">
        <v>11</v>
      </c>
      <c r="C13" s="15" t="s">
        <v>53</v>
      </c>
      <c r="D13" s="15">
        <f>+'5 and 6.1 and 6.2'!D61*1.2</f>
        <v>168</v>
      </c>
      <c r="E13" s="26">
        <v>5.4</v>
      </c>
      <c r="F13" s="26">
        <f t="shared" si="0"/>
        <v>907.2</v>
      </c>
      <c r="G13" s="26">
        <f t="shared" si="2"/>
        <v>33.6</v>
      </c>
      <c r="H13" s="26">
        <v>27</v>
      </c>
      <c r="I13" s="26">
        <v>54</v>
      </c>
      <c r="J13" s="26">
        <v>765</v>
      </c>
      <c r="K13" s="26">
        <v>1.1000000000000001</v>
      </c>
      <c r="L13" s="26">
        <f t="shared" si="3"/>
        <v>0.7826823529411765</v>
      </c>
      <c r="M13" s="26">
        <f t="shared" si="1"/>
        <v>1</v>
      </c>
      <c r="N13" s="15"/>
      <c r="O13" s="15"/>
    </row>
    <row r="14" spans="1:15" x14ac:dyDescent="0.35">
      <c r="A14" s="15" t="s">
        <v>3</v>
      </c>
      <c r="B14" s="15">
        <v>12</v>
      </c>
      <c r="C14" s="15" t="s">
        <v>54</v>
      </c>
      <c r="D14" s="15">
        <f>+'5 and 6.1 and 6.2'!D62*1.2</f>
        <v>150</v>
      </c>
      <c r="E14" s="26">
        <v>6.4</v>
      </c>
      <c r="F14" s="26">
        <f t="shared" si="0"/>
        <v>960</v>
      </c>
      <c r="G14" s="26">
        <f t="shared" si="2"/>
        <v>30</v>
      </c>
      <c r="H14" s="26">
        <v>32</v>
      </c>
      <c r="I14" s="26">
        <v>64</v>
      </c>
      <c r="J14" s="26">
        <v>765</v>
      </c>
      <c r="K14" s="26">
        <v>1.1000000000000001</v>
      </c>
      <c r="L14" s="26">
        <f t="shared" si="3"/>
        <v>0.82823529411764718</v>
      </c>
      <c r="M14" s="26">
        <f t="shared" si="1"/>
        <v>1</v>
      </c>
      <c r="N14" s="15"/>
      <c r="O14" s="15"/>
    </row>
    <row r="15" spans="1:15" x14ac:dyDescent="0.35">
      <c r="A15" s="15" t="s">
        <v>3</v>
      </c>
      <c r="B15" s="15">
        <v>13</v>
      </c>
      <c r="C15" s="15" t="s">
        <v>55</v>
      </c>
      <c r="D15" s="15">
        <f>+'5 and 6.1 and 6.2'!D63*1.2</f>
        <v>151.19999999999999</v>
      </c>
      <c r="E15" s="26">
        <v>7.4</v>
      </c>
      <c r="F15" s="26">
        <f t="shared" si="0"/>
        <v>1118.8799999999999</v>
      </c>
      <c r="G15" s="26">
        <f t="shared" si="2"/>
        <v>30.24</v>
      </c>
      <c r="H15" s="26">
        <v>37</v>
      </c>
      <c r="I15" s="26">
        <v>74</v>
      </c>
      <c r="J15" s="26">
        <v>765</v>
      </c>
      <c r="K15" s="26">
        <v>1.1000000000000001</v>
      </c>
      <c r="L15" s="26">
        <f t="shared" si="3"/>
        <v>0.96530823529411758</v>
      </c>
      <c r="M15" s="26">
        <f t="shared" si="1"/>
        <v>1</v>
      </c>
      <c r="N15" s="15"/>
      <c r="O15" s="15"/>
    </row>
    <row r="16" spans="1:15" x14ac:dyDescent="0.35">
      <c r="A16" s="15" t="s">
        <v>3</v>
      </c>
      <c r="B16" s="15">
        <v>14</v>
      </c>
      <c r="C16" s="15" t="s">
        <v>56</v>
      </c>
      <c r="D16" s="15">
        <f>+'5 and 6.1 and 6.2'!D64*1.2</f>
        <v>37.199999999999996</v>
      </c>
      <c r="E16" s="26">
        <v>5.4</v>
      </c>
      <c r="F16" s="26">
        <f t="shared" si="0"/>
        <v>200.88</v>
      </c>
      <c r="G16" s="26">
        <f t="shared" si="2"/>
        <v>7.4399999999999995</v>
      </c>
      <c r="H16" s="26">
        <v>27</v>
      </c>
      <c r="I16" s="26">
        <v>54</v>
      </c>
      <c r="J16" s="26">
        <v>765</v>
      </c>
      <c r="K16" s="26">
        <v>1.1000000000000001</v>
      </c>
      <c r="L16" s="26">
        <f t="shared" si="3"/>
        <v>0.17330823529411765</v>
      </c>
      <c r="M16" s="26">
        <f t="shared" si="1"/>
        <v>1</v>
      </c>
      <c r="N16" s="15"/>
      <c r="O16" s="15"/>
    </row>
    <row r="17" spans="1:15" x14ac:dyDescent="0.35">
      <c r="A17" s="15" t="s">
        <v>3</v>
      </c>
      <c r="B17" s="15">
        <v>15</v>
      </c>
      <c r="C17" s="15" t="s">
        <v>57</v>
      </c>
      <c r="D17" s="15">
        <f>+'5 and 6.1 and 6.2'!D65*1.2</f>
        <v>37.199999999999996</v>
      </c>
      <c r="E17" s="26">
        <v>5.4</v>
      </c>
      <c r="F17" s="26">
        <f t="shared" si="0"/>
        <v>200.88</v>
      </c>
      <c r="G17" s="26">
        <f t="shared" si="2"/>
        <v>7.4399999999999995</v>
      </c>
      <c r="H17" s="26">
        <v>27</v>
      </c>
      <c r="I17" s="26">
        <v>54</v>
      </c>
      <c r="J17" s="26">
        <v>765</v>
      </c>
      <c r="K17" s="26">
        <v>1.1000000000000001</v>
      </c>
      <c r="L17" s="26">
        <f t="shared" si="3"/>
        <v>0.17330823529411765</v>
      </c>
      <c r="M17" s="26">
        <f t="shared" si="1"/>
        <v>1</v>
      </c>
      <c r="N17" s="15"/>
      <c r="O17" s="15"/>
    </row>
    <row r="18" spans="1:15" x14ac:dyDescent="0.35">
      <c r="A18" s="15" t="s">
        <v>3</v>
      </c>
      <c r="B18" s="15">
        <v>21</v>
      </c>
      <c r="C18" s="15" t="s">
        <v>58</v>
      </c>
      <c r="D18" s="15">
        <f>+'5 and 6.1 and 6.2'!D66*1.2</f>
        <v>543.6</v>
      </c>
      <c r="E18" s="26">
        <v>3.4</v>
      </c>
      <c r="F18" s="26">
        <f t="shared" si="0"/>
        <v>1848.24</v>
      </c>
      <c r="G18" s="26">
        <f t="shared" si="2"/>
        <v>108.72</v>
      </c>
      <c r="H18" s="26">
        <v>17</v>
      </c>
      <c r="I18" s="26">
        <v>34</v>
      </c>
      <c r="J18" s="26">
        <v>765</v>
      </c>
      <c r="K18" s="26">
        <v>1.1000000000000001</v>
      </c>
      <c r="L18" s="26">
        <f t="shared" si="3"/>
        <v>1.5945600000000002</v>
      </c>
      <c r="M18" s="26">
        <f t="shared" si="1"/>
        <v>2</v>
      </c>
      <c r="N18" s="15"/>
      <c r="O18" s="15"/>
    </row>
    <row r="19" spans="1:15" x14ac:dyDescent="0.35">
      <c r="A19" s="15" t="s">
        <v>3</v>
      </c>
      <c r="B19" s="15">
        <v>31</v>
      </c>
      <c r="C19" s="15" t="s">
        <v>59</v>
      </c>
      <c r="D19" s="15">
        <f>+'5 and 6.1 and 6.2'!D67*1.2</f>
        <v>189.6</v>
      </c>
      <c r="E19" s="26">
        <v>3.4</v>
      </c>
      <c r="F19" s="26">
        <f t="shared" si="0"/>
        <v>644.64</v>
      </c>
      <c r="G19" s="26">
        <f t="shared" si="2"/>
        <v>37.92</v>
      </c>
      <c r="H19" s="26">
        <v>17</v>
      </c>
      <c r="I19" s="26">
        <v>34</v>
      </c>
      <c r="J19" s="26">
        <v>765</v>
      </c>
      <c r="K19" s="26">
        <v>1.1000000000000001</v>
      </c>
      <c r="L19" s="26">
        <f t="shared" si="3"/>
        <v>0.55615999999999999</v>
      </c>
      <c r="M19" s="26">
        <f t="shared" si="1"/>
        <v>1</v>
      </c>
      <c r="N19" s="15"/>
      <c r="O19" s="15"/>
    </row>
    <row r="20" spans="1:15" x14ac:dyDescent="0.35">
      <c r="A20" s="15" t="s">
        <v>3</v>
      </c>
      <c r="B20" s="15">
        <v>41</v>
      </c>
      <c r="C20" s="15" t="s">
        <v>60</v>
      </c>
      <c r="D20" s="15">
        <f>+'5 and 6.1 and 6.2'!D68*1.2</f>
        <v>7.1999999999999993</v>
      </c>
      <c r="E20" s="26">
        <v>0</v>
      </c>
      <c r="F20" s="26">
        <f t="shared" si="0"/>
        <v>0</v>
      </c>
      <c r="G20" s="26">
        <f t="shared" si="2"/>
        <v>1.44</v>
      </c>
      <c r="H20" s="26">
        <v>0</v>
      </c>
      <c r="I20" s="26">
        <v>0</v>
      </c>
      <c r="J20" s="26">
        <v>765</v>
      </c>
      <c r="K20" s="26">
        <v>1.1000000000000001</v>
      </c>
      <c r="L20" s="26">
        <f t="shared" si="3"/>
        <v>0</v>
      </c>
      <c r="M20" s="26">
        <f t="shared" si="1"/>
        <v>0</v>
      </c>
      <c r="N20" s="15"/>
      <c r="O20" s="15"/>
    </row>
    <row r="21" spans="1:15" x14ac:dyDescent="0.35">
      <c r="A21" s="15" t="s">
        <v>3</v>
      </c>
      <c r="B21" s="15">
        <v>51</v>
      </c>
      <c r="C21" s="15" t="s">
        <v>61</v>
      </c>
      <c r="D21" s="15">
        <f>+'5 and 6.1 and 6.2'!D69*1.2</f>
        <v>7.1999999999999993</v>
      </c>
      <c r="E21" s="26">
        <v>0</v>
      </c>
      <c r="F21" s="26">
        <f t="shared" si="0"/>
        <v>0</v>
      </c>
      <c r="G21" s="26">
        <f t="shared" si="2"/>
        <v>1.44</v>
      </c>
      <c r="H21" s="26">
        <v>0</v>
      </c>
      <c r="I21" s="26">
        <v>0</v>
      </c>
      <c r="J21" s="26">
        <v>765</v>
      </c>
      <c r="K21" s="26">
        <v>1.1000000000000001</v>
      </c>
      <c r="L21" s="26">
        <f t="shared" si="3"/>
        <v>0</v>
      </c>
      <c r="M21" s="26">
        <f t="shared" si="1"/>
        <v>0</v>
      </c>
      <c r="N21" s="15">
        <f>+SUM(M13:M21)</f>
        <v>8</v>
      </c>
      <c r="O21" s="15">
        <f>+N21*5</f>
        <v>40</v>
      </c>
    </row>
    <row r="22" spans="1:15" x14ac:dyDescent="0.35">
      <c r="A22" s="15" t="s">
        <v>5</v>
      </c>
      <c r="B22" s="15">
        <v>11</v>
      </c>
      <c r="C22" s="15" t="s">
        <v>62</v>
      </c>
      <c r="D22" s="15">
        <f>+'5 and 6.1 and 6.2'!D70*1.2</f>
        <v>168</v>
      </c>
      <c r="E22" s="26">
        <v>11</v>
      </c>
      <c r="F22" s="26">
        <f t="shared" si="0"/>
        <v>1848</v>
      </c>
      <c r="G22" s="26">
        <f t="shared" si="2"/>
        <v>33.6</v>
      </c>
      <c r="H22" s="26">
        <v>55</v>
      </c>
      <c r="I22" s="26">
        <v>110</v>
      </c>
      <c r="J22" s="26">
        <v>765</v>
      </c>
      <c r="K22" s="26">
        <v>1.1000000000000001</v>
      </c>
      <c r="L22" s="26">
        <f t="shared" si="3"/>
        <v>1.5943529411764708</v>
      </c>
      <c r="M22" s="26">
        <f t="shared" si="1"/>
        <v>2</v>
      </c>
      <c r="N22" s="15"/>
      <c r="O22" s="15"/>
    </row>
    <row r="23" spans="1:15" x14ac:dyDescent="0.35">
      <c r="A23" s="15" t="s">
        <v>5</v>
      </c>
      <c r="B23" s="15">
        <v>12</v>
      </c>
      <c r="C23" s="15" t="s">
        <v>63</v>
      </c>
      <c r="D23" s="15">
        <f>+'5 and 6.1 and 6.2'!D71*1.2</f>
        <v>150</v>
      </c>
      <c r="E23" s="26">
        <v>12</v>
      </c>
      <c r="F23" s="26">
        <f t="shared" si="0"/>
        <v>1800</v>
      </c>
      <c r="G23" s="26">
        <f t="shared" si="2"/>
        <v>30</v>
      </c>
      <c r="H23" s="26">
        <v>60</v>
      </c>
      <c r="I23" s="26">
        <v>120</v>
      </c>
      <c r="J23" s="26">
        <v>765</v>
      </c>
      <c r="K23" s="26">
        <v>1.1000000000000001</v>
      </c>
      <c r="L23" s="26">
        <f t="shared" si="3"/>
        <v>1.5529411764705885</v>
      </c>
      <c r="M23" s="26">
        <f t="shared" si="1"/>
        <v>2</v>
      </c>
      <c r="N23" s="15"/>
      <c r="O23" s="15"/>
    </row>
    <row r="24" spans="1:15" x14ac:dyDescent="0.35">
      <c r="A24" s="15" t="s">
        <v>5</v>
      </c>
      <c r="B24" s="15">
        <v>13</v>
      </c>
      <c r="C24" s="15" t="s">
        <v>64</v>
      </c>
      <c r="D24" s="15">
        <f>+'5 and 6.1 and 6.2'!D72*1.2</f>
        <v>151.19999999999999</v>
      </c>
      <c r="E24" s="26">
        <v>13</v>
      </c>
      <c r="F24" s="26">
        <f t="shared" si="0"/>
        <v>1965.6</v>
      </c>
      <c r="G24" s="26">
        <f t="shared" si="2"/>
        <v>30.24</v>
      </c>
      <c r="H24" s="26">
        <v>65</v>
      </c>
      <c r="I24" s="26">
        <v>130</v>
      </c>
      <c r="J24" s="26">
        <v>765</v>
      </c>
      <c r="K24" s="26">
        <v>1.1000000000000001</v>
      </c>
      <c r="L24" s="26">
        <f t="shared" si="3"/>
        <v>1.6958117647058824</v>
      </c>
      <c r="M24" s="26">
        <f t="shared" si="1"/>
        <v>2</v>
      </c>
      <c r="N24" s="15"/>
      <c r="O24" s="15"/>
    </row>
    <row r="25" spans="1:15" x14ac:dyDescent="0.35">
      <c r="A25" s="15" t="s">
        <v>5</v>
      </c>
      <c r="B25" s="15">
        <v>14</v>
      </c>
      <c r="C25" s="15" t="s">
        <v>65</v>
      </c>
      <c r="D25" s="15">
        <f>+'5 and 6.1 and 6.2'!D73*1.2</f>
        <v>37.199999999999996</v>
      </c>
      <c r="E25" s="26">
        <v>11</v>
      </c>
      <c r="F25" s="26">
        <f t="shared" si="0"/>
        <v>409.19999999999993</v>
      </c>
      <c r="G25" s="26">
        <f t="shared" si="2"/>
        <v>7.4399999999999995</v>
      </c>
      <c r="H25" s="26">
        <v>55</v>
      </c>
      <c r="I25" s="26">
        <v>110</v>
      </c>
      <c r="J25" s="26">
        <v>765</v>
      </c>
      <c r="K25" s="26">
        <v>1.1000000000000001</v>
      </c>
      <c r="L25" s="26">
        <f t="shared" si="3"/>
        <v>0.353035294117647</v>
      </c>
      <c r="M25" s="26">
        <f t="shared" si="1"/>
        <v>1</v>
      </c>
      <c r="N25" s="15"/>
      <c r="O25" s="15"/>
    </row>
    <row r="26" spans="1:15" x14ac:dyDescent="0.35">
      <c r="A26" s="15" t="s">
        <v>5</v>
      </c>
      <c r="B26" s="15">
        <v>15</v>
      </c>
      <c r="C26" s="15" t="s">
        <v>66</v>
      </c>
      <c r="D26" s="15">
        <f>+'5 and 6.1 and 6.2'!D74*1.2</f>
        <v>37.199999999999996</v>
      </c>
      <c r="E26" s="26">
        <v>11</v>
      </c>
      <c r="F26" s="26">
        <f t="shared" si="0"/>
        <v>409.19999999999993</v>
      </c>
      <c r="G26" s="26">
        <f t="shared" si="2"/>
        <v>7.4399999999999995</v>
      </c>
      <c r="H26" s="26">
        <v>55</v>
      </c>
      <c r="I26" s="26">
        <v>110</v>
      </c>
      <c r="J26" s="26">
        <v>765</v>
      </c>
      <c r="K26" s="26">
        <v>1.1000000000000001</v>
      </c>
      <c r="L26" s="26">
        <f t="shared" si="3"/>
        <v>0.353035294117647</v>
      </c>
      <c r="M26" s="26">
        <f t="shared" si="1"/>
        <v>1</v>
      </c>
      <c r="N26" s="15"/>
      <c r="O26" s="15"/>
    </row>
    <row r="27" spans="1:15" x14ac:dyDescent="0.35">
      <c r="A27" s="15" t="s">
        <v>5</v>
      </c>
      <c r="B27" s="15">
        <v>21</v>
      </c>
      <c r="C27" s="15" t="s">
        <v>67</v>
      </c>
      <c r="D27" s="15">
        <f>+'5 and 6.1 and 6.2'!D75*1.2</f>
        <v>543.6</v>
      </c>
      <c r="E27" s="26">
        <v>8</v>
      </c>
      <c r="F27" s="26">
        <f t="shared" si="0"/>
        <v>4348.8</v>
      </c>
      <c r="G27" s="26">
        <f t="shared" si="2"/>
        <v>108.72</v>
      </c>
      <c r="H27" s="26">
        <v>40</v>
      </c>
      <c r="I27" s="26">
        <v>80</v>
      </c>
      <c r="J27" s="26">
        <v>765</v>
      </c>
      <c r="K27" s="26">
        <v>1.1000000000000001</v>
      </c>
      <c r="L27" s="26">
        <f t="shared" si="3"/>
        <v>3.7519058823529412</v>
      </c>
      <c r="M27" s="26">
        <f t="shared" si="1"/>
        <v>4</v>
      </c>
      <c r="N27" s="15"/>
      <c r="O27" s="15"/>
    </row>
    <row r="28" spans="1:15" x14ac:dyDescent="0.35">
      <c r="A28" s="15" t="s">
        <v>5</v>
      </c>
      <c r="B28" s="15">
        <v>31</v>
      </c>
      <c r="C28" s="15" t="s">
        <v>68</v>
      </c>
      <c r="D28" s="15">
        <f>+'5 and 6.1 and 6.2'!D76*1.2</f>
        <v>0</v>
      </c>
      <c r="E28" s="26">
        <v>0</v>
      </c>
      <c r="F28" s="26">
        <f t="shared" si="0"/>
        <v>0</v>
      </c>
      <c r="G28" s="26">
        <f t="shared" si="2"/>
        <v>0</v>
      </c>
      <c r="H28" s="26">
        <v>0</v>
      </c>
      <c r="I28" s="26">
        <v>0</v>
      </c>
      <c r="J28" s="26">
        <v>765</v>
      </c>
      <c r="K28" s="26">
        <v>1.1000000000000001</v>
      </c>
      <c r="L28" s="26">
        <f t="shared" si="3"/>
        <v>0</v>
      </c>
      <c r="M28" s="26">
        <f t="shared" si="1"/>
        <v>0</v>
      </c>
      <c r="N28" s="15"/>
      <c r="O28" s="15"/>
    </row>
    <row r="29" spans="1:15" x14ac:dyDescent="0.35">
      <c r="A29" s="15" t="s">
        <v>5</v>
      </c>
      <c r="B29" s="15">
        <v>41</v>
      </c>
      <c r="C29" s="15" t="s">
        <v>69</v>
      </c>
      <c r="D29" s="15">
        <f>+'5 and 6.1 and 6.2'!D77*1.2</f>
        <v>7.1999999999999993</v>
      </c>
      <c r="E29" s="26">
        <v>0</v>
      </c>
      <c r="F29" s="26">
        <f t="shared" si="0"/>
        <v>0</v>
      </c>
      <c r="G29" s="26">
        <f t="shared" si="2"/>
        <v>1.44</v>
      </c>
      <c r="H29" s="26">
        <v>0</v>
      </c>
      <c r="I29" s="26">
        <v>0</v>
      </c>
      <c r="J29" s="26">
        <v>765</v>
      </c>
      <c r="K29" s="26">
        <v>1.1000000000000001</v>
      </c>
      <c r="L29" s="26">
        <f t="shared" si="3"/>
        <v>0</v>
      </c>
      <c r="M29" s="26">
        <f t="shared" si="1"/>
        <v>0</v>
      </c>
      <c r="N29" s="15"/>
      <c r="O29" s="15"/>
    </row>
    <row r="30" spans="1:15" x14ac:dyDescent="0.35">
      <c r="A30" s="15" t="s">
        <v>5</v>
      </c>
      <c r="B30" s="15">
        <v>51</v>
      </c>
      <c r="C30" s="15" t="s">
        <v>70</v>
      </c>
      <c r="D30" s="15">
        <f>+'5 and 6.1 and 6.2'!D78*1.2</f>
        <v>7.1999999999999993</v>
      </c>
      <c r="E30" s="26">
        <v>0</v>
      </c>
      <c r="F30" s="26">
        <f t="shared" si="0"/>
        <v>0</v>
      </c>
      <c r="G30" s="26">
        <f t="shared" si="2"/>
        <v>1.44</v>
      </c>
      <c r="H30" s="26">
        <v>0</v>
      </c>
      <c r="I30" s="26">
        <v>0</v>
      </c>
      <c r="J30" s="26">
        <v>765</v>
      </c>
      <c r="K30" s="26">
        <v>1.1000000000000001</v>
      </c>
      <c r="L30" s="26">
        <f t="shared" si="3"/>
        <v>0</v>
      </c>
      <c r="M30" s="26">
        <f t="shared" si="1"/>
        <v>0</v>
      </c>
      <c r="N30" s="15">
        <f>+SUM(M22:M30)</f>
        <v>12</v>
      </c>
      <c r="O30" s="15">
        <f>+N30*5</f>
        <v>60</v>
      </c>
    </row>
    <row r="31" spans="1:15" x14ac:dyDescent="0.35">
      <c r="A31" s="15" t="s">
        <v>13</v>
      </c>
      <c r="B31" s="15">
        <v>111</v>
      </c>
      <c r="C31" s="15"/>
      <c r="D31" s="15">
        <f>+'5 and 6.1 and 6.2'!D79*1.2</f>
        <v>94.8</v>
      </c>
      <c r="E31" s="26">
        <v>20</v>
      </c>
      <c r="F31" s="26">
        <f t="shared" si="0"/>
        <v>1896</v>
      </c>
      <c r="G31" s="26">
        <f t="shared" si="2"/>
        <v>18.96</v>
      </c>
      <c r="H31" s="26">
        <v>100</v>
      </c>
      <c r="I31" s="26">
        <v>200</v>
      </c>
      <c r="J31" s="26">
        <v>900</v>
      </c>
      <c r="K31" s="26">
        <v>1.1000000000000001</v>
      </c>
      <c r="L31" s="26">
        <f t="shared" si="3"/>
        <v>1.3904000000000001</v>
      </c>
      <c r="M31" s="26">
        <f t="shared" si="1"/>
        <v>2</v>
      </c>
      <c r="N31" s="15"/>
      <c r="O31" s="15"/>
    </row>
    <row r="32" spans="1:15" x14ac:dyDescent="0.35">
      <c r="A32" s="15" t="s">
        <v>13</v>
      </c>
      <c r="B32" s="15">
        <v>112</v>
      </c>
      <c r="C32" s="15"/>
      <c r="D32" s="15">
        <f>+'5 and 6.1 and 6.2'!D80*1.2</f>
        <v>87.6</v>
      </c>
      <c r="E32" s="26">
        <v>22</v>
      </c>
      <c r="F32" s="26">
        <f t="shared" si="0"/>
        <v>1927.1999999999998</v>
      </c>
      <c r="G32" s="26">
        <f t="shared" si="2"/>
        <v>17.52</v>
      </c>
      <c r="H32" s="26">
        <v>110</v>
      </c>
      <c r="I32" s="26">
        <v>220</v>
      </c>
      <c r="J32" s="26">
        <v>900</v>
      </c>
      <c r="K32" s="26">
        <v>1.1000000000000001</v>
      </c>
      <c r="L32" s="26">
        <f t="shared" si="3"/>
        <v>1.4132799999999999</v>
      </c>
      <c r="M32" s="26">
        <f t="shared" si="1"/>
        <v>2</v>
      </c>
      <c r="N32" s="15"/>
      <c r="O32" s="15"/>
    </row>
    <row r="33" spans="1:16" x14ac:dyDescent="0.35">
      <c r="A33" s="15" t="s">
        <v>13</v>
      </c>
      <c r="B33" s="15">
        <v>113</v>
      </c>
      <c r="C33" s="15"/>
      <c r="D33" s="15">
        <f>+'5 and 6.1 and 6.2'!D81*1.2</f>
        <v>82.8</v>
      </c>
      <c r="E33" s="26">
        <v>22</v>
      </c>
      <c r="F33" s="26">
        <f t="shared" si="0"/>
        <v>1821.6</v>
      </c>
      <c r="G33" s="26">
        <f t="shared" si="2"/>
        <v>16.559999999999999</v>
      </c>
      <c r="H33" s="26">
        <v>110</v>
      </c>
      <c r="I33" s="26">
        <v>220</v>
      </c>
      <c r="J33" s="26">
        <v>900</v>
      </c>
      <c r="K33" s="26">
        <v>1.1000000000000001</v>
      </c>
      <c r="L33" s="26">
        <f t="shared" si="3"/>
        <v>1.3358399999999999</v>
      </c>
      <c r="M33" s="26">
        <f t="shared" si="1"/>
        <v>2</v>
      </c>
      <c r="N33" s="15"/>
      <c r="O33" s="15"/>
    </row>
    <row r="34" spans="1:16" x14ac:dyDescent="0.35">
      <c r="A34" s="15" t="s">
        <v>13</v>
      </c>
      <c r="B34" s="15">
        <v>121</v>
      </c>
      <c r="C34" s="15"/>
      <c r="D34" s="15">
        <f>+'5 and 6.1 and 6.2'!D82*1.2</f>
        <v>58.8</v>
      </c>
      <c r="E34" s="26">
        <v>25</v>
      </c>
      <c r="F34" s="26">
        <f t="shared" si="0"/>
        <v>1470</v>
      </c>
      <c r="G34" s="26">
        <f t="shared" si="2"/>
        <v>11.76</v>
      </c>
      <c r="H34" s="26">
        <v>124.99999999999999</v>
      </c>
      <c r="I34" s="26">
        <v>249.99999999999997</v>
      </c>
      <c r="J34" s="26">
        <v>900</v>
      </c>
      <c r="K34" s="26">
        <v>1.1000000000000001</v>
      </c>
      <c r="L34" s="26">
        <f t="shared" si="3"/>
        <v>1.0779999999999998</v>
      </c>
      <c r="M34" s="26">
        <f t="shared" si="1"/>
        <v>2</v>
      </c>
      <c r="N34" s="15"/>
      <c r="O34" s="15"/>
    </row>
    <row r="35" spans="1:16" x14ac:dyDescent="0.35">
      <c r="A35" s="15" t="s">
        <v>13</v>
      </c>
      <c r="B35" s="15">
        <v>122</v>
      </c>
      <c r="C35" s="15"/>
      <c r="D35" s="15">
        <f>+'5 and 6.1 and 6.2'!D83*1.2</f>
        <v>62.4</v>
      </c>
      <c r="E35" s="26">
        <v>27</v>
      </c>
      <c r="F35" s="26">
        <f t="shared" si="0"/>
        <v>1684.8</v>
      </c>
      <c r="G35" s="26">
        <f t="shared" si="2"/>
        <v>12.48</v>
      </c>
      <c r="H35" s="26">
        <v>135</v>
      </c>
      <c r="I35" s="26">
        <v>270</v>
      </c>
      <c r="J35" s="26">
        <v>900</v>
      </c>
      <c r="K35" s="26">
        <v>1.1000000000000001</v>
      </c>
      <c r="L35" s="26">
        <f t="shared" si="3"/>
        <v>1.2355200000000002</v>
      </c>
      <c r="M35" s="26">
        <f t="shared" si="1"/>
        <v>2</v>
      </c>
      <c r="N35" s="15"/>
      <c r="O35" s="15"/>
    </row>
    <row r="36" spans="1:16" x14ac:dyDescent="0.35">
      <c r="A36" s="15" t="s">
        <v>13</v>
      </c>
      <c r="B36" s="15">
        <v>123</v>
      </c>
      <c r="C36" s="15"/>
      <c r="D36" s="15">
        <f>+'5 and 6.1 and 6.2'!D84*1.2</f>
        <v>68.399999999999991</v>
      </c>
      <c r="E36" s="26">
        <v>27</v>
      </c>
      <c r="F36" s="26">
        <f t="shared" si="0"/>
        <v>1846.7999999999997</v>
      </c>
      <c r="G36" s="26">
        <f t="shared" si="2"/>
        <v>13.679999999999998</v>
      </c>
      <c r="H36" s="26">
        <v>135</v>
      </c>
      <c r="I36" s="26">
        <v>270</v>
      </c>
      <c r="J36" s="26">
        <v>900</v>
      </c>
      <c r="K36" s="26">
        <v>1.1000000000000001</v>
      </c>
      <c r="L36" s="26">
        <f t="shared" si="3"/>
        <v>1.35432</v>
      </c>
      <c r="M36" s="26">
        <f t="shared" si="1"/>
        <v>2</v>
      </c>
      <c r="N36" s="15"/>
      <c r="O36" s="15"/>
    </row>
    <row r="37" spans="1:16" x14ac:dyDescent="0.35">
      <c r="A37" s="15" t="s">
        <v>13</v>
      </c>
      <c r="B37" s="15">
        <v>131</v>
      </c>
      <c r="C37" s="15"/>
      <c r="D37" s="15">
        <f>+'5 and 6.1 and 6.2'!D85*1.2</f>
        <v>37.199999999999996</v>
      </c>
      <c r="E37" s="26">
        <v>40</v>
      </c>
      <c r="F37" s="26">
        <f t="shared" si="0"/>
        <v>1487.9999999999998</v>
      </c>
      <c r="G37" s="26">
        <f>+D37/5</f>
        <v>7.4399999999999995</v>
      </c>
      <c r="H37" s="26">
        <v>200</v>
      </c>
      <c r="I37" s="26">
        <v>400</v>
      </c>
      <c r="J37" s="26">
        <v>900</v>
      </c>
      <c r="K37" s="26">
        <v>1.1000000000000001</v>
      </c>
      <c r="L37" s="26">
        <f t="shared" si="3"/>
        <v>1.0912000000000002</v>
      </c>
      <c r="M37" s="26">
        <f t="shared" si="1"/>
        <v>2</v>
      </c>
      <c r="N37" s="15"/>
      <c r="O37" s="15"/>
    </row>
    <row r="38" spans="1:16" x14ac:dyDescent="0.35">
      <c r="A38" s="15" t="s">
        <v>13</v>
      </c>
      <c r="B38" s="15">
        <v>141</v>
      </c>
      <c r="C38" s="15"/>
      <c r="D38" s="15">
        <f>+'5 and 6.1 and 6.2'!D86*1.2</f>
        <v>7.1999999999999993</v>
      </c>
      <c r="E38" s="26">
        <v>40</v>
      </c>
      <c r="F38" s="26">
        <f t="shared" si="0"/>
        <v>288</v>
      </c>
      <c r="G38" s="26">
        <f t="shared" si="2"/>
        <v>1.44</v>
      </c>
      <c r="H38" s="26">
        <v>200</v>
      </c>
      <c r="I38" s="26">
        <v>400</v>
      </c>
      <c r="J38" s="26">
        <v>900</v>
      </c>
      <c r="K38" s="26">
        <v>1.1000000000000001</v>
      </c>
      <c r="L38" s="26">
        <f t="shared" si="3"/>
        <v>0.2112</v>
      </c>
      <c r="M38" s="26">
        <f t="shared" si="1"/>
        <v>1</v>
      </c>
      <c r="N38" s="15"/>
      <c r="O38" s="15"/>
    </row>
    <row r="39" spans="1:16" x14ac:dyDescent="0.35">
      <c r="A39" s="15" t="s">
        <v>13</v>
      </c>
      <c r="B39" s="15">
        <v>151</v>
      </c>
      <c r="C39" s="15"/>
      <c r="D39" s="15">
        <f>+'5 and 6.1 and 6.2'!D87*1.2</f>
        <v>7.1999999999999993</v>
      </c>
      <c r="E39" s="26">
        <v>40</v>
      </c>
      <c r="F39" s="26">
        <f t="shared" si="0"/>
        <v>288</v>
      </c>
      <c r="G39" s="26">
        <f t="shared" si="2"/>
        <v>1.44</v>
      </c>
      <c r="H39" s="26">
        <v>200</v>
      </c>
      <c r="I39" s="26">
        <v>400</v>
      </c>
      <c r="J39" s="26">
        <v>900</v>
      </c>
      <c r="K39" s="26">
        <v>1.1000000000000001</v>
      </c>
      <c r="L39" s="26">
        <f t="shared" si="3"/>
        <v>0.2112</v>
      </c>
      <c r="M39" s="26">
        <f t="shared" si="1"/>
        <v>1</v>
      </c>
      <c r="N39" s="15">
        <f>+SUM(M31:M39)</f>
        <v>16</v>
      </c>
      <c r="O39" s="15">
        <f>+N39*5</f>
        <v>80</v>
      </c>
    </row>
    <row r="40" spans="1:16" x14ac:dyDescent="0.35">
      <c r="A40" s="15" t="s">
        <v>75</v>
      </c>
      <c r="B40" s="15">
        <v>41</v>
      </c>
      <c r="C40" s="15"/>
      <c r="D40" s="15">
        <v>6</v>
      </c>
      <c r="E40" s="15"/>
      <c r="F40" s="15"/>
      <c r="G40" s="15">
        <v>1.2</v>
      </c>
      <c r="H40" s="15">
        <v>0</v>
      </c>
      <c r="I40" s="15">
        <v>900</v>
      </c>
      <c r="J40" s="15">
        <v>900</v>
      </c>
      <c r="K40" s="15">
        <v>1.1000000000000001</v>
      </c>
      <c r="L40" s="17">
        <v>0.26400000000000001</v>
      </c>
      <c r="M40" s="14">
        <v>1</v>
      </c>
      <c r="N40" s="68"/>
      <c r="O40" s="69"/>
      <c r="P40" s="7"/>
    </row>
    <row r="41" spans="1:16" x14ac:dyDescent="0.35">
      <c r="A41" s="15" t="s">
        <v>75</v>
      </c>
      <c r="B41" s="15">
        <v>51</v>
      </c>
      <c r="C41" s="15"/>
      <c r="D41" s="15">
        <v>6</v>
      </c>
      <c r="E41" s="15"/>
      <c r="F41" s="15"/>
      <c r="G41" s="15">
        <v>1.2</v>
      </c>
      <c r="H41" s="15">
        <v>0</v>
      </c>
      <c r="I41" s="15">
        <v>900</v>
      </c>
      <c r="J41" s="15">
        <v>900</v>
      </c>
      <c r="K41" s="15">
        <v>1.1000000000000001</v>
      </c>
      <c r="L41" s="17">
        <v>0.26400000000000001</v>
      </c>
      <c r="M41" s="14">
        <v>1</v>
      </c>
      <c r="N41" s="68">
        <f>+SUM(M40:M41)</f>
        <v>2</v>
      </c>
      <c r="O41" s="69">
        <f>+N41*5</f>
        <v>10</v>
      </c>
      <c r="P41" s="7"/>
    </row>
    <row r="42" spans="1:16" ht="15" thickBot="1" x14ac:dyDescent="0.4">
      <c r="N42" s="7">
        <f>+SUM(N4:N41)</f>
        <v>45</v>
      </c>
      <c r="O42" s="7">
        <f>+SUM(O4:O41)</f>
        <v>225</v>
      </c>
    </row>
    <row r="43" spans="1:16" x14ac:dyDescent="0.35">
      <c r="B43" s="48" t="s">
        <v>43</v>
      </c>
      <c r="C43" s="47">
        <f>+(O42/(O42+'5 and 6.1 and 6.2'!I98-1))*'5 and 6.1 and 6.2'!J96</f>
        <v>0.37960717241083808</v>
      </c>
      <c r="D43" s="5" t="s">
        <v>89</v>
      </c>
    </row>
    <row r="44" spans="1:16" x14ac:dyDescent="0.35">
      <c r="B44" s="49" t="s">
        <v>73</v>
      </c>
      <c r="C44" s="50">
        <f>+C43*900</f>
        <v>341.64645516975429</v>
      </c>
    </row>
    <row r="45" spans="1:16" ht="15" thickBot="1" x14ac:dyDescent="0.4">
      <c r="B45" s="51" t="s">
        <v>77</v>
      </c>
      <c r="C45" s="52">
        <f>+'6.2.3B'!C100*1.2</f>
        <v>506.4</v>
      </c>
    </row>
    <row r="46" spans="1:16" x14ac:dyDescent="0.35">
      <c r="B46" s="48" t="s">
        <v>78</v>
      </c>
      <c r="C46" s="71">
        <f>+C44/C45</f>
        <v>0.67465729693869336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opLeftCell="A28" workbookViewId="0">
      <selection activeCell="E47" sqref="E47"/>
    </sheetView>
  </sheetViews>
  <sheetFormatPr baseColWidth="10" defaultRowHeight="14.5" x14ac:dyDescent="0.35"/>
  <cols>
    <col min="2" max="2" width="25.7265625" customWidth="1"/>
  </cols>
  <sheetData>
    <row r="2" spans="1:15" x14ac:dyDescent="0.35">
      <c r="D2" s="7"/>
      <c r="E2" s="7"/>
      <c r="F2" s="7"/>
      <c r="G2" s="7"/>
      <c r="H2" s="7"/>
      <c r="I2" s="7"/>
      <c r="J2" s="7"/>
      <c r="K2" s="7"/>
    </row>
    <row r="3" spans="1:15" x14ac:dyDescent="0.35">
      <c r="A3" s="15" t="s">
        <v>16</v>
      </c>
      <c r="B3" s="15" t="s">
        <v>0</v>
      </c>
      <c r="C3" s="15" t="s">
        <v>15</v>
      </c>
      <c r="D3" s="26" t="s">
        <v>12</v>
      </c>
      <c r="E3" s="26" t="s">
        <v>22</v>
      </c>
      <c r="F3" s="26" t="s">
        <v>23</v>
      </c>
      <c r="G3" s="26" t="s">
        <v>25</v>
      </c>
      <c r="H3" s="26" t="s">
        <v>26</v>
      </c>
      <c r="I3" s="26" t="s">
        <v>27</v>
      </c>
      <c r="J3" s="26" t="s">
        <v>33</v>
      </c>
      <c r="K3" s="26" t="s">
        <v>28</v>
      </c>
      <c r="L3" s="15" t="s">
        <v>29</v>
      </c>
      <c r="M3" s="15" t="s">
        <v>30</v>
      </c>
      <c r="N3" s="15" t="s">
        <v>31</v>
      </c>
      <c r="O3" s="15" t="s">
        <v>32</v>
      </c>
    </row>
    <row r="4" spans="1:15" x14ac:dyDescent="0.35">
      <c r="A4" s="15" t="s">
        <v>4</v>
      </c>
      <c r="B4" s="15">
        <v>11</v>
      </c>
      <c r="C4" s="15" t="s">
        <v>44</v>
      </c>
      <c r="D4" s="26">
        <f>+'5 and 6.1 and 6.2'!D52*0.8</f>
        <v>112</v>
      </c>
      <c r="E4" s="26">
        <v>1.4</v>
      </c>
      <c r="F4" s="26">
        <f>+D4*E4</f>
        <v>156.79999999999998</v>
      </c>
      <c r="G4" s="26">
        <f>+D4/5</f>
        <v>22.4</v>
      </c>
      <c r="H4" s="26">
        <v>7</v>
      </c>
      <c r="I4" s="26">
        <v>14</v>
      </c>
      <c r="J4" s="26">
        <v>720</v>
      </c>
      <c r="K4" s="26">
        <v>1.1000000000000001</v>
      </c>
      <c r="L4" s="26">
        <f>+G4*(H4+I4)/J4*K4/5</f>
        <v>0.14373333333333332</v>
      </c>
      <c r="M4" s="26">
        <f>+ROUNDUP(L4,0)</f>
        <v>1</v>
      </c>
      <c r="N4" s="15"/>
      <c r="O4" s="15"/>
    </row>
    <row r="5" spans="1:15" x14ac:dyDescent="0.35">
      <c r="A5" s="15" t="s">
        <v>4</v>
      </c>
      <c r="B5" s="15">
        <v>12</v>
      </c>
      <c r="C5" s="15" t="s">
        <v>45</v>
      </c>
      <c r="D5" s="26">
        <f>+'5 and 6.1 and 6.2'!D53*0.8</f>
        <v>100</v>
      </c>
      <c r="E5" s="26">
        <v>1.9</v>
      </c>
      <c r="F5" s="26">
        <f t="shared" ref="F5:F39" si="0">+D5*E5</f>
        <v>190</v>
      </c>
      <c r="G5" s="26">
        <f>+D5/5</f>
        <v>20</v>
      </c>
      <c r="H5" s="26">
        <v>9.5</v>
      </c>
      <c r="I5" s="26">
        <v>19</v>
      </c>
      <c r="J5" s="26">
        <v>720</v>
      </c>
      <c r="K5" s="26">
        <v>1.1000000000000001</v>
      </c>
      <c r="L5" s="26">
        <f>+G5*(H5+I5)/J5*K5/5</f>
        <v>0.17416666666666666</v>
      </c>
      <c r="M5" s="26">
        <f t="shared" ref="M5:M39" si="1">+ROUNDUP(L5,0)</f>
        <v>1</v>
      </c>
      <c r="N5" s="15"/>
      <c r="O5" s="15"/>
    </row>
    <row r="6" spans="1:15" x14ac:dyDescent="0.35">
      <c r="A6" s="15" t="s">
        <v>4</v>
      </c>
      <c r="B6" s="15">
        <v>13</v>
      </c>
      <c r="C6" s="15" t="s">
        <v>46</v>
      </c>
      <c r="D6" s="26">
        <f>+'5 and 6.1 and 6.2'!D54*0.8</f>
        <v>100.80000000000001</v>
      </c>
      <c r="E6" s="26">
        <v>2.4</v>
      </c>
      <c r="F6" s="26">
        <f t="shared" si="0"/>
        <v>241.92000000000002</v>
      </c>
      <c r="G6" s="26">
        <f t="shared" ref="G6:G39" si="2">+D6/5</f>
        <v>20.160000000000004</v>
      </c>
      <c r="H6" s="26">
        <v>12</v>
      </c>
      <c r="I6" s="26">
        <v>24</v>
      </c>
      <c r="J6" s="26">
        <v>720</v>
      </c>
      <c r="K6" s="26">
        <v>1.1000000000000001</v>
      </c>
      <c r="L6" s="26">
        <f t="shared" ref="L6:L39" si="3">+G6*(H6+I6)/J6*K6/5</f>
        <v>0.2217600000000001</v>
      </c>
      <c r="M6" s="26">
        <f t="shared" si="1"/>
        <v>1</v>
      </c>
      <c r="N6" s="15"/>
      <c r="O6" s="15"/>
    </row>
    <row r="7" spans="1:15" x14ac:dyDescent="0.35">
      <c r="A7" s="15" t="s">
        <v>4</v>
      </c>
      <c r="B7" s="15">
        <v>14</v>
      </c>
      <c r="C7" s="15" t="s">
        <v>47</v>
      </c>
      <c r="D7" s="26">
        <f>+'5 and 6.1 and 6.2'!D55*0.8</f>
        <v>24.8</v>
      </c>
      <c r="E7" s="26">
        <v>1.4</v>
      </c>
      <c r="F7" s="26">
        <f t="shared" si="0"/>
        <v>34.72</v>
      </c>
      <c r="G7" s="26">
        <f t="shared" si="2"/>
        <v>4.96</v>
      </c>
      <c r="H7" s="26">
        <v>7</v>
      </c>
      <c r="I7" s="26">
        <v>14</v>
      </c>
      <c r="J7" s="26">
        <v>720</v>
      </c>
      <c r="K7" s="26">
        <v>1.1000000000000001</v>
      </c>
      <c r="L7" s="26">
        <f t="shared" si="3"/>
        <v>3.182666666666667E-2</v>
      </c>
      <c r="M7" s="26">
        <f t="shared" si="1"/>
        <v>1</v>
      </c>
      <c r="N7" s="15"/>
      <c r="O7" s="15"/>
    </row>
    <row r="8" spans="1:15" x14ac:dyDescent="0.35">
      <c r="A8" s="15" t="s">
        <v>4</v>
      </c>
      <c r="B8" s="15">
        <v>15</v>
      </c>
      <c r="C8" s="15" t="s">
        <v>48</v>
      </c>
      <c r="D8" s="26">
        <f>+'5 and 6.1 and 6.2'!D56*0.8</f>
        <v>24.8</v>
      </c>
      <c r="E8" s="26">
        <v>1.4</v>
      </c>
      <c r="F8" s="26">
        <f t="shared" si="0"/>
        <v>34.72</v>
      </c>
      <c r="G8" s="26">
        <f t="shared" si="2"/>
        <v>4.96</v>
      </c>
      <c r="H8" s="26">
        <v>7</v>
      </c>
      <c r="I8" s="26">
        <v>14</v>
      </c>
      <c r="J8" s="26">
        <v>720</v>
      </c>
      <c r="K8" s="26">
        <v>1.1000000000000001</v>
      </c>
      <c r="L8" s="26">
        <f t="shared" si="3"/>
        <v>3.182666666666667E-2</v>
      </c>
      <c r="M8" s="26">
        <f t="shared" si="1"/>
        <v>1</v>
      </c>
      <c r="N8" s="15"/>
      <c r="O8" s="15"/>
    </row>
    <row r="9" spans="1:15" x14ac:dyDescent="0.35">
      <c r="A9" s="15" t="s">
        <v>4</v>
      </c>
      <c r="B9" s="15">
        <v>21</v>
      </c>
      <c r="C9" s="15" t="s">
        <v>49</v>
      </c>
      <c r="D9" s="26">
        <f>+'5 and 6.1 and 6.2'!D57*0.8</f>
        <v>362.40000000000003</v>
      </c>
      <c r="E9" s="26">
        <v>1.4</v>
      </c>
      <c r="F9" s="26">
        <f t="shared" si="0"/>
        <v>507.36</v>
      </c>
      <c r="G9" s="26">
        <f t="shared" si="2"/>
        <v>72.48</v>
      </c>
      <c r="H9" s="26">
        <v>7</v>
      </c>
      <c r="I9" s="26">
        <v>14</v>
      </c>
      <c r="J9" s="26">
        <v>720</v>
      </c>
      <c r="K9" s="26">
        <v>1.1000000000000001</v>
      </c>
      <c r="L9" s="26">
        <f t="shared" si="3"/>
        <v>0.4650800000000001</v>
      </c>
      <c r="M9" s="26">
        <f t="shared" si="1"/>
        <v>1</v>
      </c>
      <c r="N9" s="15"/>
      <c r="O9" s="15"/>
    </row>
    <row r="10" spans="1:15" x14ac:dyDescent="0.35">
      <c r="A10" s="15" t="s">
        <v>4</v>
      </c>
      <c r="B10" s="15">
        <v>31</v>
      </c>
      <c r="C10" s="15" t="s">
        <v>50</v>
      </c>
      <c r="D10" s="26">
        <f>+'5 and 6.1 and 6.2'!D58*0.8</f>
        <v>126.4</v>
      </c>
      <c r="E10" s="26">
        <v>2.4</v>
      </c>
      <c r="F10" s="26">
        <f t="shared" si="0"/>
        <v>303.36</v>
      </c>
      <c r="G10" s="26">
        <f t="shared" si="2"/>
        <v>25.28</v>
      </c>
      <c r="H10" s="26">
        <v>12</v>
      </c>
      <c r="I10" s="26">
        <v>24</v>
      </c>
      <c r="J10" s="26">
        <v>720</v>
      </c>
      <c r="K10" s="26">
        <v>1.1000000000000001</v>
      </c>
      <c r="L10" s="26">
        <f t="shared" si="3"/>
        <v>0.27807999999999999</v>
      </c>
      <c r="M10" s="26">
        <f t="shared" si="1"/>
        <v>1</v>
      </c>
      <c r="N10" s="15"/>
      <c r="O10" s="15"/>
    </row>
    <row r="11" spans="1:15" x14ac:dyDescent="0.35">
      <c r="A11" s="15" t="s">
        <v>4</v>
      </c>
      <c r="B11" s="15">
        <v>41</v>
      </c>
      <c r="C11" s="15" t="s">
        <v>51</v>
      </c>
      <c r="D11" s="26">
        <f>+'5 and 6.1 and 6.2'!D59*0.8</f>
        <v>4.8000000000000007</v>
      </c>
      <c r="E11" s="26">
        <v>0</v>
      </c>
      <c r="F11" s="26">
        <f t="shared" si="0"/>
        <v>0</v>
      </c>
      <c r="G11" s="26">
        <f t="shared" si="2"/>
        <v>0.96000000000000019</v>
      </c>
      <c r="H11" s="26">
        <v>0</v>
      </c>
      <c r="I11" s="26">
        <v>0</v>
      </c>
      <c r="J11" s="26">
        <v>720</v>
      </c>
      <c r="K11" s="26">
        <v>1.1000000000000001</v>
      </c>
      <c r="L11" s="26">
        <f t="shared" si="3"/>
        <v>0</v>
      </c>
      <c r="M11" s="26">
        <f t="shared" si="1"/>
        <v>0</v>
      </c>
      <c r="N11" s="15"/>
      <c r="O11" s="15"/>
    </row>
    <row r="12" spans="1:15" x14ac:dyDescent="0.35">
      <c r="A12" s="15" t="s">
        <v>4</v>
      </c>
      <c r="B12" s="15">
        <v>51</v>
      </c>
      <c r="C12" s="15" t="s">
        <v>52</v>
      </c>
      <c r="D12" s="26">
        <f>+'5 and 6.1 and 6.2'!D60*0.8</f>
        <v>4.8000000000000007</v>
      </c>
      <c r="E12" s="26">
        <v>0</v>
      </c>
      <c r="F12" s="26">
        <f t="shared" si="0"/>
        <v>0</v>
      </c>
      <c r="G12" s="26">
        <f t="shared" si="2"/>
        <v>0.96000000000000019</v>
      </c>
      <c r="H12" s="26">
        <v>0</v>
      </c>
      <c r="I12" s="26">
        <v>0</v>
      </c>
      <c r="J12" s="26">
        <v>720</v>
      </c>
      <c r="K12" s="26">
        <v>1.1000000000000001</v>
      </c>
      <c r="L12" s="26">
        <f t="shared" si="3"/>
        <v>0</v>
      </c>
      <c r="M12" s="26">
        <f t="shared" si="1"/>
        <v>0</v>
      </c>
      <c r="N12" s="15">
        <f>+SUM(M4:M12)</f>
        <v>7</v>
      </c>
      <c r="O12" s="15">
        <f>+N12*5</f>
        <v>35</v>
      </c>
    </row>
    <row r="13" spans="1:15" x14ac:dyDescent="0.35">
      <c r="A13" s="15" t="s">
        <v>3</v>
      </c>
      <c r="B13" s="15">
        <v>11</v>
      </c>
      <c r="C13" s="15" t="s">
        <v>53</v>
      </c>
      <c r="D13" s="26">
        <f>+'5 and 6.1 and 6.2'!D61*0.8</f>
        <v>112</v>
      </c>
      <c r="E13" s="26">
        <v>5.4</v>
      </c>
      <c r="F13" s="26">
        <f t="shared" si="0"/>
        <v>604.80000000000007</v>
      </c>
      <c r="G13" s="26">
        <f t="shared" si="2"/>
        <v>22.4</v>
      </c>
      <c r="H13" s="26">
        <v>27</v>
      </c>
      <c r="I13" s="26">
        <v>54</v>
      </c>
      <c r="J13" s="26">
        <v>765</v>
      </c>
      <c r="K13" s="26">
        <v>1.1000000000000001</v>
      </c>
      <c r="L13" s="26">
        <f t="shared" si="3"/>
        <v>0.52178823529411766</v>
      </c>
      <c r="M13" s="26">
        <f t="shared" si="1"/>
        <v>1</v>
      </c>
      <c r="N13" s="15"/>
      <c r="O13" s="15"/>
    </row>
    <row r="14" spans="1:15" x14ac:dyDescent="0.35">
      <c r="A14" s="15" t="s">
        <v>3</v>
      </c>
      <c r="B14" s="15">
        <v>12</v>
      </c>
      <c r="C14" s="15" t="s">
        <v>54</v>
      </c>
      <c r="D14" s="26">
        <f>+'5 and 6.1 and 6.2'!D62*0.8</f>
        <v>100</v>
      </c>
      <c r="E14" s="26">
        <v>6.4</v>
      </c>
      <c r="F14" s="26">
        <f t="shared" si="0"/>
        <v>640</v>
      </c>
      <c r="G14" s="26">
        <f t="shared" si="2"/>
        <v>20</v>
      </c>
      <c r="H14" s="26">
        <v>32</v>
      </c>
      <c r="I14" s="26">
        <v>64</v>
      </c>
      <c r="J14" s="26">
        <v>765</v>
      </c>
      <c r="K14" s="26">
        <v>1.1000000000000001</v>
      </c>
      <c r="L14" s="26">
        <f t="shared" si="3"/>
        <v>0.55215686274509812</v>
      </c>
      <c r="M14" s="26">
        <f t="shared" si="1"/>
        <v>1</v>
      </c>
      <c r="N14" s="15"/>
      <c r="O14" s="15"/>
    </row>
    <row r="15" spans="1:15" x14ac:dyDescent="0.35">
      <c r="A15" s="15" t="s">
        <v>3</v>
      </c>
      <c r="B15" s="15">
        <v>13</v>
      </c>
      <c r="C15" s="15" t="s">
        <v>55</v>
      </c>
      <c r="D15" s="26">
        <f>+'5 and 6.1 and 6.2'!D63*0.8</f>
        <v>100.80000000000001</v>
      </c>
      <c r="E15" s="26">
        <v>7.4</v>
      </c>
      <c r="F15" s="26">
        <f t="shared" si="0"/>
        <v>745.92000000000007</v>
      </c>
      <c r="G15" s="26">
        <f t="shared" si="2"/>
        <v>20.160000000000004</v>
      </c>
      <c r="H15" s="26">
        <v>37</v>
      </c>
      <c r="I15" s="26">
        <v>74</v>
      </c>
      <c r="J15" s="26">
        <v>765</v>
      </c>
      <c r="K15" s="26">
        <v>1.1000000000000001</v>
      </c>
      <c r="L15" s="26">
        <f t="shared" si="3"/>
        <v>0.64353882352941194</v>
      </c>
      <c r="M15" s="26">
        <f t="shared" si="1"/>
        <v>1</v>
      </c>
      <c r="N15" s="15"/>
      <c r="O15" s="15"/>
    </row>
    <row r="16" spans="1:15" x14ac:dyDescent="0.35">
      <c r="A16" s="15" t="s">
        <v>3</v>
      </c>
      <c r="B16" s="15">
        <v>14</v>
      </c>
      <c r="C16" s="15" t="s">
        <v>56</v>
      </c>
      <c r="D16" s="26">
        <f>+'5 and 6.1 and 6.2'!D64*0.8</f>
        <v>24.8</v>
      </c>
      <c r="E16" s="26">
        <v>5.4</v>
      </c>
      <c r="F16" s="26">
        <f t="shared" si="0"/>
        <v>133.92000000000002</v>
      </c>
      <c r="G16" s="26">
        <f t="shared" si="2"/>
        <v>4.96</v>
      </c>
      <c r="H16" s="26">
        <v>27</v>
      </c>
      <c r="I16" s="26">
        <v>54</v>
      </c>
      <c r="J16" s="26">
        <v>765</v>
      </c>
      <c r="K16" s="26">
        <v>1.1000000000000001</v>
      </c>
      <c r="L16" s="26">
        <f t="shared" si="3"/>
        <v>0.11553882352941176</v>
      </c>
      <c r="M16" s="26">
        <f t="shared" si="1"/>
        <v>1</v>
      </c>
      <c r="N16" s="15"/>
      <c r="O16" s="15"/>
    </row>
    <row r="17" spans="1:15" x14ac:dyDescent="0.35">
      <c r="A17" s="15" t="s">
        <v>3</v>
      </c>
      <c r="B17" s="15">
        <v>15</v>
      </c>
      <c r="C17" s="15" t="s">
        <v>57</v>
      </c>
      <c r="D17" s="26">
        <f>+'5 and 6.1 and 6.2'!D65*0.8</f>
        <v>24.8</v>
      </c>
      <c r="E17" s="26">
        <v>5.4</v>
      </c>
      <c r="F17" s="26">
        <f t="shared" si="0"/>
        <v>133.92000000000002</v>
      </c>
      <c r="G17" s="26">
        <f t="shared" si="2"/>
        <v>4.96</v>
      </c>
      <c r="H17" s="26">
        <v>27</v>
      </c>
      <c r="I17" s="26">
        <v>54</v>
      </c>
      <c r="J17" s="26">
        <v>765</v>
      </c>
      <c r="K17" s="26">
        <v>1.1000000000000001</v>
      </c>
      <c r="L17" s="26">
        <f t="shared" si="3"/>
        <v>0.11553882352941176</v>
      </c>
      <c r="M17" s="26">
        <f t="shared" si="1"/>
        <v>1</v>
      </c>
      <c r="N17" s="15"/>
      <c r="O17" s="15"/>
    </row>
    <row r="18" spans="1:15" x14ac:dyDescent="0.35">
      <c r="A18" s="15" t="s">
        <v>3</v>
      </c>
      <c r="B18" s="15">
        <v>21</v>
      </c>
      <c r="C18" s="15" t="s">
        <v>58</v>
      </c>
      <c r="D18" s="26">
        <f>+'5 and 6.1 and 6.2'!D66*0.8</f>
        <v>362.40000000000003</v>
      </c>
      <c r="E18" s="26">
        <v>3.4</v>
      </c>
      <c r="F18" s="26">
        <f t="shared" si="0"/>
        <v>1232.1600000000001</v>
      </c>
      <c r="G18" s="26">
        <f t="shared" si="2"/>
        <v>72.48</v>
      </c>
      <c r="H18" s="26">
        <v>17</v>
      </c>
      <c r="I18" s="26">
        <v>34</v>
      </c>
      <c r="J18" s="26">
        <v>765</v>
      </c>
      <c r="K18" s="26">
        <v>1.1000000000000001</v>
      </c>
      <c r="L18" s="26">
        <f t="shared" si="3"/>
        <v>1.06304</v>
      </c>
      <c r="M18" s="26">
        <f t="shared" si="1"/>
        <v>2</v>
      </c>
      <c r="N18" s="15"/>
      <c r="O18" s="15"/>
    </row>
    <row r="19" spans="1:15" x14ac:dyDescent="0.35">
      <c r="A19" s="15" t="s">
        <v>3</v>
      </c>
      <c r="B19" s="15">
        <v>31</v>
      </c>
      <c r="C19" s="15" t="s">
        <v>59</v>
      </c>
      <c r="D19" s="26">
        <f>+'5 and 6.1 and 6.2'!D67*0.8</f>
        <v>126.4</v>
      </c>
      <c r="E19" s="26">
        <v>3.4</v>
      </c>
      <c r="F19" s="26">
        <f t="shared" si="0"/>
        <v>429.76</v>
      </c>
      <c r="G19" s="26">
        <f t="shared" si="2"/>
        <v>25.28</v>
      </c>
      <c r="H19" s="26">
        <v>17</v>
      </c>
      <c r="I19" s="26">
        <v>34</v>
      </c>
      <c r="J19" s="26">
        <v>765</v>
      </c>
      <c r="K19" s="26">
        <v>1.1000000000000001</v>
      </c>
      <c r="L19" s="26">
        <f t="shared" si="3"/>
        <v>0.37077333333333334</v>
      </c>
      <c r="M19" s="26">
        <f t="shared" si="1"/>
        <v>1</v>
      </c>
      <c r="N19" s="15"/>
      <c r="O19" s="15"/>
    </row>
    <row r="20" spans="1:15" x14ac:dyDescent="0.35">
      <c r="A20" s="15" t="s">
        <v>3</v>
      </c>
      <c r="B20" s="15">
        <v>41</v>
      </c>
      <c r="C20" s="15" t="s">
        <v>60</v>
      </c>
      <c r="D20" s="26">
        <f>+'5 and 6.1 and 6.2'!D68*0.8</f>
        <v>4.8000000000000007</v>
      </c>
      <c r="E20" s="26">
        <v>0</v>
      </c>
      <c r="F20" s="26">
        <f t="shared" si="0"/>
        <v>0</v>
      </c>
      <c r="G20" s="26">
        <f t="shared" si="2"/>
        <v>0.96000000000000019</v>
      </c>
      <c r="H20" s="26">
        <v>0</v>
      </c>
      <c r="I20" s="26">
        <v>0</v>
      </c>
      <c r="J20" s="26">
        <v>765</v>
      </c>
      <c r="K20" s="26">
        <v>1.1000000000000001</v>
      </c>
      <c r="L20" s="26">
        <f t="shared" si="3"/>
        <v>0</v>
      </c>
      <c r="M20" s="26">
        <f t="shared" si="1"/>
        <v>0</v>
      </c>
      <c r="N20" s="15"/>
      <c r="O20" s="15"/>
    </row>
    <row r="21" spans="1:15" x14ac:dyDescent="0.35">
      <c r="A21" s="15" t="s">
        <v>3</v>
      </c>
      <c r="B21" s="15">
        <v>51</v>
      </c>
      <c r="C21" s="15" t="s">
        <v>61</v>
      </c>
      <c r="D21" s="26">
        <f>+'5 and 6.1 and 6.2'!D69*0.8</f>
        <v>4.8000000000000007</v>
      </c>
      <c r="E21" s="26">
        <v>0</v>
      </c>
      <c r="F21" s="26">
        <f t="shared" si="0"/>
        <v>0</v>
      </c>
      <c r="G21" s="26">
        <f t="shared" si="2"/>
        <v>0.96000000000000019</v>
      </c>
      <c r="H21" s="26">
        <v>0</v>
      </c>
      <c r="I21" s="26">
        <v>0</v>
      </c>
      <c r="J21" s="26">
        <v>765</v>
      </c>
      <c r="K21" s="26">
        <v>1.1000000000000001</v>
      </c>
      <c r="L21" s="26">
        <f t="shared" si="3"/>
        <v>0</v>
      </c>
      <c r="M21" s="26">
        <f t="shared" si="1"/>
        <v>0</v>
      </c>
      <c r="N21" s="15">
        <f>+SUM(M13:M21)</f>
        <v>8</v>
      </c>
      <c r="O21" s="15">
        <f>+N21*5</f>
        <v>40</v>
      </c>
    </row>
    <row r="22" spans="1:15" x14ac:dyDescent="0.35">
      <c r="A22" s="15" t="s">
        <v>5</v>
      </c>
      <c r="B22" s="15">
        <v>11</v>
      </c>
      <c r="C22" s="15" t="s">
        <v>62</v>
      </c>
      <c r="D22" s="26">
        <f>+'5 and 6.1 and 6.2'!D70*0.8</f>
        <v>112</v>
      </c>
      <c r="E22" s="26">
        <v>11</v>
      </c>
      <c r="F22" s="26">
        <f t="shared" si="0"/>
        <v>1232</v>
      </c>
      <c r="G22" s="26">
        <f t="shared" si="2"/>
        <v>22.4</v>
      </c>
      <c r="H22" s="26">
        <v>55</v>
      </c>
      <c r="I22" s="26">
        <v>110</v>
      </c>
      <c r="J22" s="26">
        <v>765</v>
      </c>
      <c r="K22" s="26">
        <v>1.1000000000000001</v>
      </c>
      <c r="L22" s="26">
        <f t="shared" si="3"/>
        <v>1.0629019607843138</v>
      </c>
      <c r="M22" s="26">
        <f t="shared" si="1"/>
        <v>2</v>
      </c>
      <c r="N22" s="15"/>
      <c r="O22" s="15"/>
    </row>
    <row r="23" spans="1:15" x14ac:dyDescent="0.35">
      <c r="A23" s="15" t="s">
        <v>5</v>
      </c>
      <c r="B23" s="15">
        <v>12</v>
      </c>
      <c r="C23" s="15" t="s">
        <v>63</v>
      </c>
      <c r="D23" s="26">
        <f>+'5 and 6.1 and 6.2'!D71*0.8</f>
        <v>100</v>
      </c>
      <c r="E23" s="26">
        <v>12</v>
      </c>
      <c r="F23" s="26">
        <f t="shared" si="0"/>
        <v>1200</v>
      </c>
      <c r="G23" s="26">
        <f t="shared" si="2"/>
        <v>20</v>
      </c>
      <c r="H23" s="26">
        <v>60</v>
      </c>
      <c r="I23" s="26">
        <v>120</v>
      </c>
      <c r="J23" s="26">
        <v>765</v>
      </c>
      <c r="K23" s="26">
        <v>1.1000000000000001</v>
      </c>
      <c r="L23" s="26">
        <f t="shared" si="3"/>
        <v>1.0352941176470589</v>
      </c>
      <c r="M23" s="26">
        <f t="shared" si="1"/>
        <v>2</v>
      </c>
      <c r="N23" s="15"/>
      <c r="O23" s="15"/>
    </row>
    <row r="24" spans="1:15" x14ac:dyDescent="0.35">
      <c r="A24" s="15" t="s">
        <v>5</v>
      </c>
      <c r="B24" s="15">
        <v>13</v>
      </c>
      <c r="C24" s="15" t="s">
        <v>64</v>
      </c>
      <c r="D24" s="26">
        <f>+'5 and 6.1 and 6.2'!D72*0.8</f>
        <v>100.80000000000001</v>
      </c>
      <c r="E24" s="26">
        <v>13</v>
      </c>
      <c r="F24" s="26">
        <f t="shared" si="0"/>
        <v>1310.4000000000001</v>
      </c>
      <c r="G24" s="26">
        <f t="shared" si="2"/>
        <v>20.160000000000004</v>
      </c>
      <c r="H24" s="26">
        <v>65</v>
      </c>
      <c r="I24" s="26">
        <v>130</v>
      </c>
      <c r="J24" s="26">
        <v>765</v>
      </c>
      <c r="K24" s="26">
        <v>1.1000000000000001</v>
      </c>
      <c r="L24" s="26">
        <f t="shared" si="3"/>
        <v>1.1305411764705886</v>
      </c>
      <c r="M24" s="26">
        <f t="shared" si="1"/>
        <v>2</v>
      </c>
      <c r="N24" s="15"/>
      <c r="O24" s="15"/>
    </row>
    <row r="25" spans="1:15" x14ac:dyDescent="0.35">
      <c r="A25" s="15" t="s">
        <v>5</v>
      </c>
      <c r="B25" s="15">
        <v>14</v>
      </c>
      <c r="C25" s="15" t="s">
        <v>65</v>
      </c>
      <c r="D25" s="26">
        <f>+'5 and 6.1 and 6.2'!D73*0.8</f>
        <v>24.8</v>
      </c>
      <c r="E25" s="26">
        <v>11</v>
      </c>
      <c r="F25" s="26">
        <f t="shared" si="0"/>
        <v>272.8</v>
      </c>
      <c r="G25" s="26">
        <f t="shared" si="2"/>
        <v>4.96</v>
      </c>
      <c r="H25" s="26">
        <v>55</v>
      </c>
      <c r="I25" s="26">
        <v>110</v>
      </c>
      <c r="J25" s="26">
        <v>765</v>
      </c>
      <c r="K25" s="26">
        <v>1.1000000000000001</v>
      </c>
      <c r="L25" s="26">
        <f t="shared" si="3"/>
        <v>0.23535686274509807</v>
      </c>
      <c r="M25" s="26">
        <f t="shared" si="1"/>
        <v>1</v>
      </c>
      <c r="N25" s="15"/>
      <c r="O25" s="15"/>
    </row>
    <row r="26" spans="1:15" x14ac:dyDescent="0.35">
      <c r="A26" s="15" t="s">
        <v>5</v>
      </c>
      <c r="B26" s="15">
        <v>15</v>
      </c>
      <c r="C26" s="15" t="s">
        <v>66</v>
      </c>
      <c r="D26" s="26">
        <f>+'5 and 6.1 and 6.2'!D74*0.8</f>
        <v>24.8</v>
      </c>
      <c r="E26" s="26">
        <v>11</v>
      </c>
      <c r="F26" s="26">
        <f t="shared" si="0"/>
        <v>272.8</v>
      </c>
      <c r="G26" s="26">
        <f t="shared" si="2"/>
        <v>4.96</v>
      </c>
      <c r="H26" s="26">
        <v>55</v>
      </c>
      <c r="I26" s="26">
        <v>110</v>
      </c>
      <c r="J26" s="26">
        <v>765</v>
      </c>
      <c r="K26" s="26">
        <v>1.1000000000000001</v>
      </c>
      <c r="L26" s="26">
        <f t="shared" si="3"/>
        <v>0.23535686274509807</v>
      </c>
      <c r="M26" s="26">
        <f t="shared" si="1"/>
        <v>1</v>
      </c>
      <c r="N26" s="15"/>
      <c r="O26" s="15"/>
    </row>
    <row r="27" spans="1:15" x14ac:dyDescent="0.35">
      <c r="A27" s="15" t="s">
        <v>5</v>
      </c>
      <c r="B27" s="15">
        <v>21</v>
      </c>
      <c r="C27" s="15" t="s">
        <v>67</v>
      </c>
      <c r="D27" s="26">
        <f>+'5 and 6.1 and 6.2'!D75*0.8</f>
        <v>362.40000000000003</v>
      </c>
      <c r="E27" s="26">
        <v>8</v>
      </c>
      <c r="F27" s="26">
        <f t="shared" si="0"/>
        <v>2899.2000000000003</v>
      </c>
      <c r="G27" s="26">
        <f t="shared" si="2"/>
        <v>72.48</v>
      </c>
      <c r="H27" s="26">
        <v>40</v>
      </c>
      <c r="I27" s="26">
        <v>80</v>
      </c>
      <c r="J27" s="26">
        <v>765</v>
      </c>
      <c r="K27" s="26">
        <v>1.1000000000000001</v>
      </c>
      <c r="L27" s="26">
        <f t="shared" si="3"/>
        <v>2.5012705882352941</v>
      </c>
      <c r="M27" s="26">
        <f t="shared" si="1"/>
        <v>3</v>
      </c>
      <c r="N27" s="15"/>
      <c r="O27" s="15"/>
    </row>
    <row r="28" spans="1:15" x14ac:dyDescent="0.35">
      <c r="A28" s="15" t="s">
        <v>5</v>
      </c>
      <c r="B28" s="15">
        <v>31</v>
      </c>
      <c r="C28" s="15" t="s">
        <v>68</v>
      </c>
      <c r="D28" s="26">
        <f>+'5 and 6.1 and 6.2'!D76*0.8</f>
        <v>0</v>
      </c>
      <c r="E28" s="26">
        <v>0</v>
      </c>
      <c r="F28" s="26">
        <f t="shared" si="0"/>
        <v>0</v>
      </c>
      <c r="G28" s="26">
        <f t="shared" si="2"/>
        <v>0</v>
      </c>
      <c r="H28" s="26">
        <v>0</v>
      </c>
      <c r="I28" s="26">
        <v>0</v>
      </c>
      <c r="J28" s="26">
        <v>765</v>
      </c>
      <c r="K28" s="26">
        <v>1.1000000000000001</v>
      </c>
      <c r="L28" s="26">
        <f t="shared" si="3"/>
        <v>0</v>
      </c>
      <c r="M28" s="26">
        <f t="shared" si="1"/>
        <v>0</v>
      </c>
      <c r="N28" s="15"/>
      <c r="O28" s="15"/>
    </row>
    <row r="29" spans="1:15" x14ac:dyDescent="0.35">
      <c r="A29" s="15" t="s">
        <v>5</v>
      </c>
      <c r="B29" s="15">
        <v>41</v>
      </c>
      <c r="C29" s="15" t="s">
        <v>69</v>
      </c>
      <c r="D29" s="26">
        <f>+'5 and 6.1 and 6.2'!D77*0.8</f>
        <v>4.8000000000000007</v>
      </c>
      <c r="E29" s="26">
        <v>0</v>
      </c>
      <c r="F29" s="26">
        <f t="shared" si="0"/>
        <v>0</v>
      </c>
      <c r="G29" s="26">
        <f t="shared" si="2"/>
        <v>0.96000000000000019</v>
      </c>
      <c r="H29" s="26">
        <v>0</v>
      </c>
      <c r="I29" s="26">
        <v>0</v>
      </c>
      <c r="J29" s="26">
        <v>765</v>
      </c>
      <c r="K29" s="26">
        <v>1.1000000000000001</v>
      </c>
      <c r="L29" s="26">
        <f t="shared" si="3"/>
        <v>0</v>
      </c>
      <c r="M29" s="26">
        <f t="shared" si="1"/>
        <v>0</v>
      </c>
      <c r="N29" s="15"/>
      <c r="O29" s="15"/>
    </row>
    <row r="30" spans="1:15" x14ac:dyDescent="0.35">
      <c r="A30" s="15" t="s">
        <v>5</v>
      </c>
      <c r="B30" s="15">
        <v>51</v>
      </c>
      <c r="C30" s="15" t="s">
        <v>70</v>
      </c>
      <c r="D30" s="26">
        <f>+'5 and 6.1 and 6.2'!D78*0.8</f>
        <v>4.8000000000000007</v>
      </c>
      <c r="E30" s="26">
        <v>0</v>
      </c>
      <c r="F30" s="26">
        <f t="shared" si="0"/>
        <v>0</v>
      </c>
      <c r="G30" s="26">
        <f t="shared" si="2"/>
        <v>0.96000000000000019</v>
      </c>
      <c r="H30" s="26">
        <v>0</v>
      </c>
      <c r="I30" s="26">
        <v>0</v>
      </c>
      <c r="J30" s="26">
        <v>765</v>
      </c>
      <c r="K30" s="26">
        <v>1.1000000000000001</v>
      </c>
      <c r="L30" s="26">
        <f t="shared" si="3"/>
        <v>0</v>
      </c>
      <c r="M30" s="26">
        <f t="shared" si="1"/>
        <v>0</v>
      </c>
      <c r="N30" s="15">
        <f>+SUM(M22:M30)</f>
        <v>11</v>
      </c>
      <c r="O30" s="15">
        <f>+N30*5</f>
        <v>55</v>
      </c>
    </row>
    <row r="31" spans="1:15" x14ac:dyDescent="0.35">
      <c r="A31" s="15" t="s">
        <v>13</v>
      </c>
      <c r="B31" s="15">
        <v>111</v>
      </c>
      <c r="C31" s="15"/>
      <c r="D31" s="26">
        <f>+'5 and 6.1 and 6.2'!D79*0.8</f>
        <v>63.2</v>
      </c>
      <c r="E31" s="26">
        <v>20</v>
      </c>
      <c r="F31" s="26">
        <f t="shared" si="0"/>
        <v>1264</v>
      </c>
      <c r="G31" s="26">
        <f t="shared" si="2"/>
        <v>12.64</v>
      </c>
      <c r="H31" s="26">
        <v>100</v>
      </c>
      <c r="I31" s="26">
        <v>200</v>
      </c>
      <c r="J31" s="26">
        <v>900</v>
      </c>
      <c r="K31" s="26">
        <v>1.1000000000000001</v>
      </c>
      <c r="L31" s="26">
        <f t="shared" si="3"/>
        <v>0.92693333333333339</v>
      </c>
      <c r="M31" s="26">
        <f t="shared" si="1"/>
        <v>1</v>
      </c>
      <c r="N31" s="15"/>
      <c r="O31" s="15"/>
    </row>
    <row r="32" spans="1:15" x14ac:dyDescent="0.35">
      <c r="A32" s="15" t="s">
        <v>13</v>
      </c>
      <c r="B32" s="15">
        <v>112</v>
      </c>
      <c r="C32" s="15"/>
      <c r="D32" s="26">
        <f>+'5 and 6.1 and 6.2'!D80*0.8</f>
        <v>58.400000000000006</v>
      </c>
      <c r="E32" s="26">
        <v>22</v>
      </c>
      <c r="F32" s="26">
        <f t="shared" si="0"/>
        <v>1284.8000000000002</v>
      </c>
      <c r="G32" s="26">
        <f t="shared" si="2"/>
        <v>11.680000000000001</v>
      </c>
      <c r="H32" s="26">
        <v>110</v>
      </c>
      <c r="I32" s="26">
        <v>220</v>
      </c>
      <c r="J32" s="26">
        <v>900</v>
      </c>
      <c r="K32" s="26">
        <v>1.1000000000000001</v>
      </c>
      <c r="L32" s="26">
        <f t="shared" si="3"/>
        <v>0.94218666666666695</v>
      </c>
      <c r="M32" s="26">
        <f t="shared" si="1"/>
        <v>1</v>
      </c>
      <c r="N32" s="15"/>
      <c r="O32" s="15"/>
    </row>
    <row r="33" spans="1:16" x14ac:dyDescent="0.35">
      <c r="A33" s="15" t="s">
        <v>13</v>
      </c>
      <c r="B33" s="15">
        <v>113</v>
      </c>
      <c r="C33" s="15"/>
      <c r="D33" s="26">
        <f>+'5 and 6.1 and 6.2'!D81*0.8</f>
        <v>55.2</v>
      </c>
      <c r="E33" s="26">
        <v>22</v>
      </c>
      <c r="F33" s="26">
        <f t="shared" si="0"/>
        <v>1214.4000000000001</v>
      </c>
      <c r="G33" s="26">
        <f t="shared" si="2"/>
        <v>11.040000000000001</v>
      </c>
      <c r="H33" s="26">
        <v>110</v>
      </c>
      <c r="I33" s="26">
        <v>220</v>
      </c>
      <c r="J33" s="26">
        <v>900</v>
      </c>
      <c r="K33" s="26">
        <v>1.1000000000000001</v>
      </c>
      <c r="L33" s="26">
        <f t="shared" si="3"/>
        <v>0.89056000000000013</v>
      </c>
      <c r="M33" s="26">
        <f t="shared" si="1"/>
        <v>1</v>
      </c>
      <c r="N33" s="15"/>
      <c r="O33" s="15"/>
    </row>
    <row r="34" spans="1:16" x14ac:dyDescent="0.35">
      <c r="A34" s="15" t="s">
        <v>13</v>
      </c>
      <c r="B34" s="15">
        <v>121</v>
      </c>
      <c r="C34" s="15"/>
      <c r="D34" s="26">
        <f>+'5 and 6.1 and 6.2'!D82*0.8</f>
        <v>39.200000000000003</v>
      </c>
      <c r="E34" s="26">
        <v>25</v>
      </c>
      <c r="F34" s="26">
        <f t="shared" si="0"/>
        <v>980.00000000000011</v>
      </c>
      <c r="G34" s="26">
        <f t="shared" si="2"/>
        <v>7.8400000000000007</v>
      </c>
      <c r="H34" s="26">
        <v>124.99999999999999</v>
      </c>
      <c r="I34" s="26">
        <v>249.99999999999997</v>
      </c>
      <c r="J34" s="26">
        <v>900</v>
      </c>
      <c r="K34" s="26">
        <v>1.1000000000000001</v>
      </c>
      <c r="L34" s="26">
        <f t="shared" si="3"/>
        <v>0.71866666666666679</v>
      </c>
      <c r="M34" s="26">
        <f t="shared" si="1"/>
        <v>1</v>
      </c>
      <c r="N34" s="15"/>
      <c r="O34" s="15"/>
    </row>
    <row r="35" spans="1:16" x14ac:dyDescent="0.35">
      <c r="A35" s="15" t="s">
        <v>13</v>
      </c>
      <c r="B35" s="15">
        <v>122</v>
      </c>
      <c r="C35" s="15"/>
      <c r="D35" s="26">
        <f>+'5 and 6.1 and 6.2'!D83*0.8</f>
        <v>41.6</v>
      </c>
      <c r="E35" s="26">
        <v>27</v>
      </c>
      <c r="F35" s="26">
        <f t="shared" si="0"/>
        <v>1123.2</v>
      </c>
      <c r="G35" s="26">
        <f t="shared" si="2"/>
        <v>8.32</v>
      </c>
      <c r="H35" s="26">
        <v>135</v>
      </c>
      <c r="I35" s="26">
        <v>270</v>
      </c>
      <c r="J35" s="26">
        <v>900</v>
      </c>
      <c r="K35" s="26">
        <v>1.1000000000000001</v>
      </c>
      <c r="L35" s="26">
        <f t="shared" si="3"/>
        <v>0.82368000000000008</v>
      </c>
      <c r="M35" s="26">
        <f t="shared" si="1"/>
        <v>1</v>
      </c>
      <c r="N35" s="15"/>
      <c r="O35" s="15"/>
    </row>
    <row r="36" spans="1:16" x14ac:dyDescent="0.35">
      <c r="A36" s="15" t="s">
        <v>13</v>
      </c>
      <c r="B36" s="15">
        <v>123</v>
      </c>
      <c r="C36" s="15"/>
      <c r="D36" s="26">
        <f>+'5 and 6.1 and 6.2'!D84*0.8</f>
        <v>45.6</v>
      </c>
      <c r="E36" s="26">
        <v>27</v>
      </c>
      <c r="F36" s="26">
        <f t="shared" si="0"/>
        <v>1231.2</v>
      </c>
      <c r="G36" s="26">
        <f t="shared" si="2"/>
        <v>9.120000000000001</v>
      </c>
      <c r="H36" s="26">
        <v>135</v>
      </c>
      <c r="I36" s="26">
        <v>270</v>
      </c>
      <c r="J36" s="26">
        <v>900</v>
      </c>
      <c r="K36" s="26">
        <v>1.1000000000000001</v>
      </c>
      <c r="L36" s="26">
        <f t="shared" si="3"/>
        <v>0.90288000000000002</v>
      </c>
      <c r="M36" s="26">
        <f t="shared" si="1"/>
        <v>1</v>
      </c>
      <c r="N36" s="15"/>
      <c r="O36" s="15"/>
    </row>
    <row r="37" spans="1:16" x14ac:dyDescent="0.35">
      <c r="A37" s="15" t="s">
        <v>13</v>
      </c>
      <c r="B37" s="15">
        <v>131</v>
      </c>
      <c r="C37" s="15"/>
      <c r="D37" s="26">
        <f>+'5 and 6.1 and 6.2'!D85*0.8</f>
        <v>24.8</v>
      </c>
      <c r="E37" s="26">
        <v>40</v>
      </c>
      <c r="F37" s="26">
        <f t="shared" si="0"/>
        <v>992</v>
      </c>
      <c r="G37" s="26">
        <f t="shared" si="2"/>
        <v>4.96</v>
      </c>
      <c r="H37" s="26">
        <v>200</v>
      </c>
      <c r="I37" s="26">
        <v>400</v>
      </c>
      <c r="J37" s="26">
        <v>900</v>
      </c>
      <c r="K37" s="26">
        <v>1.1000000000000001</v>
      </c>
      <c r="L37" s="26">
        <f t="shared" si="3"/>
        <v>0.72746666666666671</v>
      </c>
      <c r="M37" s="26">
        <f t="shared" si="1"/>
        <v>1</v>
      </c>
      <c r="N37" s="15"/>
      <c r="O37" s="15"/>
    </row>
    <row r="38" spans="1:16" x14ac:dyDescent="0.35">
      <c r="A38" s="15" t="s">
        <v>13</v>
      </c>
      <c r="B38" s="15">
        <v>141</v>
      </c>
      <c r="C38" s="15"/>
      <c r="D38" s="26">
        <f>+'5 and 6.1 and 6.2'!D86*0.8</f>
        <v>4.8000000000000007</v>
      </c>
      <c r="E38" s="26">
        <v>40</v>
      </c>
      <c r="F38" s="26">
        <f t="shared" si="0"/>
        <v>192.00000000000003</v>
      </c>
      <c r="G38" s="26">
        <f t="shared" si="2"/>
        <v>0.96000000000000019</v>
      </c>
      <c r="H38" s="26">
        <v>200</v>
      </c>
      <c r="I38" s="26">
        <v>400</v>
      </c>
      <c r="J38" s="26">
        <v>900</v>
      </c>
      <c r="K38" s="26">
        <v>1.1000000000000001</v>
      </c>
      <c r="L38" s="26">
        <f t="shared" si="3"/>
        <v>0.14080000000000004</v>
      </c>
      <c r="M38" s="26">
        <f t="shared" si="1"/>
        <v>1</v>
      </c>
      <c r="N38" s="15"/>
      <c r="O38" s="15"/>
    </row>
    <row r="39" spans="1:16" x14ac:dyDescent="0.35">
      <c r="A39" s="15" t="s">
        <v>13</v>
      </c>
      <c r="B39" s="15">
        <v>151</v>
      </c>
      <c r="C39" s="15"/>
      <c r="D39" s="26">
        <f>+'5 and 6.1 and 6.2'!D87*0.8</f>
        <v>4.8000000000000007</v>
      </c>
      <c r="E39" s="26">
        <v>40</v>
      </c>
      <c r="F39" s="26">
        <f t="shared" si="0"/>
        <v>192.00000000000003</v>
      </c>
      <c r="G39" s="26">
        <f t="shared" si="2"/>
        <v>0.96000000000000019</v>
      </c>
      <c r="H39" s="26">
        <v>200</v>
      </c>
      <c r="I39" s="26">
        <v>400</v>
      </c>
      <c r="J39" s="26">
        <v>900</v>
      </c>
      <c r="K39" s="26">
        <v>1.1000000000000001</v>
      </c>
      <c r="L39" s="26">
        <f t="shared" si="3"/>
        <v>0.14080000000000004</v>
      </c>
      <c r="M39" s="26">
        <f t="shared" si="1"/>
        <v>1</v>
      </c>
      <c r="N39" s="15">
        <f>+SUM(M31:M39)</f>
        <v>9</v>
      </c>
      <c r="O39" s="15">
        <f>+N39*5</f>
        <v>45</v>
      </c>
    </row>
    <row r="40" spans="1:16" x14ac:dyDescent="0.35">
      <c r="A40" s="15" t="s">
        <v>75</v>
      </c>
      <c r="B40" s="15">
        <v>41</v>
      </c>
      <c r="C40" s="15"/>
      <c r="D40" s="15">
        <v>6</v>
      </c>
      <c r="E40" s="15"/>
      <c r="F40" s="15"/>
      <c r="G40" s="15">
        <v>1.2</v>
      </c>
      <c r="H40" s="15">
        <v>0</v>
      </c>
      <c r="I40" s="15">
        <v>900</v>
      </c>
      <c r="J40" s="15">
        <v>900</v>
      </c>
      <c r="K40" s="15">
        <v>1.1000000000000001</v>
      </c>
      <c r="L40" s="17">
        <v>0.26400000000000001</v>
      </c>
      <c r="M40" s="14">
        <v>1</v>
      </c>
      <c r="N40" s="68"/>
      <c r="O40" s="69"/>
      <c r="P40" s="7"/>
    </row>
    <row r="41" spans="1:16" x14ac:dyDescent="0.35">
      <c r="A41" s="15" t="s">
        <v>75</v>
      </c>
      <c r="B41" s="15">
        <v>51</v>
      </c>
      <c r="C41" s="15"/>
      <c r="D41" s="15">
        <v>6</v>
      </c>
      <c r="E41" s="15"/>
      <c r="F41" s="15"/>
      <c r="G41" s="15">
        <v>1.2</v>
      </c>
      <c r="H41" s="15">
        <v>0</v>
      </c>
      <c r="I41" s="15">
        <v>900</v>
      </c>
      <c r="J41" s="15">
        <v>900</v>
      </c>
      <c r="K41" s="15">
        <v>1.1000000000000001</v>
      </c>
      <c r="L41" s="17">
        <v>0.26400000000000001</v>
      </c>
      <c r="M41" s="14">
        <v>1</v>
      </c>
      <c r="N41" s="68">
        <f>+SUM(M40:M41)</f>
        <v>2</v>
      </c>
      <c r="O41" s="69">
        <f>+N41*5</f>
        <v>10</v>
      </c>
      <c r="P41" s="7"/>
    </row>
    <row r="42" spans="1:16" ht="15" thickBot="1" x14ac:dyDescent="0.4">
      <c r="N42" s="7">
        <f>+SUM(N4:N41)</f>
        <v>37</v>
      </c>
      <c r="O42" s="7">
        <f>+SUM(O4:O41)</f>
        <v>185</v>
      </c>
    </row>
    <row r="43" spans="1:16" x14ac:dyDescent="0.35">
      <c r="B43" s="48" t="s">
        <v>90</v>
      </c>
      <c r="C43" s="47">
        <f>+(O42/(O42+'5 and 6.1 and 6.2'!I98-1))*'5 and 6.1 and 6.2'!J96</f>
        <v>0.37350302359590531</v>
      </c>
      <c r="D43" s="5" t="s">
        <v>91</v>
      </c>
    </row>
    <row r="44" spans="1:16" x14ac:dyDescent="0.35">
      <c r="B44" s="49" t="s">
        <v>73</v>
      </c>
      <c r="C44" s="50">
        <f>+C43*900</f>
        <v>336.15272123631479</v>
      </c>
    </row>
    <row r="45" spans="1:16" ht="15" thickBot="1" x14ac:dyDescent="0.4">
      <c r="B45" s="51" t="s">
        <v>77</v>
      </c>
      <c r="C45" s="52">
        <f>+'6.2.3B'!C100*0.8</f>
        <v>337.6</v>
      </c>
    </row>
    <row r="46" spans="1:16" x14ac:dyDescent="0.35">
      <c r="B46" s="48" t="s">
        <v>71</v>
      </c>
      <c r="C46" s="71">
        <f>+C44/C45</f>
        <v>0.99571303683742529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5 and 6.1 and 6.2</vt:lpstr>
      <vt:lpstr>6.2.3A</vt:lpstr>
      <vt:lpstr>6.2.3B</vt:lpstr>
      <vt:lpstr>6.2.3C1</vt:lpstr>
      <vt:lpstr>6.2.3C2</vt:lpstr>
      <vt:lpstr>7.1</vt:lpstr>
      <vt:lpstr>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Papú</dc:creator>
  <cp:lastModifiedBy>Andrea Papú</cp:lastModifiedBy>
  <dcterms:created xsi:type="dcterms:W3CDTF">2015-11-05T15:01:40Z</dcterms:created>
  <dcterms:modified xsi:type="dcterms:W3CDTF">2015-11-27T12:56:21Z</dcterms:modified>
</cp:coreProperties>
</file>