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updateLinks="never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13_ncr:1_{E5568673-EBA4-4051-A26D-DD085F21E10D}" xr6:coauthVersionLast="47" xr6:coauthVersionMax="47" xr10:uidLastSave="{00000000-0000-0000-0000-000000000000}"/>
  <bookViews>
    <workbookView xWindow="-120" yWindow="-120" windowWidth="29040" windowHeight="15840" tabRatio="811" activeTab="6" xr2:uid="{00000000-000D-0000-FFFF-FFFF00000000}"/>
  </bookViews>
  <sheets>
    <sheet name="Summary" sheetId="121" r:id="rId1"/>
    <sheet name="System configuration" sheetId="120" r:id="rId2"/>
    <sheet name="Buglist" sheetId="122" r:id="rId3"/>
    <sheet name="Function-Chronos" sheetId="137" r:id="rId4"/>
    <sheet name="Function-NAAL" sheetId="125" r:id="rId5"/>
    <sheet name="Function-Hestia" sheetId="141" r:id="rId6"/>
    <sheet name="Chronos_Performance_test" sheetId="139" r:id="rId7"/>
    <sheet name="Sheet1" sheetId="142" r:id="rId8"/>
    <sheet name="Performance_test_NAAL" sheetId="140" r:id="rId9"/>
  </sheets>
  <definedNames>
    <definedName name="_xlnm._FilterDatabase" localSheetId="6" hidden="1">Chronos_Performance_test!$A$13:$Z$32</definedName>
    <definedName name="_xlnm._FilterDatabase" localSheetId="3" hidden="1">'Function-Chronos'!$A$1:$L$247</definedName>
    <definedName name="_xlnm._FilterDatabase" localSheetId="4" hidden="1">'Function-NAAL'!$A$1:$L$1</definedName>
    <definedName name="BooleanRange" localSheetId="6">#REF!</definedName>
    <definedName name="BooleanRange">#REF!</definedName>
    <definedName name="testCaseStatus" localSheetId="6">#REF!</definedName>
    <definedName name="testCaseStatus">#REF!</definedName>
    <definedName name="testRunStatus" localSheetId="6">#REF!</definedName>
    <definedName name="testRunStatus">#REF!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21" l="1"/>
  <c r="C23" i="121"/>
  <c r="B23" i="121"/>
  <c r="N7" i="121"/>
  <c r="K6" i="121"/>
  <c r="K7" i="121"/>
  <c r="J7" i="121"/>
  <c r="I7" i="121"/>
  <c r="I6" i="121"/>
  <c r="H7" i="121"/>
  <c r="G7" i="121"/>
  <c r="F7" i="121"/>
  <c r="E7" i="121"/>
  <c r="B7" i="121"/>
  <c r="C7" i="121"/>
  <c r="D7" i="121"/>
  <c r="B22" i="121"/>
  <c r="D22" i="121"/>
  <c r="C22" i="121"/>
  <c r="H6" i="121"/>
  <c r="G6" i="121"/>
  <c r="F6" i="121"/>
  <c r="E6" i="121"/>
  <c r="D6" i="121"/>
  <c r="C6" i="121"/>
  <c r="B6" i="121"/>
  <c r="D17" i="121"/>
  <c r="D21" i="121"/>
  <c r="D20" i="121"/>
  <c r="D19" i="121"/>
  <c r="D18" i="121"/>
  <c r="D16" i="121"/>
  <c r="D15" i="121"/>
  <c r="D14" i="121"/>
  <c r="D13" i="121"/>
  <c r="D4" i="121"/>
  <c r="F5" i="121"/>
  <c r="F4" i="121"/>
  <c r="E4" i="121"/>
  <c r="E22" i="121" l="1"/>
  <c r="J6" i="121"/>
  <c r="L6" i="121"/>
  <c r="M6" i="121"/>
  <c r="N6" i="121"/>
  <c r="C20" i="121"/>
  <c r="C19" i="121"/>
  <c r="C18" i="121"/>
  <c r="C17" i="121"/>
  <c r="C16" i="121"/>
  <c r="C15" i="121"/>
  <c r="C14" i="121"/>
  <c r="C13" i="121"/>
  <c r="C4" i="121"/>
  <c r="B20" i="121"/>
  <c r="B19" i="121"/>
  <c r="B18" i="121"/>
  <c r="B17" i="121"/>
  <c r="B16" i="121"/>
  <c r="B15" i="121"/>
  <c r="B14" i="121"/>
  <c r="B13" i="121"/>
  <c r="H4" i="121"/>
  <c r="G4" i="121"/>
  <c r="B4" i="121"/>
  <c r="H5" i="121"/>
  <c r="G5" i="121"/>
  <c r="D5" i="121"/>
  <c r="C21" i="121"/>
  <c r="C5" i="121"/>
  <c r="B21" i="121"/>
  <c r="E20" i="121" l="1"/>
  <c r="I4" i="121"/>
  <c r="K4" i="121"/>
  <c r="N4" i="121"/>
  <c r="M4" i="121"/>
  <c r="L4" i="121"/>
  <c r="J4" i="121"/>
  <c r="E19" i="121"/>
  <c r="E21" i="121"/>
  <c r="B5" i="121"/>
  <c r="E13" i="121" l="1"/>
  <c r="N5" i="121"/>
  <c r="E5" i="121"/>
  <c r="L7" i="121" l="1"/>
  <c r="M7" i="121"/>
  <c r="E23" i="121"/>
  <c r="J5" i="121"/>
  <c r="K5" i="121"/>
  <c r="L5" i="121"/>
  <c r="M5" i="121"/>
  <c r="I5" i="121"/>
  <c r="E18" i="121"/>
  <c r="E16" i="121"/>
  <c r="E15" i="121"/>
  <c r="E17" i="121"/>
  <c r="E14" i="121"/>
</calcChain>
</file>

<file path=xl/sharedStrings.xml><?xml version="1.0" encoding="utf-8"?>
<sst xmlns="http://schemas.openxmlformats.org/spreadsheetml/2006/main" count="3803" uniqueCount="765">
  <si>
    <t>Validation Result</t>
  </si>
  <si>
    <t>Category</t>
  </si>
  <si>
    <t>Total</t>
  </si>
  <si>
    <t>Pass</t>
  </si>
  <si>
    <t>Fail</t>
  </si>
  <si>
    <t>Block</t>
  </si>
  <si>
    <t>WIP</t>
  </si>
  <si>
    <t>NA</t>
  </si>
  <si>
    <t>Attempt %</t>
  </si>
  <si>
    <t>Pass%</t>
  </si>
  <si>
    <t xml:space="preserve">Fail% </t>
  </si>
  <si>
    <t>Block%</t>
  </si>
  <si>
    <t>WIP%</t>
  </si>
  <si>
    <t>NA%</t>
  </si>
  <si>
    <t xml:space="preserve">Chronos </t>
  </si>
  <si>
    <t>Total Case Number</t>
  </si>
  <si>
    <t>Toolkit functions test</t>
  </si>
  <si>
    <t>Module</t>
  </si>
  <si>
    <t>Passed</t>
  </si>
  <si>
    <t>Failed</t>
  </si>
  <si>
    <t>Pass rate</t>
  </si>
  <si>
    <t>autots</t>
  </si>
  <si>
    <t>data</t>
  </si>
  <si>
    <t>detector</t>
  </si>
  <si>
    <t>forecaster</t>
  </si>
  <si>
    <t>metric</t>
  </si>
  <si>
    <t>model</t>
  </si>
  <si>
    <t>Issue</t>
  </si>
  <si>
    <t>WW08</t>
  </si>
  <si>
    <t>WW09</t>
  </si>
  <si>
    <t>WW10</t>
  </si>
  <si>
    <t>WW12</t>
  </si>
  <si>
    <t>WW16</t>
  </si>
  <si>
    <t>Total  issues</t>
  </si>
  <si>
    <t>Closed</t>
  </si>
  <si>
    <t>Open</t>
  </si>
  <si>
    <t>New</t>
  </si>
  <si>
    <t>Build package</t>
  </si>
  <si>
    <t>Test build</t>
  </si>
  <si>
    <t>HW configuration</t>
  </si>
  <si>
    <t>Platform</t>
  </si>
  <si>
    <t>Supermicro Mid-Tower SuperServer</t>
  </si>
  <si>
    <t>CPU</t>
  </si>
  <si>
    <t>Intel(R) Xeon(R) Platinum 8358 CPU @ 2.60GHz</t>
  </si>
  <si>
    <t>Storage</t>
  </si>
  <si>
    <t>INTEL SSDSC2KB96   1000 GiB</t>
  </si>
  <si>
    <t>Memory</t>
  </si>
  <si>
    <t>SW configuration</t>
  </si>
  <si>
    <t> </t>
  </si>
  <si>
    <t>Ingredient</t>
  </si>
  <si>
    <t>Github innersource repo commit or version</t>
  </si>
  <si>
    <t>Host</t>
  </si>
  <si>
    <t>OS</t>
  </si>
  <si>
    <t>Ubuntu 20.04</t>
  </si>
  <si>
    <t>Docker</t>
  </si>
  <si>
    <t>Linux Kernel</t>
  </si>
  <si>
    <t>Component</t>
  </si>
  <si>
    <t>Chronos</t>
  </si>
  <si>
    <t>Dependency-Chronos</t>
  </si>
  <si>
    <t>python</t>
  </si>
  <si>
    <t>3.7.13</t>
  </si>
  <si>
    <t>tensorflow</t>
  </si>
  <si>
    <t>keras</t>
  </si>
  <si>
    <t>tensorflow-estimator</t>
  </si>
  <si>
    <t>torch</t>
  </si>
  <si>
    <t>torchvision</t>
  </si>
  <si>
    <t>pytorch_lightning</t>
  </si>
  <si>
    <t>opencv-python-headless</t>
  </si>
  <si>
    <t>PyTurboJPEG</t>
  </si>
  <si>
    <t>1.6.3</t>
  </si>
  <si>
    <t>opencv-transforms</t>
  </si>
  <si>
    <t>0.0.6</t>
  </si>
  <si>
    <t>onnx</t>
  </si>
  <si>
    <t>1.10.1</t>
  </si>
  <si>
    <t>onnxruntime</t>
  </si>
  <si>
    <t>pandas</t>
  </si>
  <si>
    <t>1.1.5</t>
  </si>
  <si>
    <t>scikit-learn</t>
  </si>
  <si>
    <t>statsmodels</t>
  </si>
  <si>
    <t>0.11.1</t>
  </si>
  <si>
    <t>pmdarima</t>
  </si>
  <si>
    <t>1.8.2</t>
  </si>
  <si>
    <t>prophet</t>
  </si>
  <si>
    <t>1.0.1</t>
  </si>
  <si>
    <t>tsfresh</t>
  </si>
  <si>
    <t>0.17.0</t>
  </si>
  <si>
    <t>aiohttp</t>
  </si>
  <si>
    <t>3.8.1</t>
  </si>
  <si>
    <t>async-timeout</t>
  </si>
  <si>
    <t>4.0.1</t>
  </si>
  <si>
    <t>aioredis</t>
  </si>
  <si>
    <t>1.3.1</t>
  </si>
  <si>
    <t>hiredis</t>
  </si>
  <si>
    <t>2.0.0</t>
  </si>
  <si>
    <t>setproctitle</t>
  </si>
  <si>
    <t>1.1.10</t>
  </si>
  <si>
    <t>psutil</t>
  </si>
  <si>
    <t>5.7.0</t>
  </si>
  <si>
    <t>setuptools</t>
  </si>
  <si>
    <t>58.0.4</t>
  </si>
  <si>
    <t>tensorboard</t>
  </si>
  <si>
    <t>conda-pack</t>
  </si>
  <si>
    <t>0.3.1</t>
  </si>
  <si>
    <t>packaging</t>
  </si>
  <si>
    <t>filelock</t>
  </si>
  <si>
    <t>3.0.12</t>
  </si>
  <si>
    <t>bigdl-tf</t>
  </si>
  <si>
    <t>bigdl-math</t>
  </si>
  <si>
    <t>pyzmq</t>
  </si>
  <si>
    <t>19.0.0</t>
  </si>
  <si>
    <t>pyspark</t>
  </si>
  <si>
    <t>2.4.6</t>
  </si>
  <si>
    <t>numpy</t>
  </si>
  <si>
    <t>six</t>
  </si>
  <si>
    <t>pyarrow</t>
  </si>
  <si>
    <t>6.0.1</t>
  </si>
  <si>
    <t>bigdl-dllib</t>
  </si>
  <si>
    <t>bigdl-orca[automl]</t>
  </si>
  <si>
    <t>bigdl-nano[pytorch]</t>
  </si>
  <si>
    <t>bigdl-nano[tensorflow]</t>
  </si>
  <si>
    <t>torchmetrics</t>
  </si>
  <si>
    <t>ray[default]</t>
  </si>
  <si>
    <t>1.9.2</t>
  </si>
  <si>
    <t>ray[tune]</t>
  </si>
  <si>
    <t>OneDNN</t>
  </si>
  <si>
    <t>2.5.2</t>
  </si>
  <si>
    <t>2.8.0</t>
  </si>
  <si>
    <t>utils</t>
  </si>
  <si>
    <t>gym</t>
  </si>
  <si>
    <t>0.18.3</t>
  </si>
  <si>
    <t>0.24.2</t>
  </si>
  <si>
    <t>0.25.3</t>
  </si>
  <si>
    <t>h5py</t>
  </si>
  <si>
    <t>3.1.0</t>
  </si>
  <si>
    <t>Open issues</t>
  </si>
  <si>
    <t>Key</t>
  </si>
  <si>
    <t>Priority</t>
  </si>
  <si>
    <t>Exposure</t>
  </si>
  <si>
    <t>Status</t>
  </si>
  <si>
    <t>Summary</t>
  </si>
  <si>
    <t>Closed issue</t>
  </si>
  <si>
    <t>P3-Medium</t>
  </si>
  <si>
    <t>3-Medium</t>
  </si>
  <si>
    <t>P2-High</t>
  </si>
  <si>
    <t>key</t>
  </si>
  <si>
    <t>Type</t>
  </si>
  <si>
    <t>TestType</t>
  </si>
  <si>
    <t>CaseType</t>
  </si>
  <si>
    <t>Testcase name</t>
  </si>
  <si>
    <t>Test Command</t>
  </si>
  <si>
    <t>Expected behavior</t>
  </si>
  <si>
    <t>Results</t>
  </si>
  <si>
    <t>Jira id</t>
  </si>
  <si>
    <t>Comments</t>
  </si>
  <si>
    <t>Function</t>
  </si>
  <si>
    <t>TestAutoTrainer</t>
  </si>
  <si>
    <t>test_autogener_best_cycle_length</t>
  </si>
  <si>
    <t>pytest -v test/bigdl/chronos</t>
  </si>
  <si>
    <t>sample launch success</t>
  </si>
  <si>
    <t>Applicable</t>
  </si>
  <si>
    <t>P1</t>
  </si>
  <si>
    <t>test_fit_lstm_data_creator</t>
  </si>
  <si>
    <t>test_fit_lstm_feature</t>
  </si>
  <si>
    <t>test_fit_seq2seq_feature</t>
  </si>
  <si>
    <t>test_fit_tcn_feature</t>
  </si>
  <si>
    <t>test_fit_third_party_data_creator</t>
  </si>
  <si>
    <t>test_fit_third_party_feature</t>
  </si>
  <si>
    <t>test_future_list_input</t>
  </si>
  <si>
    <t>test_select_feature</t>
  </si>
  <si>
    <t>TestTSPipeline</t>
  </si>
  <si>
    <t>test_lstm_tsppl_support_dataloader</t>
  </si>
  <si>
    <t>test_seq2seq_tsppl_support_dataloader</t>
  </si>
  <si>
    <t>test_tcn_tsppl_support_dataloader</t>
  </si>
  <si>
    <t>TestAutoARIMA</t>
  </si>
  <si>
    <t>test_fit</t>
  </si>
  <si>
    <t>TestAutoLSTM</t>
  </si>
  <si>
    <t>test_fit_data_creator</t>
  </si>
  <si>
    <t>test_fit_np</t>
  </si>
  <si>
    <t>test_onnx_methods</t>
  </si>
  <si>
    <t>test_predict_evaluation</t>
  </si>
  <si>
    <t>test_save_load</t>
  </si>
  <si>
    <t>TestAutoProphet</t>
  </si>
  <si>
    <t>test_auto_prophet_fit</t>
  </si>
  <si>
    <t>test_auto_prophet_predict_evaluate</t>
  </si>
  <si>
    <t>test_auto_prophet_save_load</t>
  </si>
  <si>
    <t>TestAutoSeq2Seq</t>
  </si>
  <si>
    <t>TestAutoTCN</t>
  </si>
  <si>
    <t>test_fit_loader</t>
  </si>
  <si>
    <t>test_num_channels</t>
  </si>
  <si>
    <t>TestRepoDataset</t>
  </si>
  <si>
    <t>test_init_dataset</t>
  </si>
  <si>
    <t>TestTSDataset</t>
  </si>
  <si>
    <t>test_check_scale_sequence</t>
  </si>
  <si>
    <t>test_cycle_length_est</t>
  </si>
  <si>
    <t>test_dt_sorted</t>
  </si>
  <si>
    <t>test_non_pd_datetime</t>
  </si>
  <si>
    <t>test_not_aligned</t>
  </si>
  <si>
    <t>test_tsdata_multi_unscale_numpy_torch_load</t>
  </si>
  <si>
    <t>test_tsdata_roll_int_target</t>
  </si>
  <si>
    <t>test_tsdataset_datetime_feature</t>
  </si>
  <si>
    <t>test_tsdataset_datetime_feature_multiple</t>
  </si>
  <si>
    <t>test_tsdataset_deduplicate</t>
  </si>
  <si>
    <t>test_tsdataset_from_parquet</t>
  </si>
  <si>
    <t>test_tsdataset_global_feature</t>
  </si>
  <si>
    <t>test_tsdataset_global_feature_multiple</t>
  </si>
  <si>
    <t>test_tsdataset_imputation</t>
  </si>
  <si>
    <t>test_tsdataset_initialization</t>
  </si>
  <si>
    <t>test_tsdataset_initialization_multiple</t>
  </si>
  <si>
    <t>test_tsdataset_resample</t>
  </si>
  <si>
    <t>test_tsdataset_resample_multiple</t>
  </si>
  <si>
    <t>test_tsdataset_roll_multi_id</t>
  </si>
  <si>
    <t>test_tsdataset_roll_order</t>
  </si>
  <si>
    <t>test_tsdataset_roll_single_id</t>
  </si>
  <si>
    <t>test_tsdataset_rolling_feature_multiple</t>
  </si>
  <si>
    <t>test_tsdataset_scale_unscale</t>
  </si>
  <si>
    <t>test_tsdataset_split</t>
  </si>
  <si>
    <t>test_tsdataset_split_multiple</t>
  </si>
  <si>
    <t>test_tsdataset_to_torch_loader</t>
  </si>
  <si>
    <t>test_tsdataset_to_torch_loader_roll</t>
  </si>
  <si>
    <t>test_tsdataset_unscale_numpy</t>
  </si>
  <si>
    <t>TestCycleDetectionTimeSeries</t>
  </si>
  <si>
    <t>test_cycle_detection_timeseries_numpy</t>
  </si>
  <si>
    <t>TestDeduplicateTimeSeries</t>
  </si>
  <si>
    <t>test_deduplicate_timeseries_dataframe</t>
  </si>
  <si>
    <t>TestFeature</t>
  </si>
  <si>
    <t>test_gen_global_feature_multi_id</t>
  </si>
  <si>
    <t>test_gen_global_feature_single_id</t>
  </si>
  <si>
    <t>test_generate_dt_features</t>
  </si>
  <si>
    <t>TestFile</t>
  </si>
  <si>
    <t>test_parquet2pd_local</t>
  </si>
  <si>
    <t>TestImputeTimeSeries</t>
  </si>
  <si>
    <t>test_const_impute_timeseries_dataframe</t>
  </si>
  <si>
    <t>test_impute_timeseries_dataframe</t>
  </si>
  <si>
    <t>test_last_impute_timeseries_dataframe</t>
  </si>
  <si>
    <t>test_linear_timeseries_dataframe</t>
  </si>
  <si>
    <t>test_get_fsi</t>
  </si>
  <si>
    <t>test_get_network_traffic</t>
  </si>
  <si>
    <t>test_get_nyc_taxi</t>
  </si>
  <si>
    <t>test_get_uci_electricity</t>
  </si>
  <si>
    <t>test_init_get_dataset</t>
  </si>
  <si>
    <t>TestResampleTimeSeries</t>
  </si>
  <si>
    <t>test_resample_timeseries_dataframe</t>
  </si>
  <si>
    <t>test_resample_timeseries_dataframe_modes</t>
  </si>
  <si>
    <t>test_resample_timeseries_dataframe_ms</t>
  </si>
  <si>
    <t>test_roll_timeseries_dataframe</t>
  </si>
  <si>
    <t>TestRollDataset</t>
  </si>
  <si>
    <t>test_single_id</t>
  </si>
  <si>
    <t>test_multi_id</t>
  </si>
  <si>
    <t>test_df_nan</t>
  </si>
  <si>
    <t>TestAEDetector</t>
  </si>
  <si>
    <t>test_ae_fit_score_rolled_keras</t>
  </si>
  <si>
    <t>test_ae_fit_score_rolled_pytorch</t>
  </si>
  <si>
    <t>test_ae_fit_score_unrolled</t>
  </si>
  <si>
    <t>test_corner_cases</t>
  </si>
  <si>
    <t>TestDBScanDetector</t>
  </si>
  <si>
    <t>test_dbscan_fit_score</t>
  </si>
  <si>
    <t>TestThresholdDetector</t>
  </si>
  <si>
    <t>test_fit_score</t>
  </si>
  <si>
    <t>test_mode_gaussian</t>
  </si>
  <si>
    <t>test_threshold_minmax</t>
  </si>
  <si>
    <t>test_threshold_single</t>
  </si>
  <si>
    <t>TestChronosModelARIMAForecaster</t>
  </si>
  <si>
    <t>test_arima_forecaster_fit_eval_pred</t>
  </si>
  <si>
    <t>test_arima_forecaster_runtime_error</t>
  </si>
  <si>
    <t>test_arima_forecaster_save_restore</t>
  </si>
  <si>
    <t>test_arima_forecaster_shape_error</t>
  </si>
  <si>
    <t>TestChronosModelLSTMForecaster</t>
  </si>
  <si>
    <t>test_lstm_dataloader_distributed</t>
  </si>
  <si>
    <t>test_lstm_forecaster_distributed</t>
  </si>
  <si>
    <t>test_lstm_forecaster_fit_eva_pred</t>
  </si>
  <si>
    <t>test_lstm_forecaster_fit_loader</t>
  </si>
  <si>
    <t>test_lstm_forecaster_onnx_methods</t>
  </si>
  <si>
    <t>test_lstm_forecaster_runtime_error</t>
  </si>
  <si>
    <t>test_lstm_forecaster_save_load</t>
  </si>
  <si>
    <t>test_lstm_forecaster_shape_error</t>
  </si>
  <si>
    <t>test_lstm_forecaster_xshard_input</t>
  </si>
  <si>
    <t>TestChronosModelProphetForecaster</t>
  </si>
  <si>
    <t>test_prophet_forecaster_fit_eval_pred</t>
  </si>
  <si>
    <t>test_prophet_forecaster_runtime_error</t>
  </si>
  <si>
    <t>test_prophet_forecaster_save_restore</t>
  </si>
  <si>
    <t>test_prophet_forecaster_shape_error</t>
  </si>
  <si>
    <t>TestChronosModelSeq2SeqForecaster</t>
  </si>
  <si>
    <t>test_s2s_forecaster_distributed</t>
  </si>
  <si>
    <t>test_s2s_forecaster_fit_eva_pred</t>
  </si>
  <si>
    <t>test_s2s_forecaster_fit_loader</t>
  </si>
  <si>
    <t>test_s2s_forecaster_onnx_methods</t>
  </si>
  <si>
    <t>test_s2s_forecaster_quantization</t>
  </si>
  <si>
    <t>test_s2s_forecaster_runtime_error</t>
  </si>
  <si>
    <t>test_s2s_forecaster_save_load</t>
  </si>
  <si>
    <t>test_s2s_forecaster_shape_error</t>
  </si>
  <si>
    <t>test_s2s_forecaster_xshard_input</t>
  </si>
  <si>
    <t>TestChronosModelTCNForecaster</t>
  </si>
  <si>
    <t>test_tcn_dataloader_distributed</t>
  </si>
  <si>
    <t>test_tcn_forecaster_distributed</t>
  </si>
  <si>
    <t>test_tcn_forecaster_fit_eva_pred</t>
  </si>
  <si>
    <t>test_tcn_forecaster_fit_loader</t>
  </si>
  <si>
    <t>test_tcn_forecaster_onnx_methods</t>
  </si>
  <si>
    <t>test_tcn_forecaster_runtime_error</t>
  </si>
  <si>
    <t>test_tcn_forecaster_save_load</t>
  </si>
  <si>
    <t>test_tcn_forecaster_shape_error</t>
  </si>
  <si>
    <t>test_tcn_forecaster_xshard_input</t>
  </si>
  <si>
    <t>TestChronosModelMTNetForecaster</t>
  </si>
  <si>
    <t>test_forecast_mtnet</t>
  </si>
  <si>
    <t>TestChronosForecastMetrics</t>
  </si>
  <si>
    <t>test_forecast_metric</t>
  </si>
  <si>
    <t>test_highdim_array_metrics</t>
  </si>
  <si>
    <t>test_standard_input</t>
  </si>
  <si>
    <t>TestSeq2Seq</t>
  </si>
  <si>
    <t>test_predict_with_uncertainty</t>
  </si>
  <si>
    <t>TestSeq2SeqPytorch</t>
  </si>
  <si>
    <t>test_s2s_fit_evaluate</t>
  </si>
  <si>
    <t>test_s2s_predict_save_restore</t>
  </si>
  <si>
    <t>test_s2s_teacher_forcing_fit_evaluate</t>
  </si>
  <si>
    <t>TestARIMAModel</t>
  </si>
  <si>
    <t>test_arima</t>
  </si>
  <si>
    <t>test_error</t>
  </si>
  <si>
    <t>test_save_restore</t>
  </si>
  <si>
    <t>TestProphetModel</t>
  </si>
  <si>
    <t>test_prophet</t>
  </si>
  <si>
    <t>TestTcn</t>
  </si>
  <si>
    <t>test_fit_evaluate</t>
  </si>
  <si>
    <t>test_predict_save_restore</t>
  </si>
  <si>
    <t>TestMTNetKeras</t>
  </si>
  <si>
    <t>example</t>
  </si>
  <si>
    <t>python autolstm_nyc_taxi.py</t>
  </si>
  <si>
    <t>python autoprophet_nyc_taxi.py</t>
  </si>
  <si>
    <t>python onnx_autotsestimator_nyc_taxi.py</t>
  </si>
  <si>
    <t>python onnx_forecaster_network_traffic.py</t>
  </si>
  <si>
    <t>Description</t>
  </si>
  <si>
    <t>inference</t>
    <phoneticPr fontId="27" type="noConversion"/>
  </si>
  <si>
    <t>user_selection</t>
  </si>
  <si>
    <t xml:space="preserve">./user_selection </t>
    <phoneticPr fontId="28" type="noConversion"/>
  </si>
  <si>
    <t>No error message</t>
  </si>
  <si>
    <t>Tensorflow</t>
  </si>
  <si>
    <t>inference</t>
  </si>
  <si>
    <t>DDPG(user selection) actor tensorflow evaluation</t>
  </si>
  <si>
    <t>training</t>
  </si>
  <si>
    <t>DDPG(user selection) actor tensorflow training</t>
  </si>
  <si>
    <t>python3 train.py</t>
    <phoneticPr fontId="27" type="noConversion"/>
  </si>
  <si>
    <t>correctness check</t>
  </si>
  <si>
    <t>md5 check for user selection's output.</t>
  </si>
  <si>
    <t>md5sum user_selection_output.bin</t>
  </si>
  <si>
    <t>MD5 match</t>
  </si>
  <si>
    <t>Stability</t>
  </si>
  <si>
    <t>memory leak</t>
  </si>
  <si>
    <t>Memory leak test for user selection</t>
  </si>
  <si>
    <t>valgrind --leak-check=yes ./user_selection</t>
  </si>
  <si>
    <t>concat_test</t>
    <phoneticPr fontId="28" type="noConversion"/>
  </si>
  <si>
    <t>concat operation test case</t>
  </si>
  <si>
    <t>./concat_test</t>
  </si>
  <si>
    <t>concat_test</t>
  </si>
  <si>
    <t>concat operation tensorflow test case- Python</t>
  </si>
  <si>
    <t>python3 concat_test.py</t>
    <phoneticPr fontId="27" type="noConversion"/>
  </si>
  <si>
    <t>concat test</t>
  </si>
  <si>
    <t>md5 check for concat_test output- C++</t>
  </si>
  <si>
    <t>md5sum traffic_steering_output.bin</t>
  </si>
  <si>
    <t>Memory leak test for concat test</t>
  </si>
  <si>
    <t>valgrind --leak-check=yes ./concat_test</t>
  </si>
  <si>
    <t>traffic_steering</t>
  </si>
  <si>
    <t>DDPG(traffic_steering) model user traning case- Python</t>
  </si>
  <si>
    <t>python3 OfflineTrain_DDPG.py --mode=train</t>
  </si>
  <si>
    <t>DDPG(traffic_steering) model user inference case- C++</t>
  </si>
  <si>
    <t>./traffic_steering</t>
  </si>
  <si>
    <t>conv2d_test</t>
  </si>
  <si>
    <t>convolution correctness test- Python</t>
  </si>
  <si>
    <t>python conv2d_test.py</t>
  </si>
  <si>
    <t>No error message, data is correct</t>
  </si>
  <si>
    <t>Memory leak test for conv2d_test</t>
  </si>
  <si>
    <t>valgrind --leak-check=yes ./conv2d_test</t>
  </si>
  <si>
    <t>convolution correctness test- C++</t>
  </si>
  <si>
    <t>./conv2d_test</t>
  </si>
  <si>
    <t>func_test</t>
  </si>
  <si>
    <t>./func_test</t>
  </si>
  <si>
    <t>Memory leak test for func_test</t>
  </si>
  <si>
    <t>valgrind --leak-check=yes ./func_test</t>
  </si>
  <si>
    <t>Profiling</t>
  </si>
  <si>
    <t>profiler</t>
  </si>
  <si>
    <t>./profiler</t>
  </si>
  <si>
    <t>3.8.10</t>
  </si>
  <si>
    <t xml:space="preserve">CBO model power saving function test:
</t>
  </si>
  <si>
    <t>inference&amp;training</t>
  </si>
  <si>
    <t>Overall system test</t>
  </si>
  <si>
    <t xml:space="preserve">vFlow workload needs to be functional w/ CBO model and given simulation data. </t>
  </si>
  <si>
    <t>Simulation data generator test needs to have wave signal output</t>
  </si>
  <si>
    <t>vFlow could receive data from the port of tcpreplay and libpcap</t>
  </si>
  <si>
    <t>Data generation &amp; streaming test</t>
  </si>
  <si>
    <t>CBO model training test, the training loss can converge with given simulation data</t>
  </si>
  <si>
    <t>CBO model inference, traffic package drop is 0</t>
  </si>
  <si>
    <t>1. Run python3 inference_test.py
2. Check traffic package drop via Grafana Visualization Results or logs informaion.
grep 'Average drop per second: 0.0' from log info.</t>
  </si>
  <si>
    <t>Traffic package drop is 0.</t>
  </si>
  <si>
    <t xml:space="preserve">
1.  inference_test.py start running without any error. 
2. During  inference_test.py running, check cpu core frequency have some change in nfm_server.</t>
  </si>
  <si>
    <t>1. power_saving.py running witout any error.
2. After the running done, can get model and log info from logs.
3. Check file ./datafile/optim.pickle have been updated.</t>
  </si>
  <si>
    <t xml:space="preserve">Refer to CBO BKM step2:
1. Set server core to high freq, use sh data_generator/changeSingleCoreFreq.sh
2. Run below command to replay traffic data
tcpreplay -i eth1 --mbps=71000 -l 100 ./172.16.113.140.pcap (change network card name and ip address)
check any loss , if loss reduce the mbps value until you observe no loss. (netstat -suna | grep -i "packet receive errors")
3. Run the vflowgenerator script with min value and max value as 44 and 84.
 it will form a sign wave pattern you can observe in the grafana, and if no packet drops observe in this case.
$python ./data_generator/upfpattern_vflowtrafficgenerator.py &lt;min&gt; &lt;max&gt;
</t>
  </si>
  <si>
    <t>vFlow could receive data from the port of 5556, can find some data ouput, not 0 as below.
  "NetflowV9": {
    "UDPQueue": 0,
    "MessageQueue": 0,
    "UDPCount": 0,
    "DecodedCount": 0,
    "MQErrorCount": 0,
    "Workers": 10000</t>
  </si>
  <si>
    <t xml:space="preserve"> it will form a sign wave pattern you can observe in the grafana.</t>
  </si>
  <si>
    <t>DDPG(traffic_steering) model user inference case- Python</t>
  </si>
  <si>
    <t>python3 traffic_steering.py</t>
  </si>
  <si>
    <t>power_telemetry</t>
  </si>
  <si>
    <t>Criteria:
show cpu core frequency change;
traffic package drop is 0;
Steps:
1. Refer to CBO BKM Prerequisites to setup env
2. cd CoNAT/models/thor/apps/power_saving/
3. pip3 install -r requirements.txt
4. Setup NFM component;
5. mkdir logs if not exist
6. python3 inference_test.py</t>
  </si>
  <si>
    <t>Criteria:
model weights were updated with given data;
Steps:
1. refer to CBO BKM Prerequisites to setup env
2. cd CoNAT/models/thor/apps/power_saving/
3. pip3 install -r requirements.txt
4. follow set up steps to install vflow/collectd/prometheus components;
5.  mkdir logs if not exist
     python3 power_saving.py
5. Check file ./datafile/optim.pickle have been updated. ( also can grep 'Successfully written the pickle file' from log info.)</t>
  </si>
  <si>
    <t>WW18</t>
  </si>
  <si>
    <t>NAX-186</t>
  </si>
  <si>
    <t>[memory leak test]core dump in traffic steering</t>
  </si>
  <si>
    <t>Icelake</t>
  </si>
  <si>
    <t>Sapphire Rapids</t>
  </si>
  <si>
    <t>BKC</t>
  </si>
  <si>
    <t xml:space="preserve">Memory </t>
  </si>
  <si>
    <t>32Gx8 (socket 0)
32Gx2(socket 1)</t>
  </si>
  <si>
    <t>CPU running MHz</t>
  </si>
  <si>
    <t>CPU locked Frequency</t>
  </si>
  <si>
    <t>Ubuntu 18.04</t>
  </si>
  <si>
    <t>Container</t>
  </si>
  <si>
    <t>kernal</t>
  </si>
  <si>
    <t>Config</t>
  </si>
  <si>
    <t>Note</t>
  </si>
  <si>
    <t>Python file</t>
  </si>
  <si>
    <t>Model</t>
  </si>
  <si>
    <t>Backend</t>
  </si>
  <si>
    <t>Model 
precision</t>
  </si>
  <si>
    <t>Multi-Variate Support</t>
  </si>
  <si>
    <t>Multi-Step Support</t>
  </si>
  <si>
    <t>look_back / horizon</t>
  </si>
  <si>
    <t>sMAPE 
for AvgRate</t>
  </si>
  <si>
    <t>sMAPE
for total</t>
  </si>
  <si>
    <t>MSE
for AvgRate</t>
  </si>
  <si>
    <t>MSE
for total</t>
  </si>
  <si>
    <t>Throughput
(frame/s)</t>
  </si>
  <si>
    <t>Latency (ms)</t>
  </si>
  <si>
    <t>LSTM</t>
  </si>
  <si>
    <t>ONNX==1.10.1
pytorch==1.9.0
pytorch-lightning==1.4.2</t>
  </si>
  <si>
    <t>FP32</t>
  </si>
  <si>
    <t>yes</t>
  </si>
  <si>
    <t xml:space="preserve">Single-step84-&gt;1
</t>
  </si>
  <si>
    <t>Seq2Seq</t>
  </si>
  <si>
    <t xml:space="preserve">Short2short 12-&gt;12 </t>
  </si>
  <si>
    <t xml:space="preserve">Long2long 84-&gt;84 </t>
  </si>
  <si>
    <t>Long2short 84-&gt;12</t>
  </si>
  <si>
    <t>Short2long 12 -&gt;84</t>
  </si>
  <si>
    <t>TCN</t>
  </si>
  <si>
    <t>ONNX==1.10.1
pytorch==1.9.0py
torch-lightning==1.4.2</t>
  </si>
  <si>
    <t>MTNet</t>
  </si>
  <si>
    <t>tensorflow==2.6.0</t>
  </si>
  <si>
    <t>TBD</t>
  </si>
  <si>
    <t>Prophet</t>
  </si>
  <si>
    <t>prophet==1.0.1</t>
  </si>
  <si>
    <t>No related config</t>
  </si>
  <si>
    <t>ARIMA</t>
  </si>
  <si>
    <t>pmdarima==1.8.2</t>
  </si>
  <si>
    <t>Archer City Modular Board</t>
  </si>
  <si>
    <r>
      <t>1. Refer to CBO BKM step2 and step3 to setup env, install  tcpreplay and libpcap, vflow
2. export no_proxy=localhost,127.0.0.1,10.67.115.26 (change with test server ip)
3. Replay traffic data as below command:
     $ tcpreplay -i eth1 --mbps=71000 -l 100</t>
    </r>
    <r>
      <rPr>
        <i/>
        <sz val="10"/>
        <color theme="1"/>
        <rFont val="Calibri"/>
        <family val="2"/>
      </rPr>
      <t xml:space="preserve"> ./172.16.113.140</t>
    </r>
    <r>
      <rPr>
        <sz val="10"/>
        <color theme="1"/>
        <rFont val="Calibri"/>
        <family val="2"/>
      </rPr>
      <t>.pcap (Change with your server's networ card name and ip)
4. Run vflow:
     $ taskset -c 10,11 vflow -stats-format http -netflow9-port=5556
5. Check vflow could receive data from port of tcpreplay
     $ curl -x GET http://127.0.0.1:8081/flow | jq</t>
    </r>
  </si>
  <si>
    <t>definitely lost=0,indirectly lost=0,possibly lost=40,640 bytes in 127 blocks (in oneDNN)</t>
  </si>
  <si>
    <t>Training Time (s): epochs=20
cores=1 batch_size=32</t>
  </si>
  <si>
    <t>Training Time (s): epochs=20  cpu_cores=4 batch_size=128</t>
  </si>
  <si>
    <t>-</t>
  </si>
  <si>
    <t>Samsung DDR4 128G  3200 MT/s</t>
  </si>
  <si>
    <t xml:space="preserve">DDR5 128G </t>
  </si>
  <si>
    <t>500G SSD</t>
  </si>
  <si>
    <t>NPS SPR AI BKC WW30</t>
  </si>
  <si>
    <t>Ubuntu 20.04 (ICL)</t>
  </si>
  <si>
    <t>Ubuntu 22.04 LTS (SPR)</t>
  </si>
  <si>
    <t>Ubuntu 20.04(ICL)</t>
  </si>
  <si>
    <t>Ubuntu 20.04 LTS (SPR)</t>
  </si>
  <si>
    <t>2-High</t>
  </si>
  <si>
    <t>NAX-365</t>
  </si>
  <si>
    <t>OneRL crashed in Fuzzing test</t>
  </si>
  <si>
    <t>NAX-364</t>
  </si>
  <si>
    <t>Bandit scan issues in OneRL</t>
  </si>
  <si>
    <t>NAX-363</t>
  </si>
  <si>
    <t>Bandit scan issues in Chronos</t>
  </si>
  <si>
    <t>NAX-362</t>
  </si>
  <si>
    <t>Klocwork scan issue: Unvalidated integer value</t>
  </si>
  <si>
    <t>32Gx4 (socket 0)
32Gx4(socket 1)</t>
  </si>
  <si>
    <t xml:space="preserve">Ubuntu 22.04.1 LTS </t>
  </si>
  <si>
    <t xml:space="preserve"> 5.15.0-43-generic x86_64</t>
  </si>
  <si>
    <t>PyTorch with AutoML</t>
  </si>
  <si>
    <t xml:space="preserve">PyTorch without AutoML
</t>
  </si>
  <si>
    <t>ONNX without AutoML</t>
  </si>
  <si>
    <t>test_fit_customized_metrics</t>
  </si>
  <si>
    <t>test_autoformer_forecaster_fit_eval_pred_array</t>
  </si>
  <si>
    <t>test_autoformer_forecaster_fit_eval_pred_loader</t>
  </si>
  <si>
    <t>test_autoformer_forecaster_save_load</t>
  </si>
  <si>
    <t>test_autoformer_forecaster_seed</t>
  </si>
  <si>
    <t>test_tsppl_mixed_data_type_usage</t>
  </si>
  <si>
    <t>test_tsppl_quantize_input_data</t>
  </si>
  <si>
    <t>test_tsppl_quantize_public_dataset</t>
  </si>
  <si>
    <t>test_lstm_forecaster_quantization</t>
  </si>
  <si>
    <t>test_tcn_forecaster_quantization</t>
  </si>
  <si>
    <t>test_autoformer_forecaster_multi_objective_tune</t>
  </si>
  <si>
    <t>test_autoformer_forecaster_tune</t>
  </si>
  <si>
    <t>test_autoformer_forecaster_tune_save_load</t>
  </si>
  <si>
    <t>test_tcn_forecaster_multi_objective_tune</t>
  </si>
  <si>
    <t>test_tcn_forecaster_tune</t>
  </si>
  <si>
    <t>test_lstm_forecaster_fit_best_val</t>
  </si>
  <si>
    <t>test_lstm_forecaster_fit_earlystop</t>
  </si>
  <si>
    <t>test_lstm_forecaster_fit_earlystop_patience</t>
  </si>
  <si>
    <t>test_lstm_forecaster_fit_loader_val</t>
  </si>
  <si>
    <t>test_lstm_forecaster_fit_val</t>
  </si>
  <si>
    <t>test_tcn_forecaster_tune_save_load</t>
  </si>
  <si>
    <t>test_tcn_forecaster_quantization_dynamic</t>
  </si>
  <si>
    <t>SKIPPED</t>
  </si>
  <si>
    <t>TestPublicDataset</t>
  </si>
  <si>
    <t>TestRollTimeSeries</t>
  </si>
  <si>
    <t>TestChronosModelAutoformerForecaster</t>
  </si>
  <si>
    <t>TestChronosModelPytorch</t>
  </si>
  <si>
    <t>TestLSTMForecaster</t>
  </si>
  <si>
    <t>TestSeq2SeqForecaster</t>
  </si>
  <si>
    <t>TestTCNForecaster</t>
  </si>
  <si>
    <t>TestAutoformerPytorch</t>
  </si>
  <si>
    <t>TestVanillaLSTM</t>
  </si>
  <si>
    <t>TestTcnKeras</t>
  </si>
  <si>
    <t>TestChronosPytorchLoss</t>
  </si>
  <si>
    <t>test_fit_third_party_data_creator_tf2</t>
  </si>
  <si>
    <t>test_fit_third_party_feature_tf2</t>
  </si>
  <si>
    <t>test_tsppl_quantize_data_creator</t>
  </si>
  <si>
    <t>test_fit_metric</t>
  </si>
  <si>
    <t>test_fit_np_keras</t>
  </si>
  <si>
    <t>test_save_load_keras</t>
  </si>
  <si>
    <t>test_tsdata_roll_timeenc</t>
  </si>
  <si>
    <t>test_tsdata_roll_timeenc_predict</t>
  </si>
  <si>
    <t>test_tsdata_roll_timeenc_to_torch_data_loader</t>
  </si>
  <si>
    <t>test_tsdata_roll_timeenc_to_torch_data_loader_predict</t>
  </si>
  <si>
    <t>test_tsdata_to_tf_dataset</t>
  </si>
  <si>
    <t>test_tsdataset_to_torch_loader_lessthansample</t>
  </si>
  <si>
    <t>test_autoformer_forecaster_fit_without_tune</t>
  </si>
  <si>
    <t>test_forecaster_from_tsdataset</t>
  </si>
  <si>
    <t>test_forecaster_from_tsdataset_data_loader_onnx</t>
  </si>
  <si>
    <t>test_lstm_customized_loss_metric</t>
  </si>
  <si>
    <t>test_lstm_forecaster_openvino_methods</t>
  </si>
  <si>
    <t>test_lstm_forecaster_quantization_onnx</t>
  </si>
  <si>
    <t>test_lstm_forecaster_quantization_onnx_tuning</t>
  </si>
  <si>
    <t>test_autoformer_forecaster_import</t>
  </si>
  <si>
    <t>test_lstm_forecaster_import</t>
  </si>
  <si>
    <t>test_s2s_forecaster_import</t>
  </si>
  <si>
    <t>test_tcn_forecaster_import</t>
  </si>
  <si>
    <t>test_s2s_customized_loss_metric</t>
  </si>
  <si>
    <t>test_s2s_dataloader_distributed</t>
  </si>
  <si>
    <t>test_s2s_forecaster_fit_best_val</t>
  </si>
  <si>
    <t>test_s2s_forecaster_fit_earlystop</t>
  </si>
  <si>
    <t>test_s2s_forecaster_fit_earlystop_patience</t>
  </si>
  <si>
    <t>test_s2s_forecaster_fit_loader_val</t>
  </si>
  <si>
    <t>test_s2s_forecaster_fit_val</t>
  </si>
  <si>
    <t>test_s2s_forecaster_openvino_methods</t>
  </si>
  <si>
    <t>test_tcn_customized_loss_metric</t>
  </si>
  <si>
    <t>test_tcn_forecaster_fit_best_val</t>
  </si>
  <si>
    <t>test_tcn_forecaster_fit_earlystop</t>
  </si>
  <si>
    <t>test_tcn_forecaster_fit_earlystop_patience</t>
  </si>
  <si>
    <t>test_tcn_forecaster_fit_loader_val</t>
  </si>
  <si>
    <t>test_tcn_forecaster_fit_val</t>
  </si>
  <si>
    <t>test_tcn_forecaster_mo_tune_acceleration_fit</t>
  </si>
  <si>
    <t>test_tcn_forecaster_mo_tune_acceleration_fit_input</t>
  </si>
  <si>
    <t>test_tcn_forecaster_multi_objective_tune_acceleration</t>
  </si>
  <si>
    <t>test_tcn_forecaster_openvino_methods</t>
  </si>
  <si>
    <t>test_tcn_forecaster_quantization_onnx</t>
  </si>
  <si>
    <t>test_tcn_forecaster_quantization_onnx_tuning</t>
  </si>
  <si>
    <t>test_lstm_forecaster_fit_predict_evaluate</t>
  </si>
  <si>
    <t>test_lstm_forecaster_fit_tf_data</t>
  </si>
  <si>
    <t>test_seq2seq_fit_predict_evaluate</t>
  </si>
  <si>
    <t>test_seq2seq_fit_tf_data</t>
  </si>
  <si>
    <t>test_seq2seq_save_load</t>
  </si>
  <si>
    <t>test_tcn_forecaster_fit_predict_evaluate</t>
  </si>
  <si>
    <t>test_tcn_forecaster_fit_tf_data</t>
  </si>
  <si>
    <t>test_get_latency</t>
  </si>
  <si>
    <t>test_smape_equal_orca</t>
  </si>
  <si>
    <t>test_seq2seq_freeze_training</t>
  </si>
  <si>
    <t>test_lstm_fit_predict_evaluate</t>
  </si>
  <si>
    <t>test_lstm_freeze_training</t>
  </si>
  <si>
    <t>test_lstm_save_load</t>
  </si>
  <si>
    <t>test_tcn_fit_predict_evaluate</t>
  </si>
  <si>
    <t>test_tcn_save_load</t>
  </si>
  <si>
    <t>test_linex_loss</t>
  </si>
  <si>
    <t>pytorch</t>
  </si>
  <si>
    <t>auto_model</t>
  </si>
  <si>
    <t>autolstm_nyc_taxi</t>
  </si>
  <si>
    <t>autoprophet_nyc_taxi</t>
  </si>
  <si>
    <t>onnx_autotsestimator_nyc_taxi</t>
  </si>
  <si>
    <t>onnx_forecaster_network_traffic</t>
  </si>
  <si>
    <t>WW32</t>
  </si>
  <si>
    <t xml:space="preserve"> quantization_tcnforecaster_nyc_taxi.py</t>
  </si>
  <si>
    <t xml:space="preserve"> quantization_tcnforecaster_nyc_taxi</t>
  </si>
  <si>
    <t>quantization</t>
  </si>
  <si>
    <t>NAX-441</t>
  </si>
  <si>
    <t>[Chronos_Beta] AutoML model performance test: tests run with full cpu core threads, not as set thread</t>
  </si>
  <si>
    <t>[Chronos_Beta] AutoML model performance test: sMAPE and MSE value become very bad than before</t>
  </si>
  <si>
    <t>OpenVINO without AutoML</t>
  </si>
  <si>
    <t>valgrind --leak-check=yes ./inner_product_test</t>
  </si>
  <si>
    <t>valgrind --leak-check=yes ./add_activation_function</t>
  </si>
  <si>
    <t xml:space="preserve"> definitely lost: 0 bytes in 0 blocks，indirectly lost: 0 bytes in 0 blocks, possibly lost: 40,640 bytes in 127 blocks,still reachable: 31,438 bytes in 52 blocks</t>
  </si>
  <si>
    <t>WW38</t>
  </si>
  <si>
    <t>Training/Accuracy</t>
  </si>
  <si>
    <t>Intel-tensorflow 2.7.0</t>
  </si>
  <si>
    <t>2.7.0</t>
  </si>
  <si>
    <t>1.11.0</t>
  </si>
  <si>
    <t>0.12.0</t>
  </si>
  <si>
    <t>1.6.4</t>
  </si>
  <si>
    <t>4.5.5.64</t>
  </si>
  <si>
    <t>1.11.1</t>
  </si>
  <si>
    <t>2.10.0</t>
  </si>
  <si>
    <t>2.1.0.dev0</t>
  </si>
  <si>
    <t>1.21.5</t>
  </si>
  <si>
    <t>1.15.0</t>
  </si>
  <si>
    <t>0.7.2</t>
  </si>
  <si>
    <t>2.1.0b20220820</t>
  </si>
  <si>
    <t>Inference (1c1t)</t>
  </si>
  <si>
    <t>Accuracy</t>
  </si>
  <si>
    <t>core number</t>
  </si>
  <si>
    <t>batch_size</t>
  </si>
  <si>
    <t>Reward</t>
  </si>
  <si>
    <t>5.4.0-125-generic</t>
  </si>
  <si>
    <t>5.4.0-125-generic(ICL)</t>
  </si>
  <si>
    <t xml:space="preserve"> 5.15.0-43-generic (SPR)</t>
  </si>
  <si>
    <t>IR FP32 (brgemm:avx512_core)</t>
  </si>
  <si>
    <t>IR INT8 amx</t>
  </si>
  <si>
    <t>Platform (ICL)</t>
  </si>
  <si>
    <t>Platform (SPR)</t>
  </si>
  <si>
    <t>Intel(R) Xeon(R) Platinum 8480+ (E3 stepping)</t>
  </si>
  <si>
    <t>SPR</t>
  </si>
  <si>
    <t>ICL</t>
  </si>
  <si>
    <t>NAAL</t>
  </si>
  <si>
    <t>Skipped</t>
  </si>
  <si>
    <t>Dependency-NAAL</t>
  </si>
  <si>
    <t>Dependency-NAAL-CBO</t>
  </si>
  <si>
    <t>Dependency-NAAL-GNN</t>
  </si>
  <si>
    <t>DDPG(user selection) actor NAAL evaluation</t>
  </si>
  <si>
    <t>NAAL C++ API function test</t>
  </si>
  <si>
    <t>NAAL C++ API profiling test</t>
  </si>
  <si>
    <t>gnn</t>
  </si>
  <si>
    <t>No error message,data is correct</t>
  </si>
  <si>
    <t>Intel(R) SPR-SP E3 stepping XCC</t>
  </si>
  <si>
    <t>./inner_product_test</t>
  </si>
  <si>
    <t>./add_activation_function</t>
  </si>
  <si>
    <t xml:space="preserve"> add_inner_product.py</t>
  </si>
  <si>
    <t>python3 add_inner_product.py</t>
  </si>
  <si>
    <t xml:space="preserve"> add_activation_function.py</t>
  </si>
  <si>
    <t>python3 add_activation_function.py</t>
  </si>
  <si>
    <t>OpenVino</t>
  </si>
  <si>
    <t>2022.1.1</t>
  </si>
  <si>
    <t>openvino</t>
  </si>
  <si>
    <t>2022.2.0.dev20220829</t>
  </si>
  <si>
    <t>openvino-dev</t>
  </si>
  <si>
    <t>NAX-440</t>
  </si>
  <si>
    <t>NAX-439</t>
  </si>
  <si>
    <t>TCN VNNI optimizaiton doesn't take effect in SPR</t>
  </si>
  <si>
    <t>NAX-437</t>
  </si>
  <si>
    <t>OneRL test case : offline_ddpg run failed</t>
  </si>
  <si>
    <t>Implemented</t>
  </si>
  <si>
    <t>pb FP32 (brgemm:avx512_core)</t>
  </si>
  <si>
    <t>pb INT8 vnni</t>
  </si>
  <si>
    <t>IR INT8 avx512_core_vnni</t>
  </si>
  <si>
    <t>pb INT8 (amx)</t>
  </si>
  <si>
    <t>NAX-491</t>
  </si>
  <si>
    <t>python3 user_selection_test.py</t>
  </si>
  <si>
    <t>Intel(R) Xeon(R) Platinum 8358 CPU running frequency at 3.4G</t>
  </si>
  <si>
    <t>ICL locking at 3.4GHz one core</t>
  </si>
  <si>
    <t>Performance (ms) per episode</t>
  </si>
  <si>
    <t>TF</t>
  </si>
  <si>
    <t>OV</t>
  </si>
  <si>
    <t>env interacting</t>
  </si>
  <si>
    <t>actor model time</t>
  </si>
  <si>
    <t>lstm model time</t>
  </si>
  <si>
    <t xml:space="preserve">mean inference time(us) </t>
  </si>
  <si>
    <t xml:space="preserve">latency average time(us) </t>
  </si>
  <si>
    <t>throughput(FPS)</t>
  </si>
  <si>
    <t xml:space="preserve">inference mean time(us) </t>
  </si>
  <si>
    <t>actor pb FP32</t>
  </si>
  <si>
    <t>pb FP32(brgemm:avx512_core)</t>
  </si>
  <si>
    <t>FP32(x64:gemm:jit)</t>
  </si>
  <si>
    <t>FP32(brgemm:avx512_core)</t>
  </si>
  <si>
    <t>actor pb INT8 (vnni)</t>
  </si>
  <si>
    <t>INT8(vnni)</t>
  </si>
  <si>
    <t>IR INT8 vnni</t>
  </si>
  <si>
    <t>IR FP32(brgemm:avx512_core)</t>
  </si>
  <si>
    <t xml:space="preserve">SPR1 locking at 3.8 GHz </t>
  </si>
  <si>
    <t>SPR1 locking at 3.8 GHz</t>
  </si>
  <si>
    <t xml:space="preserve">SPR1 locking at </t>
  </si>
  <si>
    <t>SPR1 locking locking at 3.8GHz</t>
  </si>
  <si>
    <t>SPR1 locking at 3.8GHz one core</t>
  </si>
  <si>
    <t xml:space="preserve">infernece mean time(us) </t>
  </si>
  <si>
    <t>pb INT8 (vnni)</t>
  </si>
  <si>
    <t>IR INT8 (vnni)</t>
  </si>
  <si>
    <t>actor pb INT8 (amx)</t>
  </si>
  <si>
    <t>IR INT8 (amx)</t>
  </si>
  <si>
    <t xml:space="preserve"> INT8 (amx)</t>
  </si>
  <si>
    <t>FP32 (x64:gemm:jit)</t>
  </si>
  <si>
    <t>FP32 (brgemm:avx512_core)</t>
  </si>
  <si>
    <t>pb INT8(amx)</t>
  </si>
  <si>
    <t>AFForecaster.py</t>
  </si>
  <si>
    <t>Autoformer</t>
  </si>
  <si>
    <t>LSTMforecaster_with_main.py.py</t>
  </si>
  <si>
    <t>Seq2seqforecaster_with_main.py.py</t>
  </si>
  <si>
    <t>TCNForecaster_with_main.py.py</t>
  </si>
  <si>
    <t>MTNetForecaster_with_main.py.py</t>
  </si>
  <si>
    <t>Prophetforecaster_with_main.py.py</t>
  </si>
  <si>
    <t>Arimaforecaster_with_main.py.py</t>
  </si>
  <si>
    <t>LSTMforecaster_with_main.py</t>
  </si>
  <si>
    <t>Seq2seqforecaster_with_main.py</t>
  </si>
  <si>
    <t>TCNForecaster_with_main.py</t>
  </si>
  <si>
    <t>MTNetForecaster_with_main.py</t>
  </si>
  <si>
    <t>Prophetforecaster_with_main.py</t>
  </si>
  <si>
    <t>Arimaforecaster_with_main.py</t>
  </si>
  <si>
    <t>Long2short 84-&gt;01</t>
  </si>
  <si>
    <t>1. Dataset download successfully.
2. After case running finished, can get test results and report from test logs</t>
  </si>
  <si>
    <t>1. Dataset download successfully.
2. After case running finished, can get test results and report from test logs.</t>
  </si>
  <si>
    <t>After case running finished, can get test results and report from test logs.</t>
  </si>
  <si>
    <t>NAX-492</t>
  </si>
  <si>
    <t>[Hestia] AutoML Ray[tune] doesn’t work properly. Neither perform parallel training nor limit the number of samples while searching.</t>
  </si>
  <si>
    <t>c++ original</t>
  </si>
  <si>
    <t>c++ optimized</t>
  </si>
  <si>
    <t>pre-beta</t>
  </si>
  <si>
    <t>NAX-481</t>
  </si>
  <si>
    <t>OneRL gnn openvino test core dump error in spr server</t>
  </si>
  <si>
    <t>NAX-376</t>
  </si>
  <si>
    <t>[OneRL] Failed to run user_selection_test.py since 'module 'tensorflow' has no attribute 'variable_scope''</t>
  </si>
  <si>
    <t>In Progress</t>
  </si>
  <si>
    <t>NAX-493</t>
  </si>
  <si>
    <t>GNN inference_cpp_failed</t>
  </si>
  <si>
    <t>Hestia</t>
  </si>
  <si>
    <t xml:space="preserve">1.cd gnn_rl/training,refer to readme.txt,build environment.                                                    
2.cd gnn_rl/inference/python,  ./xAPP_perf.sh 
</t>
  </si>
  <si>
    <t xml:space="preserve">
test inference performance data for tf/ov/cpp with 1c1t/ 2c2t/4c4t ICL/SPR</t>
  </si>
  <si>
    <t>WW40</t>
  </si>
  <si>
    <t>gnn inference python test</t>
  </si>
  <si>
    <t>gnn inference cpp test</t>
  </si>
  <si>
    <t xml:space="preserve">SPR. chronos_function_openvino_failed  </t>
  </si>
  <si>
    <t>gnn training python test</t>
  </si>
  <si>
    <t>test training for tf/ov/cpp with ICL/SPR
python3 xApp_train.py</t>
  </si>
  <si>
    <t>chronos_function_openvino_failed with SPR</t>
  </si>
  <si>
    <t>Docker env build up and dependencies installation</t>
  </si>
  <si>
    <t>Build docker env successfully.</t>
  </si>
  <si>
    <t>PE_data download with bash script get_PE_data.sh</t>
  </si>
  <si>
    <t xml:space="preserve">PE Dataset download successfully with script. </t>
  </si>
  <si>
    <t>CICIDS2017 dataset download with script get_flow_data.sh</t>
  </si>
  <si>
    <t xml:space="preserve">CICIDS2017 Dataset download successfully with script. </t>
  </si>
  <si>
    <t xml:space="preserve">
running finished, can get test results and report from test logs</t>
  </si>
  <si>
    <t xml:space="preserve">
2. After case running finished, can get test results and report from test logs.</t>
  </si>
  <si>
    <t xml:space="preserve">Single core 1 thread inference test of MalConv w/ AutoML
$numactl -C 0 -m 0 python MalConv_main.py ./data/DeepDetectNet -v 0 -r -s 1048576 </t>
  </si>
  <si>
    <t xml:space="preserve">Single core 1 thread inference test of RappNet_main.py w/ AutoML 
$numactl -C 0 -m 0 python RappNet_main.py ./data/CICIDS2017_raw_N10_M125_noIP_noPort.csv -n 2 -m 50 </t>
  </si>
  <si>
    <t>environment_setup</t>
  </si>
  <si>
    <t>PE_dataset_download</t>
  </si>
  <si>
    <t>Flow_data_donwnload</t>
  </si>
  <si>
    <t>MalConv_model_training</t>
  </si>
  <si>
    <t>RappNet_model_training</t>
  </si>
  <si>
    <t>Single_core_thread_inference_MalConv_AutoML</t>
  </si>
  <si>
    <t>Single_core_thread_inference_RappNet_AutoML</t>
  </si>
  <si>
    <t>MalConv_model_training_with_AutoML</t>
  </si>
  <si>
    <t>RappNet_model_training_with_AutoML</t>
  </si>
  <si>
    <t>MalConv_model_inference</t>
  </si>
  <si>
    <t>RappNet_model_inference</t>
  </si>
  <si>
    <t>Training MalConv model:
python MalConv_main.py ./data/DeepDetectNet -v 0 -r -s 1048576</t>
  </si>
  <si>
    <t>Training RappNet model:
Python RappNet_main.py ./data/CICIDS2017_raw_N10_M125_noIP_noPort.csv -n 2 -m 50</t>
  </si>
  <si>
    <t xml:space="preserve">Training MalConv w/ AutoML
 python MalConv_main.py ./data/DeepDetectNet -v 0 -r -s 1048576 -o </t>
  </si>
  <si>
    <t xml:space="preserve">Inference test of MalConv w/ AutoML
python MalConv_main.py ./data/DeepDetectNet -v 0 -r -s 1048576 </t>
  </si>
  <si>
    <t>Inference test of RappNet_main.py w/ AutoML 
Python RappNet_main.py ./data/CICIDS2017_raw_N10_M125_noIP_noPort.csv -n 2 -m 50</t>
  </si>
  <si>
    <t>Training RappNet_main.py w/ AutoML 
Python RappNet_main.py ./data/CICIDS2017_raw_N10_M125_noIP_noPort.csv -n 2 -m 50 -o</t>
  </si>
  <si>
    <t>NAX-497</t>
  </si>
  <si>
    <t>[Hestia] CICIDS2017 could not download with bash script, need intel credentials</t>
  </si>
  <si>
    <t>[Hestia] AutoML could not output complete results and summary</t>
  </si>
  <si>
    <t>NAX-496</t>
  </si>
  <si>
    <t>[Hestia] Result ROC plot crash issue</t>
  </si>
  <si>
    <t>NAX-495</t>
  </si>
  <si>
    <t>4-Low</t>
  </si>
  <si>
    <t>https://ubit-artifactory-sh.intel.com/artifactory/network-ai-sh-local/Network-AI/Prod/PUB/network_AI_prod_112/Network-AI-Toolkit_ver.112.tgz</t>
  </si>
  <si>
    <t>SPR. chronos_function_openvino_failed</t>
  </si>
  <si>
    <t>saved_models/MalConv_DeepDetectNet_raw_1048576_OptFalse_20221007-124919/</t>
  </si>
  <si>
    <t>saved_models/RappNet_CICIDS2017_N2_M50_OptFalse_20221007-120459/</t>
  </si>
  <si>
    <t>icl</t>
  </si>
  <si>
    <t>WW43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</si>
</sst>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 * #,##0.00_ ;_ * \-#,##0.00_ ;_ * &quot;-&quot;??_ ;_ @_ "/>
    <numFmt numFmtId="164" formatCode="_(* #,##0.00_);_(* \(#,##0.00\);_(* &quot;-&quot;??_);_(@_)"/>
    <numFmt numFmtId="165" formatCode="[$-409]mmmm/yy;@"/>
    <numFmt numFmtId="166" formatCode="0_);[Red]\(0\)"/>
    <numFmt numFmtId="167" formatCode="0.000"/>
    <numFmt numFmtId="168" formatCode="0.000E+00"/>
    <numFmt numFmtId="169" formatCode="0.0000"/>
  </numFmts>
  <fonts count="52">
    <font>
      <sz val="11"/>
      <color theme="1"/>
      <name val="Corbel"/>
      <family val="2"/>
      <scheme val="minor"/>
    </font>
    <font>
      <sz val="11"/>
      <color theme="1"/>
      <name val="Corbel"/>
      <family val="2"/>
      <charset val="134"/>
      <scheme val="minor"/>
    </font>
    <font>
      <sz val="10"/>
      <name val="Arial"/>
      <family val="2"/>
    </font>
    <font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rgb="FF9C0006"/>
      <name val="Corbel"/>
      <family val="2"/>
      <scheme val="minor"/>
    </font>
    <font>
      <b/>
      <sz val="11"/>
      <color rgb="FFFA7D00"/>
      <name val="Corbel"/>
      <family val="2"/>
      <scheme val="minor"/>
    </font>
    <font>
      <b/>
      <sz val="11"/>
      <color theme="0"/>
      <name val="Corbel"/>
      <family val="2"/>
      <scheme val="minor"/>
    </font>
    <font>
      <i/>
      <sz val="11"/>
      <color rgb="FF7F7F7F"/>
      <name val="Corbel"/>
      <family val="2"/>
      <scheme val="minor"/>
    </font>
    <font>
      <sz val="11"/>
      <color rgb="FF006100"/>
      <name val="Corbel"/>
      <family val="2"/>
      <scheme val="minor"/>
    </font>
    <font>
      <b/>
      <sz val="15"/>
      <color theme="3"/>
      <name val="Corbel"/>
      <family val="2"/>
      <scheme val="minor"/>
    </font>
    <font>
      <b/>
      <sz val="13"/>
      <color theme="3"/>
      <name val="Corbel"/>
      <family val="2"/>
      <scheme val="minor"/>
    </font>
    <font>
      <b/>
      <sz val="11"/>
      <color theme="3"/>
      <name val="Corbel"/>
      <family val="2"/>
      <scheme val="minor"/>
    </font>
    <font>
      <sz val="11"/>
      <color rgb="FF3F3F76"/>
      <name val="Corbel"/>
      <family val="2"/>
      <scheme val="minor"/>
    </font>
    <font>
      <sz val="11"/>
      <color rgb="FFFA7D00"/>
      <name val="Corbel"/>
      <family val="2"/>
      <scheme val="minor"/>
    </font>
    <font>
      <sz val="11"/>
      <color rgb="FF9C6500"/>
      <name val="Corbel"/>
      <family val="2"/>
      <scheme val="minor"/>
    </font>
    <font>
      <b/>
      <sz val="11"/>
      <color rgb="FF3F3F3F"/>
      <name val="Corbel"/>
      <family val="2"/>
      <scheme val="minor"/>
    </font>
    <font>
      <b/>
      <sz val="18"/>
      <color theme="3"/>
      <name val="Corbel"/>
      <family val="2"/>
      <scheme val="major"/>
    </font>
    <font>
      <b/>
      <sz val="11"/>
      <color theme="1"/>
      <name val="Corbel"/>
      <family val="2"/>
      <scheme val="minor"/>
    </font>
    <font>
      <sz val="11"/>
      <color indexed="10"/>
      <name val="Corbel"/>
      <family val="2"/>
      <scheme val="minor"/>
    </font>
    <font>
      <u/>
      <sz val="11"/>
      <color theme="10"/>
      <name val="Corbel"/>
      <family val="2"/>
      <scheme val="minor"/>
    </font>
    <font>
      <sz val="11"/>
      <color theme="1"/>
      <name val="Corbel"/>
      <family val="2"/>
      <charset val="134"/>
      <scheme val="minor"/>
    </font>
    <font>
      <sz val="11"/>
      <color theme="0"/>
      <name val="Corbel"/>
      <family val="2"/>
      <charset val="134"/>
      <scheme val="minor"/>
    </font>
    <font>
      <sz val="8"/>
      <name val="Corbel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sz val="9"/>
      <name val="Corbel"/>
      <family val="3"/>
      <charset val="134"/>
      <scheme val="minor"/>
    </font>
    <font>
      <sz val="9"/>
      <name val="Corbel"/>
      <family val="3"/>
      <charset val="134"/>
      <scheme val="minor"/>
    </font>
    <font>
      <b/>
      <sz val="10"/>
      <color theme="0"/>
      <name val="DengXian"/>
      <family val="3"/>
      <charset val="134"/>
    </font>
    <font>
      <sz val="10"/>
      <color theme="1"/>
      <name val="DengXian"/>
      <family val="3"/>
      <charset val="134"/>
    </font>
    <font>
      <b/>
      <sz val="10"/>
      <color theme="1"/>
      <name val="DengXian"/>
      <family val="3"/>
      <charset val="134"/>
    </font>
    <font>
      <sz val="10"/>
      <color theme="0"/>
      <name val="DengXian"/>
      <family val="3"/>
      <charset val="134"/>
    </font>
    <font>
      <b/>
      <sz val="10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242424"/>
      <name val="Calibri"/>
      <family val="2"/>
    </font>
    <font>
      <i/>
      <sz val="10"/>
      <color theme="1"/>
      <name val="Calibri"/>
      <family val="2"/>
    </font>
    <font>
      <sz val="11"/>
      <color theme="1"/>
      <name val="Calibri"/>
      <family val="2"/>
    </font>
    <font>
      <strike/>
      <sz val="10"/>
      <color theme="1"/>
      <name val="Calibri"/>
      <family val="2"/>
    </font>
    <font>
      <u/>
      <sz val="10"/>
      <color theme="10"/>
      <name val="Calibri"/>
      <family val="2"/>
    </font>
    <font>
      <u/>
      <sz val="11"/>
      <color theme="10"/>
      <name val="Calibri"/>
      <family val="2"/>
    </font>
    <font>
      <b/>
      <sz val="10"/>
      <color rgb="FFFFFFFF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8"/>
      <color theme="1"/>
      <name val="Calibri"/>
      <family val="2"/>
    </font>
    <font>
      <sz val="10.5"/>
      <color theme="1"/>
      <name val="Calibri"/>
      <family val="2"/>
    </font>
    <font>
      <sz val="11"/>
      <color rgb="FF000000"/>
      <name val="Corbel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4" tint="0.59990234076967686"/>
        <bgColor indexed="64"/>
      </patternFill>
    </fill>
    <fill>
      <patternFill patternType="solid">
        <fgColor theme="5" tint="0.59990234076967686"/>
        <bgColor indexed="64"/>
      </patternFill>
    </fill>
    <fill>
      <patternFill patternType="solid">
        <fgColor theme="6" tint="0.59990234076967686"/>
        <bgColor indexed="64"/>
      </patternFill>
    </fill>
    <fill>
      <patternFill patternType="solid">
        <fgColor theme="7" tint="0.59990234076967686"/>
        <bgColor indexed="64"/>
      </patternFill>
    </fill>
    <fill>
      <patternFill patternType="solid">
        <fgColor theme="8" tint="0.59990234076967686"/>
        <bgColor indexed="64"/>
      </patternFill>
    </fill>
    <fill>
      <patternFill patternType="solid">
        <fgColor theme="9" tint="0.59990234076967686"/>
        <bgColor indexed="64"/>
      </patternFill>
    </fill>
    <fill>
      <patternFill patternType="solid">
        <fgColor theme="4" tint="0.39960936307870726"/>
        <bgColor indexed="64"/>
      </patternFill>
    </fill>
    <fill>
      <patternFill patternType="solid">
        <fgColor theme="5" tint="0.39960936307870726"/>
        <bgColor indexed="64"/>
      </patternFill>
    </fill>
    <fill>
      <patternFill patternType="solid">
        <fgColor theme="6" tint="0.39960936307870726"/>
        <bgColor indexed="64"/>
      </patternFill>
    </fill>
    <fill>
      <patternFill patternType="solid">
        <fgColor theme="7" tint="0.39960936307870726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theme="9" tint="0.3996093630787072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/>
      </patternFill>
    </fill>
    <fill>
      <patternFill patternType="solid">
        <fgColor rgb="FF66669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C598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F4E79"/>
        <bgColor rgb="FF000000"/>
      </patternFill>
    </fill>
    <fill>
      <patternFill patternType="solid">
        <fgColor rgb="FF66669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BD6ED"/>
        <bgColor indexed="64"/>
      </patternFill>
    </fill>
  </fills>
  <borders count="4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25229651783809"/>
      </bottom>
      <diagonal/>
    </border>
    <border>
      <left/>
      <right/>
      <top/>
      <bottom style="medium">
        <color theme="4" tint="0.39960936307870726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68">
    <xf numFmtId="0" fontId="0" fillId="0" borderId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2" borderId="0" applyNumberFormat="0" applyBorder="0" applyAlignment="0" applyProtection="0"/>
    <xf numFmtId="165" fontId="3" fillId="13" borderId="0" applyNumberFormat="0" applyBorder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5" fillId="28" borderId="0" applyNumberFormat="0" applyBorder="0" applyAlignment="0" applyProtection="0"/>
    <xf numFmtId="165" fontId="6" fillId="29" borderId="1" applyNumberFormat="0" applyAlignment="0" applyProtection="0"/>
    <xf numFmtId="165" fontId="7" fillId="30" borderId="2" applyNumberFormat="0" applyAlignment="0" applyProtection="0"/>
    <xf numFmtId="165" fontId="8" fillId="0" borderId="0" applyNumberFormat="0" applyFill="0" applyBorder="0" applyAlignment="0" applyProtection="0"/>
    <xf numFmtId="165" fontId="9" fillId="31" borderId="0" applyNumberFormat="0" applyBorder="0" applyAlignment="0" applyProtection="0"/>
    <xf numFmtId="165" fontId="10" fillId="0" borderId="3" applyNumberFormat="0" applyFill="0" applyAlignment="0" applyProtection="0"/>
    <xf numFmtId="165" fontId="11" fillId="0" borderId="4" applyNumberFormat="0" applyFill="0" applyAlignment="0" applyProtection="0"/>
    <xf numFmtId="165" fontId="12" fillId="0" borderId="5" applyNumberFormat="0" applyFill="0" applyAlignment="0" applyProtection="0"/>
    <xf numFmtId="165" fontId="12" fillId="0" borderId="0" applyNumberFormat="0" applyFill="0" applyBorder="0" applyAlignment="0" applyProtection="0"/>
    <xf numFmtId="165" fontId="13" fillId="2" borderId="1" applyNumberFormat="0" applyAlignment="0" applyProtection="0"/>
    <xf numFmtId="165" fontId="14" fillId="0" borderId="6" applyNumberFormat="0" applyFill="0" applyAlignment="0" applyProtection="0"/>
    <xf numFmtId="165" fontId="15" fillId="32" borderId="0" applyNumberFormat="0" applyBorder="0" applyAlignment="0" applyProtection="0"/>
    <xf numFmtId="165" fontId="3" fillId="0" borderId="0"/>
    <xf numFmtId="165" fontId="3" fillId="3" borderId="7" applyNumberFormat="0" applyAlignment="0" applyProtection="0"/>
    <xf numFmtId="165" fontId="16" fillId="29" borderId="8" applyNumberFormat="0" applyAlignment="0" applyProtection="0"/>
    <xf numFmtId="165" fontId="17" fillId="0" borderId="0" applyNumberFormat="0" applyFill="0" applyBorder="0" applyAlignment="0" applyProtection="0"/>
    <xf numFmtId="165" fontId="18" fillId="0" borderId="9" applyNumberFormat="0" applyFill="0" applyAlignment="0" applyProtection="0"/>
    <xf numFmtId="165" fontId="19" fillId="0" borderId="0" applyNumberFormat="0" applyFill="0" applyBorder="0" applyAlignment="0" applyProtection="0"/>
    <xf numFmtId="165" fontId="2" fillId="0" borderId="0"/>
    <xf numFmtId="165" fontId="20" fillId="0" borderId="0"/>
    <xf numFmtId="165" fontId="3" fillId="0" borderId="0"/>
    <xf numFmtId="165" fontId="3" fillId="0" borderId="0"/>
    <xf numFmtId="165" fontId="20" fillId="0" borderId="0" applyNumberFormat="0" applyFill="0" applyBorder="0" applyAlignment="0" applyProtection="0"/>
    <xf numFmtId="0" fontId="3" fillId="0" borderId="0"/>
    <xf numFmtId="0" fontId="21" fillId="0" borderId="0">
      <alignment vertical="center"/>
    </xf>
    <xf numFmtId="0" fontId="22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/>
    <xf numFmtId="0" fontId="24" fillId="0" borderId="0"/>
    <xf numFmtId="0" fontId="24" fillId="0" borderId="0"/>
    <xf numFmtId="0" fontId="25" fillId="0" borderId="0"/>
    <xf numFmtId="0" fontId="26" fillId="0" borderId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0" fontId="3" fillId="0" borderId="0"/>
    <xf numFmtId="0" fontId="13" fillId="40" borderId="1" applyNumberFormat="0" applyAlignment="0" applyProtection="0"/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</cellStyleXfs>
  <cellXfs count="373">
    <xf numFmtId="0" fontId="0" fillId="0" borderId="0" xfId="0"/>
    <xf numFmtId="0" fontId="31" fillId="0" borderId="10" xfId="48" applyFont="1" applyBorder="1" applyAlignment="1">
      <alignment horizontal="center" vertical="center"/>
    </xf>
    <xf numFmtId="0" fontId="30" fillId="0" borderId="10" xfId="48" applyFont="1" applyBorder="1" applyAlignment="1">
      <alignment horizontal="center" vertical="center"/>
    </xf>
    <xf numFmtId="10" fontId="30" fillId="33" borderId="10" xfId="48" applyNumberFormat="1" applyFont="1" applyFill="1" applyBorder="1" applyAlignment="1">
      <alignment horizontal="center" vertical="center"/>
    </xf>
    <xf numFmtId="10" fontId="30" fillId="0" borderId="10" xfId="48" applyNumberFormat="1" applyFont="1" applyBorder="1" applyAlignment="1">
      <alignment horizontal="center" vertical="center"/>
    </xf>
    <xf numFmtId="0" fontId="29" fillId="37" borderId="10" xfId="48" applyFont="1" applyFill="1" applyBorder="1" applyAlignment="1">
      <alignment horizontal="center" vertical="center"/>
    </xf>
    <xf numFmtId="0" fontId="31" fillId="39" borderId="10" xfId="48" applyFont="1" applyFill="1" applyBorder="1" applyAlignment="1">
      <alignment horizontal="center" vertical="center"/>
    </xf>
    <xf numFmtId="10" fontId="31" fillId="39" borderId="10" xfId="48" applyNumberFormat="1" applyFont="1" applyFill="1" applyBorder="1" applyAlignment="1">
      <alignment horizontal="center" vertical="center"/>
    </xf>
    <xf numFmtId="0" fontId="29" fillId="37" borderId="10" xfId="58" applyFont="1" applyFill="1" applyBorder="1" applyAlignment="1">
      <alignment horizontal="center" vertical="center"/>
    </xf>
    <xf numFmtId="0" fontId="31" fillId="39" borderId="10" xfId="60" applyFont="1" applyFill="1" applyBorder="1" applyAlignment="1">
      <alignment horizontal="center" vertical="center" wrapText="1"/>
    </xf>
    <xf numFmtId="10" fontId="31" fillId="39" borderId="10" xfId="60" applyNumberFormat="1" applyFont="1" applyFill="1" applyBorder="1" applyAlignment="1">
      <alignment horizontal="center" vertical="center" wrapText="1"/>
    </xf>
    <xf numFmtId="0" fontId="36" fillId="0" borderId="10" xfId="48" applyFont="1" applyBorder="1" applyAlignment="1">
      <alignment horizontal="center" vertical="center"/>
    </xf>
    <xf numFmtId="0" fontId="38" fillId="0" borderId="10" xfId="48" applyFont="1" applyBorder="1" applyAlignment="1">
      <alignment vertical="center"/>
    </xf>
    <xf numFmtId="0" fontId="38" fillId="0" borderId="0" xfId="48" applyFont="1" applyAlignment="1">
      <alignment vertical="center"/>
    </xf>
    <xf numFmtId="0" fontId="38" fillId="0" borderId="0" xfId="48" applyFont="1" applyAlignment="1">
      <alignment horizontal="left" vertical="center"/>
    </xf>
    <xf numFmtId="0" fontId="38" fillId="0" borderId="0" xfId="48" applyFont="1"/>
    <xf numFmtId="0" fontId="35" fillId="0" borderId="0" xfId="48" applyFont="1" applyAlignment="1">
      <alignment horizontal="center" vertical="center"/>
    </xf>
    <xf numFmtId="2" fontId="38" fillId="45" borderId="10" xfId="48" applyNumberFormat="1" applyFont="1" applyFill="1" applyBorder="1" applyAlignment="1">
      <alignment horizontal="center" vertical="center" wrapText="1"/>
    </xf>
    <xf numFmtId="0" fontId="35" fillId="45" borderId="10" xfId="48" applyFont="1" applyFill="1" applyBorder="1" applyAlignment="1">
      <alignment horizontal="left" vertical="center" wrapText="1"/>
    </xf>
    <xf numFmtId="166" fontId="37" fillId="34" borderId="11" xfId="0" applyNumberFormat="1" applyFont="1" applyFill="1" applyBorder="1" applyAlignment="1">
      <alignment horizontal="center" vertical="center"/>
    </xf>
    <xf numFmtId="49" fontId="37" fillId="34" borderId="11" xfId="0" applyNumberFormat="1" applyFont="1" applyFill="1" applyBorder="1" applyAlignment="1">
      <alignment horizontal="center" vertical="center"/>
    </xf>
    <xf numFmtId="165" fontId="38" fillId="0" borderId="0" xfId="0" applyNumberFormat="1" applyFont="1" applyAlignment="1">
      <alignment horizontal="center" vertical="center"/>
    </xf>
    <xf numFmtId="0" fontId="38" fillId="0" borderId="10" xfId="0" applyNumberFormat="1" applyFont="1" applyBorder="1" applyAlignment="1">
      <alignment horizontal="center" vertical="center"/>
    </xf>
    <xf numFmtId="165" fontId="38" fillId="0" borderId="10" xfId="0" applyNumberFormat="1" applyFont="1" applyBorder="1" applyAlignment="1">
      <alignment horizontal="center" vertical="center"/>
    </xf>
    <xf numFmtId="165" fontId="38" fillId="0" borderId="10" xfId="0" applyNumberFormat="1" applyFont="1" applyBorder="1" applyAlignment="1">
      <alignment vertical="center"/>
    </xf>
    <xf numFmtId="165" fontId="38" fillId="0" borderId="10" xfId="0" applyNumberFormat="1" applyFont="1" applyBorder="1" applyAlignment="1">
      <alignment horizontal="left" vertical="top"/>
    </xf>
    <xf numFmtId="49" fontId="38" fillId="0" borderId="10" xfId="0" applyNumberFormat="1" applyFont="1" applyBorder="1" applyAlignment="1">
      <alignment horizontal="center" vertical="center"/>
    </xf>
    <xf numFmtId="165" fontId="39" fillId="0" borderId="10" xfId="0" applyNumberFormat="1" applyFont="1" applyBorder="1" applyAlignment="1">
      <alignment horizontal="center" vertical="center"/>
    </xf>
    <xf numFmtId="165" fontId="38" fillId="33" borderId="10" xfId="0" applyNumberFormat="1" applyFont="1" applyFill="1" applyBorder="1" applyAlignment="1">
      <alignment horizontal="center" vertical="center"/>
    </xf>
    <xf numFmtId="165" fontId="38" fillId="0" borderId="0" xfId="0" applyNumberFormat="1" applyFont="1"/>
    <xf numFmtId="165" fontId="40" fillId="0" borderId="10" xfId="0" applyNumberFormat="1" applyFont="1" applyBorder="1"/>
    <xf numFmtId="165" fontId="38" fillId="41" borderId="10" xfId="0" applyNumberFormat="1" applyFont="1" applyFill="1" applyBorder="1" applyAlignment="1">
      <alignment horizontal="center" vertical="center"/>
    </xf>
    <xf numFmtId="165" fontId="40" fillId="33" borderId="10" xfId="0" applyNumberFormat="1" applyFont="1" applyFill="1" applyBorder="1" applyAlignment="1">
      <alignment horizontal="center"/>
    </xf>
    <xf numFmtId="165" fontId="38" fillId="0" borderId="10" xfId="0" applyNumberFormat="1" applyFont="1" applyBorder="1" applyAlignment="1">
      <alignment horizontal="left" vertical="center"/>
    </xf>
    <xf numFmtId="165" fontId="40" fillId="33" borderId="10" xfId="0" applyNumberFormat="1" applyFont="1" applyFill="1" applyBorder="1" applyAlignment="1">
      <alignment horizontal="center" vertical="center"/>
    </xf>
    <xf numFmtId="165" fontId="40" fillId="0" borderId="10" xfId="0" applyNumberFormat="1" applyFont="1" applyBorder="1" applyAlignment="1">
      <alignment wrapText="1"/>
    </xf>
    <xf numFmtId="165" fontId="38" fillId="0" borderId="10" xfId="0" applyNumberFormat="1" applyFont="1" applyBorder="1" applyAlignment="1">
      <alignment horizontal="left" vertical="top" wrapText="1"/>
    </xf>
    <xf numFmtId="165" fontId="38" fillId="0" borderId="10" xfId="0" applyNumberFormat="1" applyFont="1" applyBorder="1" applyAlignment="1">
      <alignment horizontal="left" vertical="center" wrapText="1"/>
    </xf>
    <xf numFmtId="165" fontId="40" fillId="0" borderId="10" xfId="0" applyNumberFormat="1" applyFont="1" applyBorder="1" applyAlignment="1">
      <alignment vertical="center"/>
    </xf>
    <xf numFmtId="165" fontId="38" fillId="0" borderId="10" xfId="0" applyNumberFormat="1" applyFont="1" applyBorder="1" applyAlignment="1">
      <alignment vertical="top" wrapText="1"/>
    </xf>
    <xf numFmtId="165" fontId="40" fillId="0" borderId="10" xfId="0" applyNumberFormat="1" applyFont="1" applyBorder="1" applyAlignment="1">
      <alignment horizontal="left" vertical="center"/>
    </xf>
    <xf numFmtId="165" fontId="38" fillId="0" borderId="10" xfId="0" applyNumberFormat="1" applyFont="1" applyBorder="1" applyAlignment="1">
      <alignment horizontal="left"/>
    </xf>
    <xf numFmtId="165" fontId="38" fillId="0" borderId="0" xfId="0" applyNumberFormat="1" applyFont="1" applyAlignment="1">
      <alignment horizontal="left" vertical="top"/>
    </xf>
    <xf numFmtId="165" fontId="42" fillId="33" borderId="19" xfId="0" applyNumberFormat="1" applyFont="1" applyFill="1" applyBorder="1" applyAlignment="1">
      <alignment horizontal="left" vertical="center" wrapText="1"/>
    </xf>
    <xf numFmtId="166" fontId="37" fillId="34" borderId="10" xfId="0" applyNumberFormat="1" applyFont="1" applyFill="1" applyBorder="1" applyAlignment="1">
      <alignment horizontal="center" vertical="center"/>
    </xf>
    <xf numFmtId="49" fontId="37" fillId="34" borderId="10" xfId="0" applyNumberFormat="1" applyFont="1" applyFill="1" applyBorder="1" applyAlignment="1">
      <alignment horizontal="center" vertical="center"/>
    </xf>
    <xf numFmtId="165" fontId="38" fillId="0" borderId="10" xfId="0" applyNumberFormat="1" applyFont="1" applyBorder="1" applyAlignment="1">
      <alignment horizontal="center" vertical="center" wrapText="1"/>
    </xf>
    <xf numFmtId="165" fontId="43" fillId="0" borderId="10" xfId="0" applyNumberFormat="1" applyFont="1" applyBorder="1" applyAlignment="1">
      <alignment horizontal="center" vertical="center"/>
    </xf>
    <xf numFmtId="165" fontId="35" fillId="0" borderId="0" xfId="0" applyNumberFormat="1" applyFont="1" applyAlignment="1">
      <alignment horizontal="center" vertical="center"/>
    </xf>
    <xf numFmtId="49" fontId="47" fillId="0" borderId="0" xfId="0" applyNumberFormat="1" applyFont="1" applyBorder="1" applyAlignment="1">
      <alignment horizontal="left" vertical="top" wrapText="1"/>
    </xf>
    <xf numFmtId="165" fontId="46" fillId="38" borderId="12" xfId="0" applyNumberFormat="1" applyFont="1" applyFill="1" applyBorder="1" applyAlignment="1">
      <alignment horizontal="center" vertical="center" wrapText="1"/>
    </xf>
    <xf numFmtId="0" fontId="38" fillId="0" borderId="0" xfId="48" applyFont="1" applyAlignment="1">
      <alignment horizontal="center" vertical="center"/>
    </xf>
    <xf numFmtId="0" fontId="48" fillId="36" borderId="12" xfId="48" applyFont="1" applyFill="1" applyBorder="1" applyAlignment="1">
      <alignment horizontal="center" vertical="center" wrapText="1"/>
    </xf>
    <xf numFmtId="165" fontId="44" fillId="0" borderId="10" xfId="57" applyFont="1" applyFill="1" applyBorder="1" applyAlignment="1">
      <alignment horizontal="center" vertical="center"/>
    </xf>
    <xf numFmtId="0" fontId="36" fillId="0" borderId="0" xfId="48" applyFont="1" applyAlignment="1">
      <alignment horizontal="center" vertical="center"/>
    </xf>
    <xf numFmtId="0" fontId="48" fillId="36" borderId="10" xfId="48" applyFont="1" applyFill="1" applyBorder="1" applyAlignment="1">
      <alignment horizontal="center" vertical="center" wrapText="1"/>
    </xf>
    <xf numFmtId="165" fontId="39" fillId="42" borderId="10" xfId="0" applyNumberFormat="1" applyFont="1" applyFill="1" applyBorder="1" applyAlignment="1">
      <alignment horizontal="center" vertical="center"/>
    </xf>
    <xf numFmtId="165" fontId="46" fillId="42" borderId="14" xfId="0" applyNumberFormat="1" applyFont="1" applyFill="1" applyBorder="1" applyAlignment="1">
      <alignment horizontal="center" vertical="center"/>
    </xf>
    <xf numFmtId="165" fontId="39" fillId="0" borderId="18" xfId="0" applyNumberFormat="1" applyFont="1" applyBorder="1" applyAlignment="1">
      <alignment horizontal="center" vertical="center"/>
    </xf>
    <xf numFmtId="0" fontId="38" fillId="44" borderId="10" xfId="48" applyFont="1" applyFill="1" applyBorder="1" applyAlignment="1">
      <alignment horizontal="left" vertical="center"/>
    </xf>
    <xf numFmtId="0" fontId="38" fillId="44" borderId="11" xfId="48" applyFont="1" applyFill="1" applyBorder="1" applyAlignment="1">
      <alignment horizontal="left" vertical="center" wrapText="1"/>
    </xf>
    <xf numFmtId="11" fontId="38" fillId="0" borderId="0" xfId="48" applyNumberFormat="1" applyFont="1"/>
    <xf numFmtId="0" fontId="39" fillId="0" borderId="10" xfId="48" applyFont="1" applyBorder="1" applyAlignment="1">
      <alignment horizontal="center" vertical="center"/>
    </xf>
    <xf numFmtId="0" fontId="39" fillId="0" borderId="10" xfId="48" applyFont="1" applyBorder="1" applyAlignment="1">
      <alignment horizontal="center" vertical="center" wrapText="1"/>
    </xf>
    <xf numFmtId="0" fontId="38" fillId="44" borderId="11" xfId="48" applyFont="1" applyFill="1" applyBorder="1" applyAlignment="1">
      <alignment vertical="center" wrapText="1"/>
    </xf>
    <xf numFmtId="165" fontId="39" fillId="0" borderId="10" xfId="0" applyNumberFormat="1" applyFont="1" applyBorder="1" applyAlignment="1">
      <alignment horizontal="center" vertical="center"/>
    </xf>
    <xf numFmtId="0" fontId="38" fillId="0" borderId="10" xfId="48" applyFont="1" applyBorder="1" applyAlignment="1">
      <alignment vertical="center" wrapText="1"/>
    </xf>
    <xf numFmtId="0" fontId="35" fillId="48" borderId="10" xfId="48" applyFont="1" applyFill="1" applyBorder="1" applyAlignment="1">
      <alignment vertical="center" wrapText="1"/>
    </xf>
    <xf numFmtId="0" fontId="35" fillId="46" borderId="10" xfId="48" applyFont="1" applyFill="1" applyBorder="1" applyAlignment="1">
      <alignment horizontal="left" vertical="center" wrapText="1"/>
    </xf>
    <xf numFmtId="11" fontId="35" fillId="46" borderId="10" xfId="48" applyNumberFormat="1" applyFont="1" applyFill="1" applyBorder="1" applyAlignment="1">
      <alignment horizontal="left" vertical="center" wrapText="1"/>
    </xf>
    <xf numFmtId="0" fontId="35" fillId="47" borderId="10" xfId="48" applyFont="1" applyFill="1" applyBorder="1" applyAlignment="1">
      <alignment horizontal="left" vertical="center" wrapText="1"/>
    </xf>
    <xf numFmtId="0" fontId="35" fillId="48" borderId="10" xfId="48" applyFont="1" applyFill="1" applyBorder="1" applyAlignment="1">
      <alignment horizontal="left" vertical="center" wrapText="1"/>
    </xf>
    <xf numFmtId="167" fontId="34" fillId="46" borderId="10" xfId="48" applyNumberFormat="1" applyFont="1" applyFill="1" applyBorder="1" applyAlignment="1">
      <alignment horizontal="center" vertical="center" wrapText="1"/>
    </xf>
    <xf numFmtId="168" fontId="34" fillId="46" borderId="10" xfId="48" applyNumberFormat="1" applyFont="1" applyFill="1" applyBorder="1" applyAlignment="1">
      <alignment horizontal="center" vertical="center" wrapText="1"/>
    </xf>
    <xf numFmtId="2" fontId="34" fillId="45" borderId="10" xfId="48" applyNumberFormat="1" applyFont="1" applyFill="1" applyBorder="1" applyAlignment="1">
      <alignment horizontal="center" vertical="center" wrapText="1"/>
    </xf>
    <xf numFmtId="168" fontId="34" fillId="45" borderId="10" xfId="48" applyNumberFormat="1" applyFont="1" applyFill="1" applyBorder="1" applyAlignment="1">
      <alignment horizontal="center" vertical="center" wrapText="1"/>
    </xf>
    <xf numFmtId="167" fontId="34" fillId="45" borderId="10" xfId="48" applyNumberFormat="1" applyFont="1" applyFill="1" applyBorder="1" applyAlignment="1">
      <alignment horizontal="center" vertical="center" wrapText="1"/>
    </xf>
    <xf numFmtId="167" fontId="34" fillId="47" borderId="10" xfId="48" applyNumberFormat="1" applyFont="1" applyFill="1" applyBorder="1" applyAlignment="1">
      <alignment horizontal="center" vertical="center" wrapText="1"/>
    </xf>
    <xf numFmtId="2" fontId="34" fillId="47" borderId="10" xfId="48" applyNumberFormat="1" applyFont="1" applyFill="1" applyBorder="1" applyAlignment="1">
      <alignment horizontal="center" vertical="center" wrapText="1"/>
    </xf>
    <xf numFmtId="168" fontId="34" fillId="47" borderId="10" xfId="48" applyNumberFormat="1" applyFont="1" applyFill="1" applyBorder="1" applyAlignment="1">
      <alignment horizontal="center" vertical="center" wrapText="1"/>
    </xf>
    <xf numFmtId="0" fontId="38" fillId="48" borderId="10" xfId="48" applyFont="1" applyFill="1" applyBorder="1" applyAlignment="1">
      <alignment horizontal="left" vertical="top" wrapText="1"/>
    </xf>
    <xf numFmtId="168" fontId="38" fillId="45" borderId="10" xfId="48" applyNumberFormat="1" applyFont="1" applyFill="1" applyBorder="1" applyAlignment="1">
      <alignment horizontal="center" vertical="center" wrapText="1"/>
    </xf>
    <xf numFmtId="167" fontId="38" fillId="46" borderId="10" xfId="48" applyNumberFormat="1" applyFont="1" applyFill="1" applyBorder="1" applyAlignment="1">
      <alignment horizontal="center" vertical="center" wrapText="1"/>
    </xf>
    <xf numFmtId="168" fontId="38" fillId="46" borderId="10" xfId="48" applyNumberFormat="1" applyFont="1" applyFill="1" applyBorder="1" applyAlignment="1">
      <alignment horizontal="center" vertical="center" wrapText="1"/>
    </xf>
    <xf numFmtId="167" fontId="38" fillId="45" borderId="10" xfId="48" applyNumberFormat="1" applyFont="1" applyFill="1" applyBorder="1" applyAlignment="1">
      <alignment horizontal="center" vertical="center" wrapText="1"/>
    </xf>
    <xf numFmtId="167" fontId="38" fillId="47" borderId="10" xfId="48" applyNumberFormat="1" applyFont="1" applyFill="1" applyBorder="1" applyAlignment="1">
      <alignment horizontal="center" vertical="center" wrapText="1"/>
    </xf>
    <xf numFmtId="2" fontId="38" fillId="47" borderId="10" xfId="48" applyNumberFormat="1" applyFont="1" applyFill="1" applyBorder="1" applyAlignment="1">
      <alignment horizontal="center" vertical="center" wrapText="1"/>
    </xf>
    <xf numFmtId="168" fontId="38" fillId="47" borderId="10" xfId="48" applyNumberFormat="1" applyFont="1" applyFill="1" applyBorder="1" applyAlignment="1">
      <alignment horizontal="center" vertical="center" wrapText="1"/>
    </xf>
    <xf numFmtId="168" fontId="38" fillId="0" borderId="0" xfId="48" applyNumberFormat="1" applyFont="1"/>
    <xf numFmtId="0" fontId="35" fillId="45" borderId="14" xfId="48" applyFont="1" applyFill="1" applyBorder="1" applyAlignment="1">
      <alignment vertical="center" wrapText="1"/>
    </xf>
    <xf numFmtId="0" fontId="35" fillId="44" borderId="13" xfId="48" applyFont="1" applyFill="1" applyBorder="1" applyAlignment="1">
      <alignment horizontal="left" vertical="center" wrapText="1"/>
    </xf>
    <xf numFmtId="168" fontId="35" fillId="46" borderId="10" xfId="48" applyNumberFormat="1" applyFont="1" applyFill="1" applyBorder="1" applyAlignment="1">
      <alignment horizontal="left" vertical="center" wrapText="1"/>
    </xf>
    <xf numFmtId="0" fontId="35" fillId="49" borderId="10" xfId="48" applyFont="1" applyFill="1" applyBorder="1" applyAlignment="1">
      <alignment horizontal="left" vertical="center" wrapText="1"/>
    </xf>
    <xf numFmtId="0" fontId="35" fillId="45" borderId="14" xfId="48" applyFont="1" applyFill="1" applyBorder="1" applyAlignment="1">
      <alignment horizontal="left" vertical="center" wrapText="1"/>
    </xf>
    <xf numFmtId="0" fontId="38" fillId="44" borderId="13" xfId="48" applyFont="1" applyFill="1" applyBorder="1" applyAlignment="1">
      <alignment horizontal="left" vertical="center"/>
    </xf>
    <xf numFmtId="167" fontId="34" fillId="49" borderId="10" xfId="48" applyNumberFormat="1" applyFont="1" applyFill="1" applyBorder="1" applyAlignment="1">
      <alignment horizontal="center" vertical="center" wrapText="1"/>
    </xf>
    <xf numFmtId="2" fontId="34" fillId="49" borderId="10" xfId="48" applyNumberFormat="1" applyFont="1" applyFill="1" applyBorder="1" applyAlignment="1">
      <alignment horizontal="center" vertical="center" wrapText="1"/>
    </xf>
    <xf numFmtId="168" fontId="34" fillId="49" borderId="10" xfId="48" applyNumberFormat="1" applyFont="1" applyFill="1" applyBorder="1" applyAlignment="1">
      <alignment horizontal="center" vertical="center" wrapText="1"/>
    </xf>
    <xf numFmtId="0" fontId="38" fillId="45" borderId="14" xfId="48" applyFont="1" applyFill="1" applyBorder="1" applyAlignment="1">
      <alignment horizontal="left" vertical="top" wrapText="1"/>
    </xf>
    <xf numFmtId="0" fontId="38" fillId="44" borderId="13" xfId="48" applyFont="1" applyFill="1" applyBorder="1" applyAlignment="1">
      <alignment horizontal="left" vertical="center" wrapText="1"/>
    </xf>
    <xf numFmtId="167" fontId="38" fillId="49" borderId="10" xfId="48" applyNumberFormat="1" applyFont="1" applyFill="1" applyBorder="1" applyAlignment="1">
      <alignment horizontal="center" vertical="center" wrapText="1"/>
    </xf>
    <xf numFmtId="2" fontId="38" fillId="49" borderId="10" xfId="48" applyNumberFormat="1" applyFont="1" applyFill="1" applyBorder="1" applyAlignment="1">
      <alignment horizontal="center" vertical="center" wrapText="1"/>
    </xf>
    <xf numFmtId="168" fontId="38" fillId="49" borderId="10" xfId="48" applyNumberFormat="1" applyFont="1" applyFill="1" applyBorder="1" applyAlignment="1">
      <alignment horizontal="center" vertical="center" wrapText="1"/>
    </xf>
    <xf numFmtId="0" fontId="38" fillId="44" borderId="20" xfId="48" applyFont="1" applyFill="1" applyBorder="1" applyAlignment="1">
      <alignment horizontal="left" vertical="center" wrapText="1"/>
    </xf>
    <xf numFmtId="10" fontId="38" fillId="0" borderId="0" xfId="48" applyNumberFormat="1" applyFont="1"/>
    <xf numFmtId="165" fontId="44" fillId="0" borderId="10" xfId="57" applyFont="1" applyBorder="1" applyAlignment="1">
      <alignment horizontal="center" vertical="center"/>
    </xf>
    <xf numFmtId="165" fontId="45" fillId="0" borderId="10" xfId="57" applyFont="1" applyBorder="1" applyAlignment="1">
      <alignment horizontal="center" vertical="center" wrapText="1"/>
    </xf>
    <xf numFmtId="49" fontId="38" fillId="50" borderId="10" xfId="0" applyNumberFormat="1" applyFont="1" applyFill="1" applyBorder="1" applyAlignment="1">
      <alignment horizontal="center" vertical="center"/>
    </xf>
    <xf numFmtId="165" fontId="38" fillId="0" borderId="22" xfId="0" applyNumberFormat="1" applyFont="1" applyBorder="1" applyAlignment="1">
      <alignment horizontal="center" vertical="center"/>
    </xf>
    <xf numFmtId="165" fontId="38" fillId="0" borderId="23" xfId="0" applyNumberFormat="1" applyFont="1" applyBorder="1" applyAlignment="1">
      <alignment horizontal="center" vertical="center"/>
    </xf>
    <xf numFmtId="165" fontId="38" fillId="0" borderId="12" xfId="0" applyNumberFormat="1" applyFont="1" applyBorder="1" applyAlignment="1">
      <alignment horizontal="center" vertical="center"/>
    </xf>
    <xf numFmtId="49" fontId="38" fillId="0" borderId="12" xfId="0" applyNumberFormat="1" applyFont="1" applyBorder="1" applyAlignment="1">
      <alignment horizontal="center" vertical="center"/>
    </xf>
    <xf numFmtId="165" fontId="45" fillId="0" borderId="12" xfId="57" applyFont="1" applyBorder="1" applyAlignment="1">
      <alignment horizontal="center" vertical="center" wrapText="1"/>
    </xf>
    <xf numFmtId="165" fontId="38" fillId="0" borderId="12" xfId="0" applyNumberFormat="1" applyFont="1" applyBorder="1" applyAlignment="1">
      <alignment horizontal="left" vertical="top" wrapText="1"/>
    </xf>
    <xf numFmtId="167" fontId="34" fillId="44" borderId="10" xfId="48" applyNumberFormat="1" applyFont="1" applyFill="1" applyBorder="1" applyAlignment="1">
      <alignment horizontal="center" vertical="center" wrapText="1"/>
    </xf>
    <xf numFmtId="2" fontId="34" fillId="44" borderId="10" xfId="48" applyNumberFormat="1" applyFont="1" applyFill="1" applyBorder="1" applyAlignment="1">
      <alignment horizontal="center" vertical="center" wrapText="1"/>
    </xf>
    <xf numFmtId="168" fontId="34" fillId="44" borderId="10" xfId="48" applyNumberFormat="1" applyFont="1" applyFill="1" applyBorder="1" applyAlignment="1">
      <alignment horizontal="center" vertical="center" wrapText="1"/>
    </xf>
    <xf numFmtId="167" fontId="38" fillId="44" borderId="10" xfId="48" applyNumberFormat="1" applyFont="1" applyFill="1" applyBorder="1" applyAlignment="1">
      <alignment horizontal="center" vertical="center" wrapText="1"/>
    </xf>
    <xf numFmtId="2" fontId="38" fillId="44" borderId="10" xfId="48" applyNumberFormat="1" applyFont="1" applyFill="1" applyBorder="1" applyAlignment="1">
      <alignment horizontal="center" vertical="center" wrapText="1"/>
    </xf>
    <xf numFmtId="168" fontId="38" fillId="44" borderId="10" xfId="48" applyNumberFormat="1" applyFont="1" applyFill="1" applyBorder="1" applyAlignment="1">
      <alignment horizontal="center" vertical="center" wrapText="1"/>
    </xf>
    <xf numFmtId="0" fontId="35" fillId="0" borderId="10" xfId="48" applyFont="1" applyBorder="1" applyAlignment="1">
      <alignment horizontal="center" vertical="center"/>
    </xf>
    <xf numFmtId="0" fontId="35" fillId="44" borderId="10" xfId="48" applyFont="1" applyFill="1" applyBorder="1" applyAlignment="1">
      <alignment horizontal="left" vertical="center" wrapText="1"/>
    </xf>
    <xf numFmtId="0" fontId="38" fillId="44" borderId="10" xfId="48" applyFont="1" applyFill="1" applyBorder="1" applyAlignment="1">
      <alignment horizontal="left" vertical="center" wrapText="1"/>
    </xf>
    <xf numFmtId="165" fontId="34" fillId="0" borderId="10" xfId="0" applyNumberFormat="1" applyFont="1" applyBorder="1" applyAlignment="1">
      <alignment horizontal="left" vertical="top"/>
    </xf>
    <xf numFmtId="0" fontId="35" fillId="0" borderId="10" xfId="48" applyFont="1" applyBorder="1" applyAlignment="1">
      <alignment horizontal="center" vertical="center"/>
    </xf>
    <xf numFmtId="0" fontId="38" fillId="44" borderId="10" xfId="48" applyFont="1" applyFill="1" applyBorder="1" applyAlignment="1">
      <alignment horizontal="left" vertical="center" wrapText="1"/>
    </xf>
    <xf numFmtId="0" fontId="35" fillId="44" borderId="10" xfId="48" applyFont="1" applyFill="1" applyBorder="1" applyAlignment="1">
      <alignment horizontal="left" vertical="center" wrapText="1"/>
    </xf>
    <xf numFmtId="165" fontId="45" fillId="0" borderId="0" xfId="57" applyFont="1" applyAlignment="1">
      <alignment vertical="center"/>
    </xf>
    <xf numFmtId="0" fontId="0" fillId="0" borderId="0" xfId="0" applyNumberFormat="1"/>
    <xf numFmtId="165" fontId="38" fillId="0" borderId="10" xfId="0" applyNumberFormat="1" applyFont="1" applyBorder="1" applyAlignment="1">
      <alignment horizontal="center" vertical="center"/>
    </xf>
    <xf numFmtId="0" fontId="38" fillId="0" borderId="10" xfId="0" applyNumberFormat="1" applyFont="1" applyBorder="1" applyAlignment="1">
      <alignment horizontal="center" vertical="center"/>
    </xf>
    <xf numFmtId="165" fontId="48" fillId="43" borderId="18" xfId="0" applyNumberFormat="1" applyFont="1" applyFill="1" applyBorder="1" applyAlignment="1">
      <alignment horizontal="center" vertical="center" wrapText="1"/>
    </xf>
    <xf numFmtId="0" fontId="49" fillId="52" borderId="0" xfId="48" applyFont="1" applyFill="1" applyAlignment="1">
      <alignment horizontal="left" vertical="center"/>
    </xf>
    <xf numFmtId="0" fontId="38" fillId="0" borderId="10" xfId="48" applyFont="1" applyBorder="1" applyAlignment="1">
      <alignment horizontal="center" vertical="center"/>
    </xf>
    <xf numFmtId="0" fontId="35" fillId="0" borderId="10" xfId="48" applyFont="1" applyBorder="1" applyAlignment="1">
      <alignment horizontal="center" vertical="center"/>
    </xf>
    <xf numFmtId="165" fontId="48" fillId="43" borderId="16" xfId="0" applyNumberFormat="1" applyFont="1" applyFill="1" applyBorder="1" applyAlignment="1">
      <alignment horizontal="center" vertical="center" wrapText="1"/>
    </xf>
    <xf numFmtId="165" fontId="48" fillId="43" borderId="17" xfId="0" applyNumberFormat="1" applyFont="1" applyFill="1" applyBorder="1" applyAlignment="1">
      <alignment horizontal="center" vertical="center" wrapText="1"/>
    </xf>
    <xf numFmtId="165" fontId="38" fillId="0" borderId="0" xfId="0" applyNumberFormat="1" applyFont="1" applyAlignment="1">
      <alignment horizontal="left" vertical="center"/>
    </xf>
    <xf numFmtId="165" fontId="42" fillId="0" borderId="0" xfId="0" applyNumberFormat="1" applyFont="1"/>
    <xf numFmtId="165" fontId="48" fillId="38" borderId="10" xfId="0" applyNumberFormat="1" applyFont="1" applyFill="1" applyBorder="1" applyAlignment="1">
      <alignment horizontal="center" vertical="center" wrapText="1"/>
    </xf>
    <xf numFmtId="165" fontId="42" fillId="0" borderId="10" xfId="0" applyNumberFormat="1" applyFont="1" applyBorder="1" applyAlignment="1">
      <alignment horizontal="center" vertical="center"/>
    </xf>
    <xf numFmtId="165" fontId="47" fillId="0" borderId="12" xfId="0" applyNumberFormat="1" applyFont="1" applyBorder="1" applyAlignment="1">
      <alignment horizontal="center" vertical="center" wrapText="1"/>
    </xf>
    <xf numFmtId="1" fontId="30" fillId="0" borderId="10" xfId="48" applyNumberFormat="1" applyFont="1" applyBorder="1" applyAlignment="1">
      <alignment horizontal="center" vertical="center"/>
    </xf>
    <xf numFmtId="165" fontId="48" fillId="43" borderId="10" xfId="0" applyNumberFormat="1" applyFont="1" applyFill="1" applyBorder="1" applyAlignment="1">
      <alignment horizontal="center" vertical="center" wrapText="1"/>
    </xf>
    <xf numFmtId="0" fontId="30" fillId="0" borderId="0" xfId="48" applyFont="1" applyBorder="1" applyAlignment="1">
      <alignment horizontal="center" vertical="center"/>
    </xf>
    <xf numFmtId="0" fontId="31" fillId="0" borderId="0" xfId="48" applyFont="1" applyBorder="1" applyAlignment="1">
      <alignment horizontal="center" vertical="center"/>
    </xf>
    <xf numFmtId="10" fontId="31" fillId="0" borderId="0" xfId="48" applyNumberFormat="1" applyFont="1" applyBorder="1" applyAlignment="1">
      <alignment horizontal="center" vertical="center"/>
    </xf>
    <xf numFmtId="10" fontId="30" fillId="0" borderId="0" xfId="48" applyNumberFormat="1" applyFont="1" applyBorder="1" applyAlignment="1">
      <alignment horizontal="center" vertical="center"/>
    </xf>
    <xf numFmtId="0" fontId="32" fillId="0" borderId="0" xfId="48" applyFont="1" applyBorder="1" applyAlignment="1">
      <alignment horizontal="center" vertical="center"/>
    </xf>
    <xf numFmtId="0" fontId="29" fillId="0" borderId="0" xfId="48" applyFont="1" applyBorder="1" applyAlignment="1">
      <alignment horizontal="center" vertical="center"/>
    </xf>
    <xf numFmtId="0" fontId="29" fillId="0" borderId="0" xfId="48" applyFont="1" applyBorder="1" applyAlignment="1">
      <alignment horizontal="center" vertical="center" wrapText="1"/>
    </xf>
    <xf numFmtId="0" fontId="30" fillId="0" borderId="0" xfId="48" quotePrefix="1" applyFont="1" applyBorder="1" applyAlignment="1">
      <alignment horizontal="center" vertical="center"/>
    </xf>
    <xf numFmtId="0" fontId="35" fillId="0" borderId="10" xfId="48" applyFont="1" applyBorder="1" applyAlignment="1">
      <alignment horizontal="center" vertical="center"/>
    </xf>
    <xf numFmtId="165" fontId="20" fillId="0" borderId="10" xfId="57" applyFill="1" applyBorder="1" applyAlignment="1">
      <alignment horizontal="left" vertical="center"/>
    </xf>
    <xf numFmtId="165" fontId="38" fillId="0" borderId="10" xfId="0" applyNumberFormat="1" applyFont="1" applyBorder="1" applyAlignment="1">
      <alignment horizontal="center" vertical="center"/>
    </xf>
    <xf numFmtId="49" fontId="38" fillId="41" borderId="10" xfId="0" applyNumberFormat="1" applyFont="1" applyFill="1" applyBorder="1" applyAlignment="1">
      <alignment horizontal="center" vertical="center"/>
    </xf>
    <xf numFmtId="165" fontId="34" fillId="0" borderId="10" xfId="0" applyNumberFormat="1" applyFont="1" applyFill="1" applyBorder="1" applyAlignment="1">
      <alignment horizontal="left" vertical="top"/>
    </xf>
    <xf numFmtId="0" fontId="29" fillId="37" borderId="10" xfId="48" applyFont="1" applyFill="1" applyBorder="1" applyAlignment="1">
      <alignment horizontal="center" vertical="center"/>
    </xf>
    <xf numFmtId="0" fontId="38" fillId="44" borderId="10" xfId="48" applyFont="1" applyFill="1" applyBorder="1" applyAlignment="1">
      <alignment horizontal="left" vertical="center" wrapText="1"/>
    </xf>
    <xf numFmtId="0" fontId="38" fillId="44" borderId="10" xfId="48" applyFont="1" applyFill="1" applyBorder="1" applyAlignment="1">
      <alignment vertical="center" wrapText="1"/>
    </xf>
    <xf numFmtId="0" fontId="35" fillId="44" borderId="10" xfId="48" applyFont="1" applyFill="1" applyBorder="1" applyAlignment="1">
      <alignment horizontal="left" vertical="center" wrapText="1"/>
    </xf>
    <xf numFmtId="0" fontId="35" fillId="44" borderId="10" xfId="48" applyFont="1" applyFill="1" applyBorder="1" applyAlignment="1">
      <alignment vertical="center" wrapText="1"/>
    </xf>
    <xf numFmtId="0" fontId="0" fillId="0" borderId="0" xfId="66" applyFont="1"/>
    <xf numFmtId="0" fontId="47" fillId="51" borderId="31" xfId="66" applyFont="1" applyFill="1" applyBorder="1" applyAlignment="1">
      <alignment horizontal="center" vertical="center"/>
    </xf>
    <xf numFmtId="0" fontId="47" fillId="51" borderId="0" xfId="66" applyFont="1" applyFill="1" applyAlignment="1">
      <alignment horizontal="center" vertical="center"/>
    </xf>
    <xf numFmtId="0" fontId="47" fillId="51" borderId="24" xfId="66" applyFont="1" applyFill="1" applyBorder="1" applyAlignment="1">
      <alignment horizontal="center" vertical="center"/>
    </xf>
    <xf numFmtId="0" fontId="47" fillId="51" borderId="25" xfId="66" applyFont="1" applyFill="1" applyBorder="1" applyAlignment="1">
      <alignment horizontal="center" vertical="center"/>
    </xf>
    <xf numFmtId="0" fontId="47" fillId="51" borderId="26" xfId="66" applyFont="1" applyFill="1" applyBorder="1" applyAlignment="1">
      <alignment horizontal="center" vertical="center"/>
    </xf>
    <xf numFmtId="0" fontId="47" fillId="0" borderId="0" xfId="66" applyFont="1" applyAlignment="1">
      <alignment horizontal="center" vertical="center"/>
    </xf>
    <xf numFmtId="0" fontId="47" fillId="51" borderId="29" xfId="66" applyFont="1" applyFill="1" applyBorder="1" applyAlignment="1">
      <alignment horizontal="center" vertical="center"/>
    </xf>
    <xf numFmtId="0" fontId="47" fillId="51" borderId="28" xfId="66" applyFont="1" applyFill="1" applyBorder="1" applyAlignment="1">
      <alignment horizontal="center" vertical="center"/>
    </xf>
    <xf numFmtId="0" fontId="47" fillId="51" borderId="35" xfId="66" applyFont="1" applyFill="1" applyBorder="1" applyAlignment="1">
      <alignment horizontal="center" vertical="center"/>
    </xf>
    <xf numFmtId="0" fontId="47" fillId="0" borderId="33" xfId="66" applyFont="1" applyBorder="1" applyAlignment="1">
      <alignment horizontal="center" vertical="center"/>
    </xf>
    <xf numFmtId="0" fontId="47" fillId="0" borderId="34" xfId="66" applyFont="1" applyBorder="1" applyAlignment="1">
      <alignment horizontal="center" vertical="center"/>
    </xf>
    <xf numFmtId="0" fontId="47" fillId="0" borderId="31" xfId="66" applyFont="1" applyBorder="1" applyAlignment="1">
      <alignment horizontal="center" vertical="center"/>
    </xf>
    <xf numFmtId="0" fontId="0" fillId="0" borderId="34" xfId="66" applyFont="1" applyBorder="1" applyAlignment="1">
      <alignment horizontal="center" vertical="center"/>
    </xf>
    <xf numFmtId="0" fontId="50" fillId="0" borderId="25" xfId="66" applyFont="1" applyBorder="1" applyAlignment="1">
      <alignment horizontal="center" vertical="center"/>
    </xf>
    <xf numFmtId="169" fontId="47" fillId="0" borderId="31" xfId="66" applyNumberFormat="1" applyFont="1" applyBorder="1" applyAlignment="1">
      <alignment horizontal="center" vertical="center"/>
    </xf>
    <xf numFmtId="0" fontId="50" fillId="0" borderId="31" xfId="66" applyFont="1" applyBorder="1" applyAlignment="1">
      <alignment horizontal="center" vertical="center"/>
    </xf>
    <xf numFmtId="0" fontId="47" fillId="0" borderId="36" xfId="66" applyFont="1" applyBorder="1" applyAlignment="1">
      <alignment horizontal="center" vertical="center"/>
    </xf>
    <xf numFmtId="0" fontId="47" fillId="0" borderId="35" xfId="66" applyFont="1" applyBorder="1" applyAlignment="1">
      <alignment horizontal="center" vertical="center"/>
    </xf>
    <xf numFmtId="0" fontId="47" fillId="0" borderId="28" xfId="66" applyFont="1" applyBorder="1" applyAlignment="1">
      <alignment horizontal="center" vertical="center"/>
    </xf>
    <xf numFmtId="0" fontId="0" fillId="0" borderId="36" xfId="66" applyFont="1" applyBorder="1" applyAlignment="1">
      <alignment horizontal="center" vertical="center"/>
    </xf>
    <xf numFmtId="0" fontId="50" fillId="0" borderId="38" xfId="66" applyFont="1" applyBorder="1" applyAlignment="1">
      <alignment horizontal="center" vertical="center"/>
    </xf>
    <xf numFmtId="169" fontId="47" fillId="0" borderId="35" xfId="66" applyNumberFormat="1" applyFont="1" applyBorder="1" applyAlignment="1">
      <alignment horizontal="center" vertical="center"/>
    </xf>
    <xf numFmtId="0" fontId="50" fillId="0" borderId="28" xfId="66" applyFont="1" applyBorder="1" applyAlignment="1">
      <alignment horizontal="center" vertical="center"/>
    </xf>
    <xf numFmtId="0" fontId="0" fillId="0" borderId="0" xfId="66" applyFont="1" applyAlignment="1">
      <alignment horizontal="left" vertical="center" indent="10"/>
    </xf>
    <xf numFmtId="169" fontId="47" fillId="0" borderId="28" xfId="66" applyNumberFormat="1" applyFont="1" applyBorder="1" applyAlignment="1">
      <alignment horizontal="center" vertical="center"/>
    </xf>
    <xf numFmtId="0" fontId="0" fillId="0" borderId="0" xfId="67" applyFont="1"/>
    <xf numFmtId="0" fontId="0" fillId="0" borderId="0" xfId="67" applyFont="1" applyAlignment="1">
      <alignment horizontal="center"/>
    </xf>
    <xf numFmtId="0" fontId="50" fillId="45" borderId="26" xfId="67" applyFont="1" applyFill="1" applyBorder="1" applyAlignment="1">
      <alignment horizontal="center" vertical="center"/>
    </xf>
    <xf numFmtId="0" fontId="50" fillId="45" borderId="40" xfId="67" applyFont="1" applyFill="1" applyBorder="1" applyAlignment="1">
      <alignment vertical="center" wrapText="1"/>
    </xf>
    <xf numFmtId="0" fontId="0" fillId="45" borderId="24" xfId="67" applyFont="1" applyFill="1" applyBorder="1" applyAlignment="1">
      <alignment horizontal="center" vertical="center"/>
    </xf>
    <xf numFmtId="0" fontId="0" fillId="45" borderId="26" xfId="67" applyFont="1" applyFill="1" applyBorder="1" applyAlignment="1">
      <alignment horizontal="center" vertical="center"/>
    </xf>
    <xf numFmtId="0" fontId="0" fillId="0" borderId="0" xfId="67" applyFont="1" applyAlignment="1">
      <alignment horizontal="center" vertical="center"/>
    </xf>
    <xf numFmtId="0" fontId="50" fillId="0" borderId="0" xfId="67" applyFont="1" applyAlignment="1">
      <alignment horizontal="center" vertical="center"/>
    </xf>
    <xf numFmtId="0" fontId="50" fillId="45" borderId="30" xfId="67" applyFont="1" applyFill="1" applyBorder="1" applyAlignment="1">
      <alignment horizontal="center" vertical="center"/>
    </xf>
    <xf numFmtId="0" fontId="50" fillId="45" borderId="30" xfId="67" applyFont="1" applyFill="1" applyBorder="1" applyAlignment="1">
      <alignment vertical="center"/>
    </xf>
    <xf numFmtId="0" fontId="50" fillId="45" borderId="30" xfId="67" applyFont="1" applyFill="1" applyBorder="1" applyAlignment="1">
      <alignment vertical="center" wrapText="1"/>
    </xf>
    <xf numFmtId="0" fontId="50" fillId="45" borderId="35" xfId="67" applyFont="1" applyFill="1" applyBorder="1" applyAlignment="1">
      <alignment horizontal="center" vertical="center"/>
    </xf>
    <xf numFmtId="0" fontId="50" fillId="45" borderId="29" xfId="67" applyFont="1" applyFill="1" applyBorder="1" applyAlignment="1">
      <alignment horizontal="center" vertical="center"/>
    </xf>
    <xf numFmtId="43" fontId="0" fillId="45" borderId="27" xfId="65" applyNumberFormat="1" applyFont="1" applyFill="1" applyBorder="1" applyAlignment="1">
      <alignment horizontal="center" vertical="center"/>
    </xf>
    <xf numFmtId="43" fontId="0" fillId="45" borderId="31" xfId="65" applyNumberFormat="1" applyFont="1" applyFill="1" applyBorder="1" applyAlignment="1">
      <alignment horizontal="center" vertical="center"/>
    </xf>
    <xf numFmtId="43" fontId="0" fillId="0" borderId="0" xfId="65" applyNumberFormat="1" applyFont="1" applyAlignment="1">
      <alignment horizontal="center" vertical="center"/>
    </xf>
    <xf numFmtId="0" fontId="50" fillId="45" borderId="27" xfId="67" applyFont="1" applyFill="1" applyBorder="1" applyAlignment="1">
      <alignment horizontal="center" vertical="center"/>
    </xf>
    <xf numFmtId="0" fontId="50" fillId="0" borderId="35" xfId="67" applyFont="1" applyBorder="1" applyAlignment="1">
      <alignment horizontal="center" vertical="center"/>
    </xf>
    <xf numFmtId="0" fontId="50" fillId="0" borderId="30" xfId="67" applyFont="1" applyBorder="1" applyAlignment="1">
      <alignment vertical="center"/>
    </xf>
    <xf numFmtId="0" fontId="50" fillId="0" borderId="31" xfId="67" applyFont="1" applyBorder="1" applyAlignment="1">
      <alignment horizontal="center" vertical="center"/>
    </xf>
    <xf numFmtId="0" fontId="50" fillId="0" borderId="40" xfId="67" applyFont="1" applyBorder="1" applyAlignment="1">
      <alignment horizontal="center" vertical="center"/>
    </xf>
    <xf numFmtId="0" fontId="0" fillId="0" borderId="31" xfId="67" applyFont="1" applyBorder="1" applyAlignment="1">
      <alignment horizontal="center" vertical="center"/>
    </xf>
    <xf numFmtId="0" fontId="47" fillId="0" borderId="34" xfId="67" applyFont="1" applyBorder="1" applyAlignment="1">
      <alignment horizontal="center" vertical="center"/>
    </xf>
    <xf numFmtId="0" fontId="50" fillId="0" borderId="38" xfId="67" applyFont="1" applyBorder="1" applyAlignment="1">
      <alignment horizontal="center" vertical="center"/>
    </xf>
    <xf numFmtId="0" fontId="0" fillId="0" borderId="28" xfId="67" applyFont="1" applyBorder="1" applyAlignment="1">
      <alignment horizontal="center" vertical="center"/>
    </xf>
    <xf numFmtId="0" fontId="50" fillId="0" borderId="28" xfId="67" applyFont="1" applyBorder="1" applyAlignment="1">
      <alignment horizontal="center" vertical="center"/>
    </xf>
    <xf numFmtId="0" fontId="50" fillId="0" borderId="29" xfId="67" applyFont="1" applyBorder="1" applyAlignment="1">
      <alignment horizontal="center" vertical="center"/>
    </xf>
    <xf numFmtId="0" fontId="47" fillId="0" borderId="33" xfId="67" applyFont="1" applyBorder="1" applyAlignment="1">
      <alignment horizontal="center" vertical="center"/>
    </xf>
    <xf numFmtId="0" fontId="50" fillId="0" borderId="36" xfId="67" applyFont="1" applyBorder="1" applyAlignment="1">
      <alignment horizontal="center" vertical="center"/>
    </xf>
    <xf numFmtId="0" fontId="50" fillId="0" borderId="30" xfId="67" applyFont="1" applyBorder="1" applyAlignment="1">
      <alignment horizontal="center" vertical="center"/>
    </xf>
    <xf numFmtId="0" fontId="0" fillId="0" borderId="35" xfId="67" applyFont="1" applyBorder="1" applyAlignment="1">
      <alignment horizontal="center" vertical="center"/>
    </xf>
    <xf numFmtId="0" fontId="47" fillId="0" borderId="36" xfId="67" applyFont="1" applyBorder="1" applyAlignment="1">
      <alignment horizontal="center" vertical="center"/>
    </xf>
    <xf numFmtId="0" fontId="0" fillId="0" borderId="39" xfId="67" applyFont="1" applyBorder="1" applyAlignment="1">
      <alignment horizontal="center" vertical="center"/>
    </xf>
    <xf numFmtId="0" fontId="50" fillId="0" borderId="25" xfId="67" applyFont="1" applyBorder="1" applyAlignment="1">
      <alignment horizontal="center" vertical="center"/>
    </xf>
    <xf numFmtId="0" fontId="50" fillId="0" borderId="24" xfId="67" applyFont="1" applyBorder="1" applyAlignment="1">
      <alignment horizontal="center" vertical="center"/>
    </xf>
    <xf numFmtId="0" fontId="47" fillId="0" borderId="28" xfId="67" applyFont="1" applyBorder="1" applyAlignment="1">
      <alignment horizontal="center" vertical="center"/>
    </xf>
    <xf numFmtId="0" fontId="0" fillId="0" borderId="29" xfId="67" applyFont="1" applyBorder="1" applyAlignment="1">
      <alignment horizontal="center" vertical="center"/>
    </xf>
    <xf numFmtId="0" fontId="0" fillId="0" borderId="30" xfId="67" applyFont="1" applyBorder="1" applyAlignment="1">
      <alignment horizontal="center" vertical="center"/>
    </xf>
    <xf numFmtId="0" fontId="47" fillId="0" borderId="35" xfId="67" applyFont="1" applyBorder="1" applyAlignment="1">
      <alignment horizontal="center" vertical="center"/>
    </xf>
    <xf numFmtId="0" fontId="47" fillId="0" borderId="0" xfId="66" applyFont="1" applyFill="1" applyAlignment="1">
      <alignment horizontal="center" vertical="center"/>
    </xf>
    <xf numFmtId="0" fontId="38" fillId="0" borderId="10" xfId="48" applyFont="1" applyBorder="1" applyAlignment="1">
      <alignment horizontal="left" vertical="center"/>
    </xf>
    <xf numFmtId="0" fontId="38" fillId="0" borderId="10" xfId="48" applyFont="1" applyBorder="1" applyAlignment="1">
      <alignment horizontal="left" vertical="center" wrapText="1"/>
    </xf>
    <xf numFmtId="0" fontId="51" fillId="0" borderId="0" xfId="67" applyFont="1" applyBorder="1" applyAlignment="1">
      <alignment horizontal="center" vertical="center"/>
    </xf>
    <xf numFmtId="0" fontId="0" fillId="0" borderId="0" xfId="67" applyFont="1" applyFill="1" applyBorder="1" applyAlignment="1"/>
    <xf numFmtId="0" fontId="50" fillId="0" borderId="0" xfId="67" applyFont="1" applyFill="1" applyBorder="1" applyAlignment="1">
      <alignment vertical="center"/>
    </xf>
    <xf numFmtId="0" fontId="50" fillId="0" borderId="0" xfId="67" applyFont="1" applyFill="1" applyBorder="1" applyAlignment="1">
      <alignment horizontal="center" vertical="center"/>
    </xf>
    <xf numFmtId="0" fontId="50" fillId="0" borderId="0" xfId="67" applyFont="1" applyFill="1" applyAlignment="1">
      <alignment vertical="center"/>
    </xf>
    <xf numFmtId="0" fontId="50" fillId="0" borderId="0" xfId="67" applyFont="1" applyFill="1" applyAlignment="1">
      <alignment horizontal="center" vertical="center"/>
    </xf>
    <xf numFmtId="169" fontId="50" fillId="0" borderId="0" xfId="67" applyNumberFormat="1" applyFont="1" applyFill="1" applyAlignment="1">
      <alignment horizontal="center" vertical="center"/>
    </xf>
    <xf numFmtId="0" fontId="38" fillId="0" borderId="0" xfId="48" applyFont="1" applyAlignment="1"/>
    <xf numFmtId="0" fontId="47" fillId="0" borderId="26" xfId="66" applyFont="1" applyBorder="1" applyAlignment="1">
      <alignment horizontal="center" vertical="center"/>
    </xf>
    <xf numFmtId="0" fontId="47" fillId="0" borderId="30" xfId="66" applyFont="1" applyBorder="1" applyAlignment="1">
      <alignment horizontal="center" vertical="center"/>
    </xf>
    <xf numFmtId="0" fontId="47" fillId="0" borderId="31" xfId="67" applyFont="1" applyBorder="1" applyAlignment="1">
      <alignment horizontal="center" vertical="center"/>
    </xf>
    <xf numFmtId="0" fontId="47" fillId="51" borderId="33" xfId="66" applyFont="1" applyFill="1" applyBorder="1" applyAlignment="1">
      <alignment horizontal="center" vertical="center"/>
    </xf>
    <xf numFmtId="0" fontId="47" fillId="51" borderId="34" xfId="66" applyFont="1" applyFill="1" applyBorder="1" applyAlignment="1">
      <alignment horizontal="center" vertical="center"/>
    </xf>
    <xf numFmtId="169" fontId="47" fillId="0" borderId="27" xfId="66" applyNumberFormat="1" applyFont="1" applyBorder="1" applyAlignment="1">
      <alignment horizontal="center" vertical="center"/>
    </xf>
    <xf numFmtId="0" fontId="47" fillId="0" borderId="27" xfId="67" applyFont="1" applyBorder="1" applyAlignment="1">
      <alignment horizontal="center" vertical="center"/>
    </xf>
    <xf numFmtId="0" fontId="47" fillId="53" borderId="31" xfId="66" applyFont="1" applyFill="1" applyBorder="1" applyAlignment="1">
      <alignment horizontal="center" vertical="center"/>
    </xf>
    <xf numFmtId="0" fontId="47" fillId="53" borderId="28" xfId="66" applyFont="1" applyFill="1" applyBorder="1" applyAlignment="1">
      <alignment horizontal="center" vertical="center"/>
    </xf>
    <xf numFmtId="0" fontId="47" fillId="53" borderId="29" xfId="66" applyFont="1" applyFill="1" applyBorder="1" applyAlignment="1">
      <alignment horizontal="center" vertical="center"/>
    </xf>
    <xf numFmtId="0" fontId="47" fillId="53" borderId="35" xfId="66" applyFont="1" applyFill="1" applyBorder="1" applyAlignment="1">
      <alignment horizontal="center" vertical="center"/>
    </xf>
    <xf numFmtId="0" fontId="47" fillId="53" borderId="30" xfId="66" applyFont="1" applyFill="1" applyBorder="1" applyAlignment="1">
      <alignment horizontal="center" vertical="center"/>
    </xf>
    <xf numFmtId="0" fontId="47" fillId="53" borderId="34" xfId="66" applyFont="1" applyFill="1" applyBorder="1" applyAlignment="1">
      <alignment vertical="center"/>
    </xf>
    <xf numFmtId="0" fontId="47" fillId="53" borderId="41" xfId="66" applyFont="1" applyFill="1" applyBorder="1" applyAlignment="1">
      <alignment vertical="center"/>
    </xf>
    <xf numFmtId="0" fontId="47" fillId="53" borderId="36" xfId="66" applyFont="1" applyFill="1" applyBorder="1" applyAlignment="1">
      <alignment vertical="center"/>
    </xf>
    <xf numFmtId="0" fontId="47" fillId="53" borderId="36" xfId="66" applyFont="1" applyFill="1" applyBorder="1" applyAlignment="1">
      <alignment horizontal="center" vertical="center"/>
    </xf>
    <xf numFmtId="0" fontId="38" fillId="0" borderId="0" xfId="48" applyFont="1" applyAlignment="1">
      <alignment horizontal="left"/>
    </xf>
    <xf numFmtId="165" fontId="38" fillId="0" borderId="10" xfId="0" applyNumberFormat="1" applyFont="1" applyBorder="1" applyAlignment="1">
      <alignment horizontal="center" vertical="center"/>
    </xf>
    <xf numFmtId="165" fontId="38" fillId="0" borderId="0" xfId="0" applyNumberFormat="1" applyFont="1" applyAlignment="1">
      <alignment horizontal="center" vertical="center"/>
    </xf>
    <xf numFmtId="165" fontId="45" fillId="0" borderId="10" xfId="57" applyFont="1" applyBorder="1" applyAlignment="1">
      <alignment horizontal="center" vertical="center"/>
    </xf>
    <xf numFmtId="0" fontId="47" fillId="0" borderId="0" xfId="66" applyFont="1" applyBorder="1" applyAlignment="1">
      <alignment horizontal="center" vertical="center"/>
    </xf>
    <xf numFmtId="0" fontId="0" fillId="45" borderId="31" xfId="67" applyFont="1" applyFill="1" applyBorder="1" applyAlignment="1">
      <alignment horizontal="center" vertical="center"/>
    </xf>
    <xf numFmtId="0" fontId="50" fillId="45" borderId="28" xfId="67" applyFont="1" applyFill="1" applyBorder="1" applyAlignment="1">
      <alignment horizontal="center" vertical="center"/>
    </xf>
    <xf numFmtId="0" fontId="0" fillId="0" borderId="40" xfId="67" applyFont="1" applyBorder="1" applyAlignment="1">
      <alignment horizontal="center" vertical="center"/>
    </xf>
    <xf numFmtId="165" fontId="47" fillId="0" borderId="12" xfId="0" applyNumberFormat="1" applyFont="1" applyBorder="1" applyAlignment="1">
      <alignment horizontal="center" vertical="center" wrapText="1"/>
    </xf>
    <xf numFmtId="165" fontId="42" fillId="0" borderId="0" xfId="0" applyNumberFormat="1" applyFont="1"/>
    <xf numFmtId="165" fontId="38" fillId="0" borderId="0" xfId="0" applyNumberFormat="1" applyFont="1" applyAlignment="1">
      <alignment horizontal="left" vertical="center"/>
    </xf>
    <xf numFmtId="165" fontId="47" fillId="0" borderId="0" xfId="0" applyNumberFormat="1" applyFont="1" applyBorder="1" applyAlignment="1">
      <alignment vertical="top" wrapText="1"/>
    </xf>
    <xf numFmtId="165" fontId="42" fillId="0" borderId="10" xfId="0" applyNumberFormat="1" applyFont="1" applyBorder="1" applyAlignment="1">
      <alignment horizontal="center" vertical="center"/>
    </xf>
    <xf numFmtId="165" fontId="42" fillId="0" borderId="10" xfId="0" applyNumberFormat="1" applyFont="1" applyBorder="1" applyAlignment="1">
      <alignment horizontal="left" vertical="top" wrapText="1"/>
    </xf>
    <xf numFmtId="165" fontId="42" fillId="0" borderId="10" xfId="0" applyNumberFormat="1" applyFont="1" applyBorder="1" applyAlignment="1">
      <alignment horizontal="left" vertical="center"/>
    </xf>
    <xf numFmtId="165" fontId="47" fillId="0" borderId="12" xfId="0" applyNumberFormat="1" applyFont="1" applyBorder="1" applyAlignment="1">
      <alignment vertical="center" wrapText="1"/>
    </xf>
    <xf numFmtId="49" fontId="47" fillId="0" borderId="12" xfId="0" applyNumberFormat="1" applyFont="1" applyBorder="1" applyAlignment="1">
      <alignment vertical="center" wrapText="1"/>
    </xf>
    <xf numFmtId="0" fontId="38" fillId="0" borderId="10" xfId="0" applyFont="1" applyBorder="1" applyAlignment="1">
      <alignment horizontal="center" vertical="center"/>
    </xf>
    <xf numFmtId="165" fontId="40" fillId="0" borderId="10" xfId="0" applyNumberFormat="1" applyFont="1" applyBorder="1" applyAlignment="1">
      <alignment wrapText="1"/>
    </xf>
    <xf numFmtId="49" fontId="45" fillId="0" borderId="12" xfId="57" applyNumberFormat="1" applyFont="1" applyBorder="1" applyAlignment="1">
      <alignment horizontal="center" vertical="center" wrapText="1"/>
    </xf>
    <xf numFmtId="0" fontId="47" fillId="53" borderId="38" xfId="66" applyFont="1" applyFill="1" applyBorder="1" applyAlignment="1">
      <alignment horizontal="center" vertical="center"/>
    </xf>
    <xf numFmtId="0" fontId="50" fillId="0" borderId="40" xfId="66" applyFont="1" applyBorder="1" applyAlignment="1">
      <alignment horizontal="center" vertical="center"/>
    </xf>
    <xf numFmtId="0" fontId="50" fillId="0" borderId="30" xfId="66" applyFont="1" applyBorder="1" applyAlignment="1">
      <alignment horizontal="center" vertical="center"/>
    </xf>
    <xf numFmtId="0" fontId="50" fillId="0" borderId="29" xfId="66" applyFont="1" applyBorder="1" applyAlignment="1">
      <alignment horizontal="center" vertical="center"/>
    </xf>
    <xf numFmtId="0" fontId="50" fillId="0" borderId="26" xfId="67" applyFont="1" applyBorder="1" applyAlignment="1">
      <alignment horizontal="center" vertical="center"/>
    </xf>
    <xf numFmtId="0" fontId="39" fillId="0" borderId="10" xfId="0" applyFont="1" applyBorder="1"/>
    <xf numFmtId="165" fontId="39" fillId="0" borderId="10" xfId="0" applyNumberFormat="1" applyFont="1" applyBorder="1" applyAlignment="1">
      <alignment horizontal="left" vertical="top" wrapText="1"/>
    </xf>
    <xf numFmtId="165" fontId="38" fillId="33" borderId="10" xfId="0" applyNumberFormat="1" applyFont="1" applyFill="1" applyBorder="1" applyAlignment="1">
      <alignment horizontal="left" vertical="center"/>
    </xf>
    <xf numFmtId="165" fontId="38" fillId="33" borderId="10" xfId="0" applyNumberFormat="1" applyFont="1" applyFill="1" applyBorder="1" applyAlignment="1">
      <alignment vertical="top" wrapText="1"/>
    </xf>
    <xf numFmtId="165" fontId="45" fillId="0" borderId="10" xfId="57" applyNumberFormat="1" applyFont="1" applyBorder="1" applyAlignment="1">
      <alignment horizontal="center" vertical="center"/>
    </xf>
    <xf numFmtId="0" fontId="50" fillId="0" borderId="0" xfId="67" applyNumberFormat="1" applyFont="1" applyAlignment="1">
      <alignment horizontal="center" vertical="center"/>
    </xf>
    <xf numFmtId="0" fontId="0" fillId="0" borderId="0" xfId="65" applyNumberFormat="1" applyFont="1" applyAlignment="1">
      <alignment vertical="center"/>
    </xf>
    <xf numFmtId="0" fontId="0" fillId="0" borderId="0" xfId="67" applyNumberFormat="1" applyFont="1" applyAlignment="1">
      <alignment horizontal="center" vertical="center"/>
    </xf>
    <xf numFmtId="0" fontId="29" fillId="37" borderId="10" xfId="61" applyFont="1" applyFill="1" applyBorder="1" applyAlignment="1">
      <alignment horizontal="center" vertical="center" wrapText="1"/>
    </xf>
    <xf numFmtId="0" fontId="29" fillId="37" borderId="10" xfId="48" applyFont="1" applyFill="1" applyBorder="1" applyAlignment="1">
      <alignment horizontal="center" vertical="center"/>
    </xf>
    <xf numFmtId="0" fontId="38" fillId="0" borderId="10" xfId="48" applyFont="1" applyBorder="1" applyAlignment="1">
      <alignment horizontal="center" vertical="center"/>
    </xf>
    <xf numFmtId="165" fontId="38" fillId="0" borderId="10" xfId="0" applyNumberFormat="1" applyFont="1" applyBorder="1" applyAlignment="1">
      <alignment horizontal="center" vertical="center"/>
    </xf>
    <xf numFmtId="165" fontId="48" fillId="43" borderId="11" xfId="0" applyNumberFormat="1" applyFont="1" applyFill="1" applyBorder="1" applyAlignment="1">
      <alignment horizontal="center" vertical="center" wrapText="1"/>
    </xf>
    <xf numFmtId="165" fontId="48" fillId="43" borderId="17" xfId="0" applyNumberFormat="1" applyFont="1" applyFill="1" applyBorder="1" applyAlignment="1">
      <alignment horizontal="center" vertical="center" wrapText="1"/>
    </xf>
    <xf numFmtId="165" fontId="38" fillId="0" borderId="10" xfId="0" applyNumberFormat="1" applyFont="1" applyFill="1" applyBorder="1" applyAlignment="1">
      <alignment horizontal="center" vertical="center"/>
    </xf>
    <xf numFmtId="165" fontId="48" fillId="43" borderId="15" xfId="0" applyNumberFormat="1" applyFont="1" applyFill="1" applyBorder="1" applyAlignment="1">
      <alignment horizontal="center" vertical="center" wrapText="1"/>
    </xf>
    <xf numFmtId="165" fontId="48" fillId="43" borderId="16" xfId="0" applyNumberFormat="1" applyFont="1" applyFill="1" applyBorder="1" applyAlignment="1">
      <alignment horizontal="center" vertical="center" wrapText="1"/>
    </xf>
    <xf numFmtId="165" fontId="48" fillId="43" borderId="10" xfId="0" applyNumberFormat="1" applyFont="1" applyFill="1" applyBorder="1" applyAlignment="1">
      <alignment horizontal="center" vertical="center" wrapText="1"/>
    </xf>
    <xf numFmtId="165" fontId="48" fillId="43" borderId="19" xfId="0" applyNumberFormat="1" applyFont="1" applyFill="1" applyBorder="1" applyAlignment="1">
      <alignment horizontal="center" vertical="center" wrapText="1"/>
    </xf>
    <xf numFmtId="165" fontId="38" fillId="0" borderId="13" xfId="0" applyNumberFormat="1" applyFont="1" applyBorder="1" applyAlignment="1">
      <alignment horizontal="center" vertical="center"/>
    </xf>
    <xf numFmtId="165" fontId="38" fillId="0" borderId="14" xfId="0" applyNumberFormat="1" applyFont="1" applyBorder="1" applyAlignment="1">
      <alignment horizontal="center" vertical="center"/>
    </xf>
    <xf numFmtId="0" fontId="38" fillId="33" borderId="10" xfId="48" applyFont="1" applyFill="1" applyBorder="1" applyAlignment="1">
      <alignment horizontal="center" vertical="center"/>
    </xf>
    <xf numFmtId="165" fontId="20" fillId="0" borderId="10" xfId="57" applyFill="1" applyBorder="1" applyAlignment="1">
      <alignment horizontal="center" vertical="center"/>
    </xf>
    <xf numFmtId="165" fontId="46" fillId="42" borderId="21" xfId="0" applyNumberFormat="1" applyFont="1" applyFill="1" applyBorder="1" applyAlignment="1">
      <alignment horizontal="center" vertical="center"/>
    </xf>
    <xf numFmtId="165" fontId="46" fillId="42" borderId="0" xfId="0" applyNumberFormat="1" applyFont="1" applyFill="1" applyBorder="1" applyAlignment="1">
      <alignment horizontal="center" vertical="center"/>
    </xf>
    <xf numFmtId="165" fontId="38" fillId="0" borderId="11" xfId="0" applyNumberFormat="1" applyFont="1" applyBorder="1" applyAlignment="1">
      <alignment horizontal="center" vertical="center"/>
    </xf>
    <xf numFmtId="0" fontId="35" fillId="0" borderId="10" xfId="48" applyFont="1" applyBorder="1" applyAlignment="1">
      <alignment horizontal="center" vertical="center"/>
    </xf>
    <xf numFmtId="0" fontId="38" fillId="0" borderId="10" xfId="48" applyFont="1" applyBorder="1" applyAlignment="1">
      <alignment horizontal="center" vertical="center" wrapText="1"/>
    </xf>
    <xf numFmtId="0" fontId="38" fillId="0" borderId="10" xfId="0" applyNumberFormat="1" applyFont="1" applyBorder="1" applyAlignment="1">
      <alignment horizontal="center" vertical="center"/>
    </xf>
    <xf numFmtId="165" fontId="38" fillId="0" borderId="10" xfId="0" applyNumberFormat="1" applyFont="1" applyBorder="1" applyAlignment="1">
      <alignment horizontal="left" vertical="center" wrapText="1"/>
    </xf>
    <xf numFmtId="0" fontId="38" fillId="44" borderId="10" xfId="48" applyFont="1" applyFill="1" applyBorder="1" applyAlignment="1">
      <alignment horizontal="left" vertical="center" wrapText="1"/>
    </xf>
    <xf numFmtId="0" fontId="38" fillId="44" borderId="10" xfId="48" applyFont="1" applyFill="1" applyBorder="1" applyAlignment="1">
      <alignment vertical="center" wrapText="1"/>
    </xf>
    <xf numFmtId="0" fontId="35" fillId="46" borderId="10" xfId="48" applyFont="1" applyFill="1" applyBorder="1" applyAlignment="1">
      <alignment horizontal="center" vertical="center" wrapText="1"/>
    </xf>
    <xf numFmtId="0" fontId="35" fillId="45" borderId="10" xfId="48" applyFont="1" applyFill="1" applyBorder="1" applyAlignment="1">
      <alignment horizontal="center" vertical="top" wrapText="1"/>
    </xf>
    <xf numFmtId="0" fontId="35" fillId="45" borderId="10" xfId="48" applyFont="1" applyFill="1" applyBorder="1" applyAlignment="1">
      <alignment horizontal="center" vertical="top"/>
    </xf>
    <xf numFmtId="0" fontId="35" fillId="49" borderId="10" xfId="48" applyFont="1" applyFill="1" applyBorder="1" applyAlignment="1">
      <alignment horizontal="center" vertical="center" wrapText="1"/>
    </xf>
    <xf numFmtId="0" fontId="33" fillId="46" borderId="10" xfId="64" applyFont="1" applyFill="1" applyBorder="1" applyAlignment="1">
      <alignment horizontal="center" vertical="center" wrapText="1"/>
    </xf>
    <xf numFmtId="0" fontId="35" fillId="45" borderId="10" xfId="48" applyFont="1" applyFill="1" applyBorder="1" applyAlignment="1">
      <alignment horizontal="center" vertical="center" wrapText="1"/>
    </xf>
    <xf numFmtId="0" fontId="35" fillId="44" borderId="10" xfId="48" applyFont="1" applyFill="1" applyBorder="1" applyAlignment="1">
      <alignment horizontal="center" vertical="center" wrapText="1"/>
    </xf>
    <xf numFmtId="0" fontId="35" fillId="44" borderId="10" xfId="48" applyFont="1" applyFill="1" applyBorder="1" applyAlignment="1">
      <alignment vertical="center" wrapText="1"/>
    </xf>
    <xf numFmtId="0" fontId="35" fillId="44" borderId="10" xfId="48" applyFont="1" applyFill="1" applyBorder="1" applyAlignment="1">
      <alignment horizontal="left" vertical="center" wrapText="1"/>
    </xf>
    <xf numFmtId="0" fontId="35" fillId="44" borderId="13" xfId="48" applyFont="1" applyFill="1" applyBorder="1" applyAlignment="1">
      <alignment horizontal="center" vertical="center" wrapText="1"/>
    </xf>
    <xf numFmtId="0" fontId="35" fillId="47" borderId="10" xfId="48" applyFont="1" applyFill="1" applyBorder="1" applyAlignment="1">
      <alignment horizontal="center" vertical="center" wrapText="1"/>
    </xf>
    <xf numFmtId="0" fontId="38" fillId="44" borderId="11" xfId="48" applyFont="1" applyFill="1" applyBorder="1" applyAlignment="1">
      <alignment horizontal="left" vertical="center" wrapText="1"/>
    </xf>
    <xf numFmtId="0" fontId="38" fillId="44" borderId="19" xfId="48" applyFont="1" applyFill="1" applyBorder="1" applyAlignment="1">
      <alignment horizontal="left" vertical="center" wrapText="1"/>
    </xf>
    <xf numFmtId="0" fontId="38" fillId="44" borderId="17" xfId="48" applyFont="1" applyFill="1" applyBorder="1" applyAlignment="1">
      <alignment horizontal="left" vertical="center" wrapText="1"/>
    </xf>
    <xf numFmtId="0" fontId="47" fillId="0" borderId="42" xfId="66" applyFont="1" applyBorder="1" applyAlignment="1">
      <alignment horizontal="center" vertical="center"/>
    </xf>
    <xf numFmtId="0" fontId="47" fillId="0" borderId="28" xfId="66" applyFont="1" applyBorder="1" applyAlignment="1">
      <alignment horizontal="center" vertical="center"/>
    </xf>
    <xf numFmtId="0" fontId="47" fillId="0" borderId="32" xfId="66" applyFont="1" applyBorder="1" applyAlignment="1">
      <alignment horizontal="center" vertical="center"/>
    </xf>
    <xf numFmtId="0" fontId="47" fillId="0" borderId="37" xfId="66" applyFont="1" applyBorder="1" applyAlignment="1">
      <alignment horizontal="center" vertical="center"/>
    </xf>
    <xf numFmtId="0" fontId="47" fillId="0" borderId="29" xfId="66" applyFont="1" applyBorder="1" applyAlignment="1">
      <alignment horizontal="center" vertical="center"/>
    </xf>
    <xf numFmtId="0" fontId="47" fillId="0" borderId="27" xfId="66" applyFont="1" applyBorder="1" applyAlignment="1">
      <alignment horizontal="center" vertical="center"/>
    </xf>
    <xf numFmtId="0" fontId="47" fillId="0" borderId="31" xfId="66" applyFont="1" applyBorder="1" applyAlignment="1">
      <alignment horizontal="center" vertical="center"/>
    </xf>
    <xf numFmtId="0" fontId="47" fillId="0" borderId="34" xfId="66" applyFont="1" applyBorder="1" applyAlignment="1">
      <alignment horizontal="center" vertical="center"/>
    </xf>
    <xf numFmtId="0" fontId="47" fillId="0" borderId="24" xfId="66" applyFont="1" applyBorder="1" applyAlignment="1">
      <alignment horizontal="center" vertical="center"/>
    </xf>
    <xf numFmtId="0" fontId="47" fillId="53" borderId="24" xfId="66" applyFont="1" applyFill="1" applyBorder="1" applyAlignment="1">
      <alignment horizontal="center" vertical="center"/>
    </xf>
    <xf numFmtId="0" fontId="47" fillId="53" borderId="25" xfId="66" applyFont="1" applyFill="1" applyBorder="1" applyAlignment="1">
      <alignment horizontal="center" vertical="center"/>
    </xf>
    <xf numFmtId="0" fontId="47" fillId="53" borderId="26" xfId="66" applyFont="1" applyFill="1" applyBorder="1" applyAlignment="1">
      <alignment horizontal="center" vertical="center"/>
    </xf>
    <xf numFmtId="0" fontId="47" fillId="51" borderId="24" xfId="66" applyFont="1" applyFill="1" applyBorder="1" applyAlignment="1">
      <alignment horizontal="center" vertical="center"/>
    </xf>
    <xf numFmtId="0" fontId="47" fillId="51" borderId="25" xfId="66" applyFont="1" applyFill="1" applyBorder="1" applyAlignment="1">
      <alignment horizontal="center" vertical="center"/>
    </xf>
    <xf numFmtId="0" fontId="47" fillId="51" borderId="26" xfId="66" applyFont="1" applyFill="1" applyBorder="1" applyAlignment="1">
      <alignment horizontal="center" vertical="center"/>
    </xf>
    <xf numFmtId="0" fontId="47" fillId="51" borderId="34" xfId="66" applyFont="1" applyFill="1" applyBorder="1" applyAlignment="1">
      <alignment horizontal="center" vertical="center"/>
    </xf>
    <xf numFmtId="0" fontId="47" fillId="0" borderId="35" xfId="66" applyFont="1" applyBorder="1" applyAlignment="1">
      <alignment horizontal="center" vertical="center"/>
    </xf>
    <xf numFmtId="0" fontId="50" fillId="0" borderId="31" xfId="67" applyFont="1" applyBorder="1" applyAlignment="1">
      <alignment horizontal="center" vertical="center"/>
    </xf>
    <xf numFmtId="0" fontId="50" fillId="0" borderId="27" xfId="67" applyFont="1" applyBorder="1" applyAlignment="1">
      <alignment horizontal="center" vertical="center"/>
    </xf>
    <xf numFmtId="0" fontId="0" fillId="0" borderId="31" xfId="67" applyFont="1" applyBorder="1" applyAlignment="1">
      <alignment horizontal="center" vertical="center"/>
    </xf>
    <xf numFmtId="0" fontId="0" fillId="0" borderId="28" xfId="67" applyFont="1" applyBorder="1" applyAlignment="1">
      <alignment horizontal="center" vertical="center"/>
    </xf>
    <xf numFmtId="0" fontId="0" fillId="0" borderId="35" xfId="67" applyFont="1" applyBorder="1" applyAlignment="1">
      <alignment horizontal="center" vertical="center"/>
    </xf>
    <xf numFmtId="0" fontId="50" fillId="0" borderId="34" xfId="67" applyFont="1" applyBorder="1" applyAlignment="1">
      <alignment horizontal="center" vertical="center"/>
    </xf>
    <xf numFmtId="0" fontId="50" fillId="0" borderId="24" xfId="67" applyFont="1" applyBorder="1" applyAlignment="1">
      <alignment horizontal="center" vertical="center"/>
    </xf>
    <xf numFmtId="0" fontId="50" fillId="0" borderId="28" xfId="67" applyFont="1" applyBorder="1" applyAlignment="1">
      <alignment horizontal="center" vertical="center"/>
    </xf>
    <xf numFmtId="0" fontId="50" fillId="0" borderId="35" xfId="67" applyFont="1" applyBorder="1" applyAlignment="1">
      <alignment horizontal="center" vertical="center"/>
    </xf>
    <xf numFmtId="0" fontId="50" fillId="45" borderId="34" xfId="67" applyFont="1" applyFill="1" applyBorder="1" applyAlignment="1">
      <alignment horizontal="center" vertical="center"/>
    </xf>
    <xf numFmtId="0" fontId="50" fillId="45" borderId="31" xfId="67" applyFont="1" applyFill="1" applyBorder="1" applyAlignment="1">
      <alignment horizontal="center" vertical="center"/>
    </xf>
    <xf numFmtId="0" fontId="50" fillId="45" borderId="24" xfId="67" applyFont="1" applyFill="1" applyBorder="1" applyAlignment="1">
      <alignment horizontal="center" vertical="center"/>
    </xf>
    <xf numFmtId="0" fontId="50" fillId="45" borderId="27" xfId="67" applyFont="1" applyFill="1" applyBorder="1" applyAlignment="1">
      <alignment horizontal="center" vertical="center"/>
    </xf>
    <xf numFmtId="0" fontId="0" fillId="45" borderId="34" xfId="67" applyFont="1" applyFill="1" applyBorder="1" applyAlignment="1">
      <alignment horizontal="center"/>
    </xf>
    <xf numFmtId="0" fontId="0" fillId="45" borderId="39" xfId="67" applyFont="1" applyFill="1" applyBorder="1" applyAlignment="1">
      <alignment horizontal="center"/>
    </xf>
    <xf numFmtId="0" fontId="0" fillId="45" borderId="40" xfId="67" applyFont="1" applyFill="1" applyBorder="1" applyAlignment="1">
      <alignment horizontal="center"/>
    </xf>
    <xf numFmtId="0" fontId="50" fillId="45" borderId="25" xfId="67" applyFont="1" applyFill="1" applyBorder="1" applyAlignment="1">
      <alignment horizontal="center" vertical="center"/>
    </xf>
    <xf numFmtId="0" fontId="50" fillId="45" borderId="26" xfId="67" applyFont="1" applyFill="1" applyBorder="1" applyAlignment="1">
      <alignment horizontal="center" vertical="center"/>
    </xf>
    <xf numFmtId="0" fontId="0" fillId="45" borderId="24" xfId="67" applyFont="1" applyFill="1" applyBorder="1" applyAlignment="1">
      <alignment horizontal="center" vertical="center"/>
    </xf>
    <xf numFmtId="0" fontId="0" fillId="45" borderId="25" xfId="67" applyFont="1" applyFill="1" applyBorder="1" applyAlignment="1">
      <alignment horizontal="center" vertical="center"/>
    </xf>
    <xf numFmtId="0" fontId="0" fillId="45" borderId="26" xfId="67" applyFont="1" applyFill="1" applyBorder="1" applyAlignment="1">
      <alignment horizontal="center" vertical="center"/>
    </xf>
    <xf numFmtId="0" fontId="0" fillId="45" borderId="24" xfId="67" applyFont="1" applyFill="1" applyBorder="1" applyAlignment="1">
      <alignment horizontal="center"/>
    </xf>
    <xf numFmtId="0" fontId="0" fillId="45" borderId="25" xfId="67" applyFont="1" applyFill="1" applyBorder="1" applyAlignment="1">
      <alignment horizontal="center"/>
    </xf>
    <xf numFmtId="0" fontId="0" fillId="45" borderId="26" xfId="67" applyFont="1" applyFill="1" applyBorder="1" applyAlignment="1">
      <alignment horizontal="center"/>
    </xf>
    <xf numFmtId="0" fontId="50" fillId="45" borderId="36" xfId="67" applyFont="1" applyFill="1" applyBorder="1" applyAlignment="1">
      <alignment horizontal="center" vertical="center"/>
    </xf>
    <xf numFmtId="0" fontId="50" fillId="45" borderId="38" xfId="67" applyFont="1" applyFill="1" applyBorder="1" applyAlignment="1">
      <alignment horizontal="center" vertical="center"/>
    </xf>
    <xf numFmtId="0" fontId="50" fillId="45" borderId="30" xfId="67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0" xfId="0" applyBorder="1" applyAlignment="1">
      <alignment horizontal="center"/>
    </xf>
    <xf numFmtId="167" fontId="34" fillId="46" borderId="0" xfId="48" applyNumberFormat="1" applyFont="1" applyFill="1" applyBorder="1" applyAlignment="1">
      <alignment horizontal="center" vertical="center" wrapText="1"/>
    </xf>
    <xf numFmtId="167" fontId="38" fillId="46" borderId="0" xfId="48" applyNumberFormat="1" applyFont="1" applyFill="1" applyBorder="1" applyAlignment="1">
      <alignment horizontal="center" vertical="center" wrapText="1"/>
    </xf>
  </cellXfs>
  <cellStyles count="68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Accent5 2" xfId="50" xr:uid="{DF2397D3-B81A-4E31-876C-F5091C369F7F}"/>
    <cellStyle name="Hyperlink 2" xfId="44" xr:uid="{00000000-0005-0000-0000-000022000000}"/>
    <cellStyle name="Hyperlink 2 2" xfId="56" xr:uid="{7DD79CB7-B64B-43ED-9A73-1F24A6BC6BB7}"/>
    <cellStyle name="Hyperlink 3" xfId="47" xr:uid="{00000000-0005-0000-0000-000023000000}"/>
    <cellStyle name="Hyperlink 4" xfId="51" xr:uid="{BDD987CD-8C8B-4A6F-A868-9476AD42749F}"/>
    <cellStyle name="Input 2" xfId="59" xr:uid="{2B6E4A7E-8C26-43E3-A817-4A062138CD33}"/>
    <cellStyle name="Normal 10" xfId="63" xr:uid="{1ADC584A-0E8A-4705-9B9B-5181729E6D49}"/>
    <cellStyle name="Normal 11" xfId="64" xr:uid="{EA095ABD-C71F-48B7-B19B-48005FC1941D}"/>
    <cellStyle name="Normal 2" xfId="37" xr:uid="{00000000-0005-0000-0000-000028000000}"/>
    <cellStyle name="Normal 2 2" xfId="49" xr:uid="{00000000-0005-0000-0000-000029000000}"/>
    <cellStyle name="Normal 2 2 2" xfId="53" xr:uid="{99BFBB51-40E5-4E74-827B-303CCD479817}"/>
    <cellStyle name="Normal 2 2 3" xfId="62" xr:uid="{A0208AFD-E294-4102-8C0D-586B51D11E9F}"/>
    <cellStyle name="Normal 2 4" xfId="54" xr:uid="{0F59A891-24D1-48D3-9AC9-EA6CCC8180D8}"/>
    <cellStyle name="Normal 3" xfId="45" xr:uid="{00000000-0005-0000-0000-00002A000000}"/>
    <cellStyle name="Normal 4" xfId="46" xr:uid="{00000000-0005-0000-0000-00002B000000}"/>
    <cellStyle name="Normal 5" xfId="48" xr:uid="{00000000-0005-0000-0000-00002C000000}"/>
    <cellStyle name="Normal 5 2" xfId="55" xr:uid="{D8D0F01C-0CEB-44E7-9D0C-BFFED8F9993B}"/>
    <cellStyle name="Normal 6" xfId="58" xr:uid="{C2990C71-A085-4321-B515-DBD2A91D187B}"/>
    <cellStyle name="Normal 7" xfId="52" xr:uid="{3DE515D9-5465-4762-B3A6-DF94AEC3C1AC}"/>
    <cellStyle name="Normal 8" xfId="60" xr:uid="{1DC1D23C-08D9-4DB0-B200-98CF5AB5AD35}"/>
    <cellStyle name="Normal 9" xfId="61" xr:uid="{1A49C5BF-98CC-4C9F-AAF6-8B41EEB84520}"/>
    <cellStyle name="标题" xfId="40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常规 2" xfId="66" xr:uid="{3F98DC96-0816-4C17-94FD-048E2583FB67}"/>
    <cellStyle name="常规 2 3" xfId="43" xr:uid="{00000000-0005-0000-0000-000033000000}"/>
    <cellStyle name="常规 3" xfId="67" xr:uid="{F51C6A97-1EDB-44A7-9E07-DE6660DF6487}"/>
    <cellStyle name="超链接" xfId="57" builtinId="8"/>
    <cellStyle name="好" xfId="29" builtinId="26" customBuiltin="1"/>
    <cellStyle name="汇总" xfId="41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2" builtinId="11" customBuiltin="1"/>
    <cellStyle name="链接单元格" xfId="35" builtinId="24" customBuiltin="1"/>
    <cellStyle name="千位分隔" xfId="65" builtinId="3"/>
    <cellStyle name="适中" xfId="36" builtinId="28" customBuiltin="1"/>
    <cellStyle name="输出" xfId="39" builtinId="21" customBuiltin="1"/>
    <cellStyle name="输入" xfId="34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8" builtinId="10" customBuiltin="1"/>
  </cellStyles>
  <dxfs count="403"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02"/>
      <tableStyleElement type="headerRow" dxfId="401"/>
    </tableStyle>
  </tableStyles>
  <colors>
    <mruColors>
      <color rgb="FF333399"/>
      <color rgb="FF003399"/>
      <color rgb="FF66CCFF"/>
      <color rgb="FFFFFF66"/>
      <color rgb="FFFF0000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l Clear" panose="020B0604020203020204" pitchFamily="34" charset="0"/>
                <a:ea typeface="Intel Clear" panose="020B0604020203020204" pitchFamily="34" charset="0"/>
                <a:cs typeface="Intel Clear" panose="020B0604020203020204" pitchFamily="34" charset="0"/>
              </a:defRPr>
            </a:pPr>
            <a:r>
              <a:rPr lang="en-US" sz="1400">
                <a:solidFill>
                  <a:schemeClr val="tx1"/>
                </a:solidFill>
                <a:latin typeface="Intel Clear" panose="020B0604020203020204" pitchFamily="34" charset="0"/>
                <a:ea typeface="Intel Clear" panose="020B0604020203020204" pitchFamily="34" charset="0"/>
                <a:cs typeface="Intel Clear" panose="020B0604020203020204" pitchFamily="34" charset="0"/>
              </a:rPr>
              <a:t>Case</a:t>
            </a:r>
            <a:r>
              <a:rPr lang="en-US" sz="1400" baseline="0">
                <a:solidFill>
                  <a:schemeClr val="tx1"/>
                </a:solidFill>
                <a:latin typeface="Intel Clear" panose="020B0604020203020204" pitchFamily="34" charset="0"/>
                <a:ea typeface="Intel Clear" panose="020B0604020203020204" pitchFamily="34" charset="0"/>
                <a:cs typeface="Intel Clear" panose="020B0604020203020204" pitchFamily="34" charset="0"/>
              </a:rPr>
              <a:t> Number</a:t>
            </a:r>
            <a:endParaRPr lang="en-US" sz="1400">
              <a:solidFill>
                <a:schemeClr val="tx1"/>
              </a:solidFill>
              <a:latin typeface="Intel Clear" panose="020B0604020203020204" pitchFamily="34" charset="0"/>
              <a:ea typeface="Intel Clear" panose="020B0604020203020204" pitchFamily="34" charset="0"/>
              <a:cs typeface="Intel Clear" panose="020B0604020203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ntel Clear" panose="020B0604020203020204" pitchFamily="34" charset="0"/>
              <a:ea typeface="Intel Clear" panose="020B0604020203020204" pitchFamily="34" charset="0"/>
              <a:cs typeface="Intel Clear" panose="020B0604020203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17127044141518E-2"/>
          <c:y val="0.1678129928852668"/>
          <c:w val="0.75960741691429545"/>
          <c:h val="0.726014204469509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Validation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C-40D8-AC93-E7112210A3D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C-40D8-AC93-E7112210A3D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EC-40D8-AC93-E7112210A3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ntel Clear" panose="020B0604020203020204" pitchFamily="34" charset="0"/>
                    <a:ea typeface="Intel Clear" panose="020B0604020203020204" pitchFamily="34" charset="0"/>
                    <a:cs typeface="Intel Clear" panose="020B0604020203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Summary!$B$3:$H$3</c:f>
              <c:strCache>
                <c:ptCount val="7"/>
                <c:pt idx="0">
                  <c:v>Total</c:v>
                </c:pt>
                <c:pt idx="1">
                  <c:v>Pass</c:v>
                </c:pt>
                <c:pt idx="2">
                  <c:v>Fail</c:v>
                </c:pt>
                <c:pt idx="3">
                  <c:v>Block</c:v>
                </c:pt>
                <c:pt idx="4">
                  <c:v>Skipped</c:v>
                </c:pt>
                <c:pt idx="5">
                  <c:v>WIP</c:v>
                </c:pt>
                <c:pt idx="6">
                  <c:v>NA</c:v>
                </c:pt>
              </c:strCache>
            </c:strRef>
          </c:cat>
          <c:val>
            <c:numRef>
              <c:f>Summary!$B$7:$H$7</c:f>
              <c:numCache>
                <c:formatCode>General</c:formatCode>
                <c:ptCount val="7"/>
                <c:pt idx="0">
                  <c:v>290</c:v>
                </c:pt>
                <c:pt idx="1">
                  <c:v>248</c:v>
                </c:pt>
                <c:pt idx="2">
                  <c:v>6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EC-40D8-AC93-E7112210A3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1701120"/>
        <c:axId val="421701512"/>
      </c:barChart>
      <c:catAx>
        <c:axId val="4217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l Clear" panose="020B0604020203020204" pitchFamily="34" charset="0"/>
                <a:ea typeface="Intel Clear" panose="020B0604020203020204" pitchFamily="34" charset="0"/>
                <a:cs typeface="Intel Clear" panose="020B0604020203020204" pitchFamily="34" charset="0"/>
              </a:defRPr>
            </a:pPr>
            <a:endParaRPr lang="en-US"/>
          </a:p>
        </c:txPr>
        <c:crossAx val="421701512"/>
        <c:crosses val="autoZero"/>
        <c:auto val="1"/>
        <c:lblAlgn val="ctr"/>
        <c:lblOffset val="100"/>
        <c:noMultiLvlLbl val="0"/>
      </c:catAx>
      <c:valAx>
        <c:axId val="42170151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l Clear" panose="020B0604020203020204" pitchFamily="34" charset="0"/>
                <a:ea typeface="Intel Clear" panose="020B0604020203020204" pitchFamily="34" charset="0"/>
                <a:cs typeface="Intel Clear" panose="020B0604020203020204" pitchFamily="34" charset="0"/>
              </a:defRPr>
            </a:pPr>
            <a:endParaRPr lang="en-US"/>
          </a:p>
        </c:txPr>
        <c:crossAx val="421701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ntel Clear" panose="020B0604020203020204" pitchFamily="34" charset="0"/>
              <a:ea typeface="Intel Clear" panose="020B0604020203020204" pitchFamily="34" charset="0"/>
              <a:cs typeface="Intel Clear" panose="020B0604020203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l Clear" panose="020B0604020203020204" pitchFamily="34" charset="0"/>
                <a:ea typeface="Intel Clear" panose="020B0604020203020204" pitchFamily="34" charset="0"/>
                <a:cs typeface="Intel Clear" panose="020B0604020203020204" pitchFamily="34" charset="0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  <a:latin typeface="Intel Clear" panose="020B0604020203020204" pitchFamily="34" charset="0"/>
                <a:ea typeface="Intel Clear" panose="020B0604020203020204" pitchFamily="34" charset="0"/>
                <a:cs typeface="Intel Clear" panose="020B0604020203020204" pitchFamily="34" charset="0"/>
              </a:rPr>
              <a:t> Function Coverage </a:t>
            </a:r>
            <a:endParaRPr lang="en-US" sz="1400">
              <a:solidFill>
                <a:schemeClr val="tx1"/>
              </a:solidFill>
              <a:latin typeface="Intel Clear" panose="020B0604020203020204" pitchFamily="34" charset="0"/>
              <a:ea typeface="Intel Clear" panose="020B0604020203020204" pitchFamily="34" charset="0"/>
              <a:cs typeface="Intel Clear" panose="020B0604020203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ntel Clear" panose="020B0604020203020204" pitchFamily="34" charset="0"/>
              <a:ea typeface="Intel Clear" panose="020B0604020203020204" pitchFamily="34" charset="0"/>
              <a:cs typeface="Intel Clear" panose="020B0604020203020204" pitchFamily="34" charset="0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435-4CA9-9AC8-2A75FA9C1A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435-4CA9-9AC8-2A75FA9C1A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435-4CA9-9AC8-2A75FA9C1A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435-4CA9-9AC8-2A75FA9C1A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435-4CA9-9AC8-2A75FA9C1A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435-4CA9-9AC8-2A75FA9C1A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435-4CA9-9AC8-2A75FA9C1A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435-4CA9-9AC8-2A75FA9C1A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435-4CA9-9AC8-2A75FA9C1A8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435-4CA9-9AC8-2A75FA9C1A86}"/>
              </c:ext>
            </c:extLst>
          </c:dPt>
          <c:dLbls>
            <c:dLbl>
              <c:idx val="0"/>
              <c:layout>
                <c:manualLayout>
                  <c:x val="-0.22532610624785729"/>
                  <c:y val="0.157441611414661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Intel Clear" panose="020B0604020203020204" pitchFamily="34" charset="0"/>
                      <a:ea typeface="Intel Clear" panose="020B0604020203020204" pitchFamily="34" charset="0"/>
                      <a:cs typeface="Intel Clear" panose="020B0604020203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403271320833736"/>
                      <c:h val="0.243111178138956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435-4CA9-9AC8-2A75FA9C1A86}"/>
                </c:ext>
              </c:extLst>
            </c:dLbl>
            <c:dLbl>
              <c:idx val="1"/>
              <c:layout>
                <c:manualLayout>
                  <c:x val="-0.21011491750487335"/>
                  <c:y val="-0.208316688742650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Intel Clear" panose="020B0604020203020204" pitchFamily="34" charset="0"/>
                      <a:ea typeface="Intel Clear" panose="020B0604020203020204" pitchFamily="34" charset="0"/>
                      <a:cs typeface="Intel Clear" panose="020B0604020203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991158678455096"/>
                      <c:h val="0.125563122053431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435-4CA9-9AC8-2A75FA9C1A86}"/>
                </c:ext>
              </c:extLst>
            </c:dLbl>
            <c:dLbl>
              <c:idx val="2"/>
              <c:layout>
                <c:manualLayout>
                  <c:x val="6.9763642583395291E-2"/>
                  <c:y val="-0.255757435592601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35-4CA9-9AC8-2A75FA9C1A86}"/>
                </c:ext>
              </c:extLst>
            </c:dLbl>
            <c:dLbl>
              <c:idx val="3"/>
              <c:layout>
                <c:manualLayout>
                  <c:x val="0.15320510931867928"/>
                  <c:y val="-0.1337540193899128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35-4CA9-9AC8-2A75FA9C1A86}"/>
                </c:ext>
              </c:extLst>
            </c:dLbl>
            <c:dLbl>
              <c:idx val="4"/>
              <c:layout>
                <c:manualLayout>
                  <c:x val="-1.4604527766207961E-2"/>
                  <c:y val="-0.1074190416181111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35-4CA9-9AC8-2A75FA9C1A86}"/>
                </c:ext>
              </c:extLst>
            </c:dLbl>
            <c:dLbl>
              <c:idx val="6"/>
              <c:layout>
                <c:manualLayout>
                  <c:x val="-9.4840929946310285E-2"/>
                  <c:y val="1.37136236744127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435-4CA9-9AC8-2A75FA9C1A86}"/>
                </c:ext>
              </c:extLst>
            </c:dLbl>
            <c:dLbl>
              <c:idx val="8"/>
              <c:layout>
                <c:manualLayout>
                  <c:x val="4.8471885663812421E-2"/>
                  <c:y val="-2.80042849772061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435-4CA9-9AC8-2A75FA9C1A86}"/>
                </c:ext>
              </c:extLst>
            </c:dLbl>
            <c:dLbl>
              <c:idx val="9"/>
              <c:layout>
                <c:manualLayout>
                  <c:x val="9.8454765515998716E-2"/>
                  <c:y val="-8.187936406084625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435-4CA9-9AC8-2A75FA9C1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ntel Clear" panose="020B0604020203020204" pitchFamily="34" charset="0"/>
                    <a:ea typeface="Intel Clear" panose="020B0604020203020204" pitchFamily="34" charset="0"/>
                    <a:cs typeface="Intel Clear" panose="020B0604020203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Summary!$A$13:$A$22</c:f>
              <c:strCache>
                <c:ptCount val="10"/>
                <c:pt idx="0">
                  <c:v>autots</c:v>
                </c:pt>
                <c:pt idx="1">
                  <c:v>data</c:v>
                </c:pt>
                <c:pt idx="2">
                  <c:v>detector</c:v>
                </c:pt>
                <c:pt idx="3">
                  <c:v>forecaster</c:v>
                </c:pt>
                <c:pt idx="4">
                  <c:v>metric</c:v>
                </c:pt>
                <c:pt idx="5">
                  <c:v>model</c:v>
                </c:pt>
                <c:pt idx="6">
                  <c:v>example</c:v>
                </c:pt>
                <c:pt idx="7">
                  <c:v>pytorch</c:v>
                </c:pt>
                <c:pt idx="8">
                  <c:v>NAAL</c:v>
                </c:pt>
                <c:pt idx="9">
                  <c:v>Hestia</c:v>
                </c:pt>
              </c:strCache>
            </c:strRef>
          </c:cat>
          <c:val>
            <c:numRef>
              <c:f>Summary!$B$13:$B$22</c:f>
              <c:numCache>
                <c:formatCode>General</c:formatCode>
                <c:ptCount val="10"/>
                <c:pt idx="0">
                  <c:v>43</c:v>
                </c:pt>
                <c:pt idx="1">
                  <c:v>57</c:v>
                </c:pt>
                <c:pt idx="2">
                  <c:v>11</c:v>
                </c:pt>
                <c:pt idx="3">
                  <c:v>101</c:v>
                </c:pt>
                <c:pt idx="4">
                  <c:v>5</c:v>
                </c:pt>
                <c:pt idx="5">
                  <c:v>23</c:v>
                </c:pt>
                <c:pt idx="6">
                  <c:v>5</c:v>
                </c:pt>
                <c:pt idx="7">
                  <c:v>1</c:v>
                </c:pt>
                <c:pt idx="8">
                  <c:v>33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435-4CA9-9AC8-2A75FA9C1A8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chemeClr val="tx1"/>
                </a:solidFill>
                <a:latin typeface="Intel Clear" panose="020B0604020203020204" pitchFamily="34" charset="0"/>
                <a:ea typeface="Intel Clear" panose="020B0604020203020204" pitchFamily="34" charset="0"/>
                <a:cs typeface="Intel Clear" panose="020B0604020203020204" pitchFamily="34" charset="0"/>
              </a:defRPr>
            </a:pPr>
            <a:r>
              <a:rPr lang="en-US" sz="1600" b="1" i="0" u="none" strike="noStrike" kern="1200" spc="0" baseline="0">
                <a:solidFill>
                  <a:schemeClr val="tx1"/>
                </a:solidFill>
                <a:latin typeface="Intel Clear" panose="020B0604020203020204" pitchFamily="34" charset="0"/>
                <a:ea typeface="Intel Clear" panose="020B0604020203020204" pitchFamily="34" charset="0"/>
                <a:cs typeface="Intel Clear" panose="020B0604020203020204" pitchFamily="34" charset="0"/>
              </a:rPr>
              <a:t>Bug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chemeClr val="tx1"/>
              </a:solidFill>
              <a:latin typeface="Intel Clear" panose="020B0604020203020204" pitchFamily="34" charset="0"/>
              <a:ea typeface="Intel Clear" panose="020B0604020203020204" pitchFamily="34" charset="0"/>
              <a:cs typeface="Intel Clear" panose="020B0604020203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66885389326349E-2"/>
          <c:y val="0.19277777777777777"/>
          <c:w val="0.87051356080489939"/>
          <c:h val="0.5916021434820647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Summary!$A$28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ntel Clear" panose="020B06040202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Summary!$B$26:$J$26</c:f>
              <c:strCache>
                <c:ptCount val="9"/>
                <c:pt idx="0">
                  <c:v>WW08</c:v>
                </c:pt>
                <c:pt idx="1">
                  <c:v>WW09</c:v>
                </c:pt>
                <c:pt idx="2">
                  <c:v>WW10</c:v>
                </c:pt>
                <c:pt idx="3">
                  <c:v>WW12</c:v>
                </c:pt>
                <c:pt idx="4">
                  <c:v>WW16</c:v>
                </c:pt>
                <c:pt idx="5">
                  <c:v>WW18</c:v>
                </c:pt>
                <c:pt idx="6">
                  <c:v>WW32</c:v>
                </c:pt>
                <c:pt idx="7">
                  <c:v>WW38</c:v>
                </c:pt>
                <c:pt idx="8">
                  <c:v>WW40</c:v>
                </c:pt>
              </c:strCache>
            </c:strRef>
          </c:cat>
          <c:val>
            <c:numRef>
              <c:f>Summary!$B$28:$J$28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27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5-46A6-ABCE-E5CBC7B0528F}"/>
            </c:ext>
          </c:extLst>
        </c:ser>
        <c:ser>
          <c:idx val="3"/>
          <c:order val="2"/>
          <c:tx>
            <c:strRef>
              <c:f>Summary!$A$29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Intel Clear" panose="020B06040202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Summary!$B$26:$J$26</c:f>
              <c:strCache>
                <c:ptCount val="9"/>
                <c:pt idx="0">
                  <c:v>WW08</c:v>
                </c:pt>
                <c:pt idx="1">
                  <c:v>WW09</c:v>
                </c:pt>
                <c:pt idx="2">
                  <c:v>WW10</c:v>
                </c:pt>
                <c:pt idx="3">
                  <c:v>WW12</c:v>
                </c:pt>
                <c:pt idx="4">
                  <c:v>WW16</c:v>
                </c:pt>
                <c:pt idx="5">
                  <c:v>WW18</c:v>
                </c:pt>
                <c:pt idx="6">
                  <c:v>WW32</c:v>
                </c:pt>
                <c:pt idx="7">
                  <c:v>WW38</c:v>
                </c:pt>
                <c:pt idx="8">
                  <c:v>WW40</c:v>
                </c:pt>
              </c:strCache>
            </c:strRef>
          </c:cat>
          <c:val>
            <c:numRef>
              <c:f>Summary!$B$29:$J$29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8</c:v>
                </c:pt>
                <c:pt idx="7" formatCode="0">
                  <c:v>8</c:v>
                </c:pt>
                <c:pt idx="8" formatCode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5-46A6-ABCE-E5CBC7B05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408272"/>
        <c:axId val="620405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Summary!$A$27</c15:sqref>
                        </c15:formulaRef>
                      </c:ext>
                    </c:extLst>
                    <c:strCache>
                      <c:ptCount val="1"/>
                      <c:pt idx="0">
                        <c:v>Total  issues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Summary!$B$26:$J$26</c15:sqref>
                        </c15:formulaRef>
                      </c:ext>
                    </c:extLst>
                    <c:strCache>
                      <c:ptCount val="9"/>
                      <c:pt idx="0">
                        <c:v>WW08</c:v>
                      </c:pt>
                      <c:pt idx="1">
                        <c:v>WW09</c:v>
                      </c:pt>
                      <c:pt idx="2">
                        <c:v>WW10</c:v>
                      </c:pt>
                      <c:pt idx="3">
                        <c:v>WW12</c:v>
                      </c:pt>
                      <c:pt idx="4">
                        <c:v>WW16</c:v>
                      </c:pt>
                      <c:pt idx="5">
                        <c:v>WW18</c:v>
                      </c:pt>
                      <c:pt idx="6">
                        <c:v>WW32</c:v>
                      </c:pt>
                      <c:pt idx="7">
                        <c:v>WW38</c:v>
                      </c:pt>
                      <c:pt idx="8">
                        <c:v>WW40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Summary!$B$27:$J$27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17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765-46A6-ABCE-E5CBC7B0528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3"/>
          <c:tx>
            <c:strRef>
              <c:f>Summary!$A$30</c:f>
              <c:strCache>
                <c:ptCount val="1"/>
                <c:pt idx="0">
                  <c:v>New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ntel Clear" panose="020B06040202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Summary!$B$26:$J$26</c:f>
              <c:strCache>
                <c:ptCount val="9"/>
                <c:pt idx="0">
                  <c:v>WW08</c:v>
                </c:pt>
                <c:pt idx="1">
                  <c:v>WW09</c:v>
                </c:pt>
                <c:pt idx="2">
                  <c:v>WW10</c:v>
                </c:pt>
                <c:pt idx="3">
                  <c:v>WW12</c:v>
                </c:pt>
                <c:pt idx="4">
                  <c:v>WW16</c:v>
                </c:pt>
                <c:pt idx="5">
                  <c:v>WW18</c:v>
                </c:pt>
                <c:pt idx="6">
                  <c:v>WW32</c:v>
                </c:pt>
                <c:pt idx="7">
                  <c:v>WW38</c:v>
                </c:pt>
                <c:pt idx="8">
                  <c:v>WW40</c:v>
                </c:pt>
              </c:strCache>
            </c:strRef>
          </c:cat>
          <c:val>
            <c:numRef>
              <c:f>Summary!$B$30:$J$30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10</c:v>
                </c:pt>
                <c:pt idx="7" formatCode="0">
                  <c:v>5</c:v>
                </c:pt>
                <c:pt idx="8" formatCode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5-46A6-ABCE-E5CBC7B05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408272"/>
        <c:axId val="620405320"/>
      </c:lineChart>
      <c:catAx>
        <c:axId val="6204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l Clear" panose="020B0604020203020204" pitchFamily="34" charset="0"/>
                <a:ea typeface="+mn-ea"/>
                <a:cs typeface="+mn-cs"/>
              </a:defRPr>
            </a:pPr>
            <a:endParaRPr lang="en-US"/>
          </a:p>
        </c:txPr>
        <c:crossAx val="620405320"/>
        <c:crosses val="autoZero"/>
        <c:auto val="1"/>
        <c:lblAlgn val="ctr"/>
        <c:lblOffset val="100"/>
        <c:noMultiLvlLbl val="0"/>
      </c:catAx>
      <c:valAx>
        <c:axId val="62040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l Clear" panose="020B0604020203020204" pitchFamily="34" charset="0"/>
                <a:ea typeface="+mn-ea"/>
                <a:cs typeface="+mn-cs"/>
              </a:defRPr>
            </a:pPr>
            <a:endParaRPr lang="en-US"/>
          </a:p>
        </c:txPr>
        <c:crossAx val="6204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ntel Clear" panose="020B06040202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Intel Clear" panose="020B06040202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32</xdr:row>
      <xdr:rowOff>7619</xdr:rowOff>
    </xdr:from>
    <xdr:to>
      <xdr:col>7</xdr:col>
      <xdr:colOff>144780</xdr:colOff>
      <xdr:row>49</xdr:row>
      <xdr:rowOff>38100</xdr:rowOff>
    </xdr:to>
    <xdr:graphicFrame macro="">
      <xdr:nvGraphicFramePr>
        <xdr:cNvPr id="22" name="Chart 2">
          <a:extLst>
            <a:ext uri="{FF2B5EF4-FFF2-40B4-BE49-F238E27FC236}">
              <a16:creationId xmlns:a16="http://schemas.microsoft.com/office/drawing/2014/main" id="{1EC96751-85F7-4610-BB3E-11F4936D8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584835</xdr:colOff>
      <xdr:row>10</xdr:row>
      <xdr:rowOff>30480</xdr:rowOff>
    </xdr:from>
    <xdr:to>
      <xdr:col>17</xdr:col>
      <xdr:colOff>198120</xdr:colOff>
      <xdr:row>30</xdr:row>
      <xdr:rowOff>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BBD8AFDA-7CAF-4491-9283-CD446648BF40}"/>
            </a:ext>
            <a:ext uri="{147F2762-F138-4A5C-976F-8EAC2B608ADB}">
              <a16:predDERef xmlns:a16="http://schemas.microsoft.com/office/drawing/2014/main" pred="{1EC96751-85F7-4610-BB3E-11F4936D8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480695</xdr:colOff>
      <xdr:row>49</xdr:row>
      <xdr:rowOff>115570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8F688907-F3C9-4729-9030-3F6F88DB8D6D}"/>
            </a:ext>
            <a:ext uri="{147F2762-F138-4A5C-976F-8EAC2B608ADB}">
              <a16:predDERef xmlns:a16="http://schemas.microsoft.com/office/drawing/2014/main" pred="{BBD8AFDA-7CAF-4491-9283-CD446648B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Parallax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Intel-Network-AI/Network-AI-Toolkit/releases/tag/pre-beta" TargetMode="External"/><Relationship Id="rId1" Type="http://schemas.openxmlformats.org/officeDocument/2006/relationships/hyperlink" Target="https://ubit-artifactory-sh.intel.com/artifactory/network-ai-sh-local/Network-AI/Prod/PUB/network_AI_prod_112/Network-AI-Toolkit_ver.112.tgz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jira.devtools.intel.com/browse/NAX-481" TargetMode="External"/><Relationship Id="rId13" Type="http://schemas.openxmlformats.org/officeDocument/2006/relationships/hyperlink" Target="https://jira.devtools.intel.com/browse/NAX-362" TargetMode="External"/><Relationship Id="rId3" Type="http://schemas.openxmlformats.org/officeDocument/2006/relationships/hyperlink" Target="https://jira.devtools.intel.com/browse/NAX-491" TargetMode="External"/><Relationship Id="rId7" Type="http://schemas.openxmlformats.org/officeDocument/2006/relationships/hyperlink" Target="https://jira.devtools.intel.com/browse/NAX-364" TargetMode="External"/><Relationship Id="rId12" Type="http://schemas.openxmlformats.org/officeDocument/2006/relationships/hyperlink" Target="https://jira.devtools.intel.com/browse/NAX-363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jira.devtools.intel.com/browse/NAX-492" TargetMode="External"/><Relationship Id="rId16" Type="http://schemas.openxmlformats.org/officeDocument/2006/relationships/hyperlink" Target="https://jira.devtools.intel.com/browse/NAX-496" TargetMode="External"/><Relationship Id="rId1" Type="http://schemas.openxmlformats.org/officeDocument/2006/relationships/hyperlink" Target="https://jira.devtools.intel.com/browse/NAX-493" TargetMode="External"/><Relationship Id="rId6" Type="http://schemas.openxmlformats.org/officeDocument/2006/relationships/hyperlink" Target="https://jira.devtools.intel.com/browse/NAX-365" TargetMode="External"/><Relationship Id="rId11" Type="http://schemas.openxmlformats.org/officeDocument/2006/relationships/hyperlink" Target="https://jira.devtools.intel.com/browse/NAX-440" TargetMode="External"/><Relationship Id="rId5" Type="http://schemas.openxmlformats.org/officeDocument/2006/relationships/hyperlink" Target="https://jira.devtools.intel.com/browse/NAX-439" TargetMode="External"/><Relationship Id="rId15" Type="http://schemas.openxmlformats.org/officeDocument/2006/relationships/hyperlink" Target="https://jira.devtools.intel.com/browse/NAX-497" TargetMode="External"/><Relationship Id="rId10" Type="http://schemas.openxmlformats.org/officeDocument/2006/relationships/hyperlink" Target="https://jira.devtools.intel.com/browse/NAX-376" TargetMode="External"/><Relationship Id="rId4" Type="http://schemas.openxmlformats.org/officeDocument/2006/relationships/hyperlink" Target="https://jira.devtools.intel.com/browse/NAX-441" TargetMode="External"/><Relationship Id="rId9" Type="http://schemas.openxmlformats.org/officeDocument/2006/relationships/hyperlink" Target="https://jira.devtools.intel.com/browse/NAX-437" TargetMode="External"/><Relationship Id="rId14" Type="http://schemas.openxmlformats.org/officeDocument/2006/relationships/hyperlink" Target="https://jira.devtools.intel.com/browse/NAX-186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jira.devtools.intel.com/browse/NAX-491" TargetMode="External"/><Relationship Id="rId2" Type="http://schemas.openxmlformats.org/officeDocument/2006/relationships/hyperlink" Target="https://jira.devtools.intel.com/browse/NAX-491" TargetMode="External"/><Relationship Id="rId1" Type="http://schemas.openxmlformats.org/officeDocument/2006/relationships/hyperlink" Target="https://jira.devtools.intel.com/browse/NAX-491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jira.devtools.intel.com/browse/NAX-497" TargetMode="External"/><Relationship Id="rId2" Type="http://schemas.openxmlformats.org/officeDocument/2006/relationships/hyperlink" Target="https://jira.devtools.intel.com/browse/NAX-496" TargetMode="External"/><Relationship Id="rId1" Type="http://schemas.openxmlformats.org/officeDocument/2006/relationships/hyperlink" Target="https://jira.devtools.intel.com/browse/NAX-492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BCEC-16AF-4BD1-A5C4-92F90C802496}">
  <dimension ref="A2:V61"/>
  <sheetViews>
    <sheetView topLeftCell="A19" zoomScaleNormal="100" workbookViewId="0">
      <selection activeCell="J18" sqref="J18"/>
    </sheetView>
  </sheetViews>
  <sheetFormatPr defaultColWidth="8.625" defaultRowHeight="12.75"/>
  <cols>
    <col min="1" max="1" width="17.375" style="144" bestFit="1" customWidth="1"/>
    <col min="2" max="2" width="11.375" style="144" customWidth="1"/>
    <col min="3" max="4" width="8.625" style="144"/>
    <col min="5" max="6" width="9.875" style="144" bestFit="1" customWidth="1"/>
    <col min="7" max="7" width="9.875" style="144" customWidth="1"/>
    <col min="8" max="8" width="12.375" style="144" bestFit="1" customWidth="1"/>
    <col min="9" max="9" width="12.375" style="144" customWidth="1"/>
    <col min="10" max="10" width="11.375" style="144" bestFit="1" customWidth="1"/>
    <col min="11" max="14" width="8.625" style="144"/>
    <col min="15" max="15" width="9.375" style="144" customWidth="1"/>
    <col min="16" max="16384" width="8.625" style="144"/>
  </cols>
  <sheetData>
    <row r="2" spans="1:14" ht="21" customHeight="1">
      <c r="A2" s="288" t="s">
        <v>0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</row>
    <row r="3" spans="1:1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618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</row>
    <row r="4" spans="1:14">
      <c r="A4" s="1" t="s">
        <v>14</v>
      </c>
      <c r="B4" s="2">
        <f>COUNTIF('Function-Chronos'!H:H,"*")-1</f>
        <v>246</v>
      </c>
      <c r="C4" s="2">
        <f>COUNTIF('Function-Chronos'!J:J,"Pass")</f>
        <v>213</v>
      </c>
      <c r="D4" s="2">
        <f>COUNTIF('Function-Chronos'!J:J,"Fail")</f>
        <v>3</v>
      </c>
      <c r="E4" s="2">
        <f>COUNTIF('Function-Chronos'!J:J,"BLOCK")</f>
        <v>0</v>
      </c>
      <c r="F4" s="2">
        <f>COUNTIF('Function-Chronos'!J:J,"SKIPPED")</f>
        <v>30</v>
      </c>
      <c r="G4" s="2">
        <f>COUNTIF('Function-Chronos'!J:J,"WIP")</f>
        <v>0</v>
      </c>
      <c r="H4" s="2">
        <f>COUNTIF('Function-Chronos'!J:J,"NA")</f>
        <v>0</v>
      </c>
      <c r="I4" s="3">
        <f>(C4+D4)/B4</f>
        <v>0.87804878048780488</v>
      </c>
      <c r="J4" s="3">
        <f>C4/B4</f>
        <v>0.86585365853658536</v>
      </c>
      <c r="K4" s="3">
        <f>D4/B4</f>
        <v>1.2195121951219513E-2</v>
      </c>
      <c r="L4" s="3">
        <f>E4/B4</f>
        <v>0</v>
      </c>
      <c r="M4" s="3">
        <f>G4/B4</f>
        <v>0</v>
      </c>
      <c r="N4" s="3">
        <f>H4/B4</f>
        <v>0</v>
      </c>
    </row>
    <row r="5" spans="1:14">
      <c r="A5" s="1" t="s">
        <v>617</v>
      </c>
      <c r="B5" s="2">
        <f>COUNTIF('Function-NAAL'!$I:$I,"*")-1</f>
        <v>33</v>
      </c>
      <c r="C5" s="2">
        <f>COUNTIF('Function-NAAL'!$K:$K,"Pass")</f>
        <v>27</v>
      </c>
      <c r="D5" s="2">
        <f>COUNTIF('Function-NAAL'!$K:$K,"FAIL")</f>
        <v>0</v>
      </c>
      <c r="E5" s="2">
        <f>COUNTIF('Function-NAAL'!$K:$K,"BLOCK")</f>
        <v>0</v>
      </c>
      <c r="F5" s="2">
        <f>COUNTIF('Function-NAAL'!$K:$K,"SKIPPED")</f>
        <v>0</v>
      </c>
      <c r="G5" s="2">
        <f>COUNTIF('Function-NAAL'!$K:$K,"WIP")</f>
        <v>0</v>
      </c>
      <c r="H5" s="2">
        <f>COUNTIF('Function-NAAL'!$K:$K,"NA")</f>
        <v>6</v>
      </c>
      <c r="I5" s="3">
        <f>(C5+D5)/B5</f>
        <v>0.81818181818181823</v>
      </c>
      <c r="J5" s="3">
        <f>C5/B5</f>
        <v>0.81818181818181823</v>
      </c>
      <c r="K5" s="3">
        <f>D5/B5</f>
        <v>0</v>
      </c>
      <c r="L5" s="3">
        <f>E5/B5</f>
        <v>0</v>
      </c>
      <c r="M5" s="3">
        <f>G5/B5</f>
        <v>0</v>
      </c>
      <c r="N5" s="3">
        <f>H5/B5</f>
        <v>0.18181818181818182</v>
      </c>
    </row>
    <row r="6" spans="1:14">
      <c r="A6" s="1" t="s">
        <v>715</v>
      </c>
      <c r="B6" s="2">
        <f>COUNTIF('Function-Hestia'!$H:$H,"*")-1</f>
        <v>11</v>
      </c>
      <c r="C6" s="2">
        <f>COUNTIF('Function-Hestia'!$H:$H,"Pass")</f>
        <v>8</v>
      </c>
      <c r="D6" s="2">
        <f>COUNTIF('Function-Hestia'!$H:$H,"Fail")</f>
        <v>3</v>
      </c>
      <c r="E6" s="2">
        <f>COUNTIF('Function-Hestia'!$H:$H,"BLOCK")</f>
        <v>0</v>
      </c>
      <c r="F6" s="2">
        <f>COUNTIF('Function-Hestia'!$H:$H,"SKIPPED")</f>
        <v>0</v>
      </c>
      <c r="G6" s="2">
        <f>COUNTIF('Function-Hestia'!$H:$H,"WIP")</f>
        <v>0</v>
      </c>
      <c r="H6" s="2">
        <f>COUNTIF('Function-Hestia'!$H:$H,"NA")</f>
        <v>0</v>
      </c>
      <c r="I6" s="3">
        <f>(C6+D6)/B6</f>
        <v>1</v>
      </c>
      <c r="J6" s="3">
        <f>C6/B6</f>
        <v>0.72727272727272729</v>
      </c>
      <c r="K6" s="3">
        <f>D6/B6</f>
        <v>0.27272727272727271</v>
      </c>
      <c r="L6" s="3">
        <f>E6/B6</f>
        <v>0</v>
      </c>
      <c r="M6" s="3">
        <f>G6/B6</f>
        <v>0</v>
      </c>
      <c r="N6" s="3">
        <f>H6/B6</f>
        <v>0</v>
      </c>
    </row>
    <row r="7" spans="1:14">
      <c r="A7" s="6" t="s">
        <v>15</v>
      </c>
      <c r="B7" s="6">
        <f t="shared" ref="B7:H7" si="0">SUM(B4:B6)</f>
        <v>290</v>
      </c>
      <c r="C7" s="6">
        <f t="shared" si="0"/>
        <v>248</v>
      </c>
      <c r="D7" s="6">
        <f t="shared" si="0"/>
        <v>6</v>
      </c>
      <c r="E7" s="6">
        <f t="shared" si="0"/>
        <v>0</v>
      </c>
      <c r="F7" s="6">
        <f t="shared" si="0"/>
        <v>30</v>
      </c>
      <c r="G7" s="6">
        <f t="shared" si="0"/>
        <v>0</v>
      </c>
      <c r="H7" s="6">
        <f t="shared" si="0"/>
        <v>6</v>
      </c>
      <c r="I7" s="7">
        <f>(C7+D7)/B7</f>
        <v>0.87586206896551722</v>
      </c>
      <c r="J7" s="7">
        <f>C7/B7</f>
        <v>0.85517241379310349</v>
      </c>
      <c r="K7" s="7">
        <f>D7/B7</f>
        <v>2.0689655172413793E-2</v>
      </c>
      <c r="L7" s="7">
        <f>E7/B7</f>
        <v>0</v>
      </c>
      <c r="M7" s="7">
        <f>G7/B7</f>
        <v>0</v>
      </c>
      <c r="N7" s="7">
        <f>H7/B7</f>
        <v>2.0689655172413793E-2</v>
      </c>
    </row>
    <row r="8" spans="1:14">
      <c r="A8" s="145"/>
      <c r="B8" s="145"/>
      <c r="C8" s="145"/>
      <c r="D8" s="145"/>
      <c r="E8" s="145"/>
      <c r="J8" s="146"/>
      <c r="K8" s="146"/>
      <c r="L8" s="146"/>
    </row>
    <row r="9" spans="1:14">
      <c r="A9" s="145"/>
      <c r="B9" s="145"/>
      <c r="C9" s="145"/>
      <c r="D9" s="145"/>
      <c r="E9" s="145"/>
      <c r="J9" s="146"/>
      <c r="K9" s="146"/>
      <c r="L9" s="146"/>
    </row>
    <row r="10" spans="1:14">
      <c r="A10" s="145"/>
      <c r="B10" s="145"/>
      <c r="C10" s="145"/>
      <c r="D10" s="145"/>
      <c r="E10" s="145"/>
      <c r="J10" s="146"/>
      <c r="K10" s="146"/>
      <c r="L10" s="146"/>
    </row>
    <row r="11" spans="1:14" ht="18" customHeight="1">
      <c r="A11" s="287" t="s">
        <v>16</v>
      </c>
      <c r="B11" s="287"/>
      <c r="C11" s="287"/>
      <c r="D11" s="287"/>
      <c r="E11" s="287"/>
      <c r="I11" s="146"/>
      <c r="J11" s="146"/>
      <c r="K11" s="146"/>
    </row>
    <row r="12" spans="1:14">
      <c r="A12" s="8" t="s">
        <v>17</v>
      </c>
      <c r="B12" s="8" t="s">
        <v>2</v>
      </c>
      <c r="C12" s="8" t="s">
        <v>18</v>
      </c>
      <c r="D12" s="8" t="s">
        <v>19</v>
      </c>
      <c r="E12" s="8" t="s">
        <v>20</v>
      </c>
      <c r="I12" s="146"/>
      <c r="J12" s="146"/>
      <c r="K12" s="146"/>
    </row>
    <row r="13" spans="1:14">
      <c r="A13" s="1" t="s">
        <v>21</v>
      </c>
      <c r="B13" s="2">
        <f>COUNTIF('Function-Chronos'!C:C,"autots")</f>
        <v>43</v>
      </c>
      <c r="C13" s="2">
        <f>COUNTIFS('Function-Chronos'!C:C,"autots",'Function-Chronos'!J:J,"Pass")</f>
        <v>32</v>
      </c>
      <c r="D13" s="2">
        <f>COUNTIFS('Function-Chronos'!C:C,"autots",'Function-Chronos'!J:J,"Fail")</f>
        <v>0</v>
      </c>
      <c r="E13" s="4">
        <f>C13/B13</f>
        <v>0.7441860465116279</v>
      </c>
    </row>
    <row r="14" spans="1:14">
      <c r="A14" s="1" t="s">
        <v>22</v>
      </c>
      <c r="B14" s="2">
        <f>COUNTIF('Function-Chronos'!C:C,"data")</f>
        <v>57</v>
      </c>
      <c r="C14" s="2">
        <f>COUNTIFS('Function-Chronos'!C:C,"data",'Function-Chronos'!J:J,"Pass")</f>
        <v>57</v>
      </c>
      <c r="D14" s="2">
        <f>COUNTIFS('Function-Chronos'!C:C,"data",'Function-Chronos'!J:J,"Fail")</f>
        <v>0</v>
      </c>
      <c r="E14" s="4">
        <f t="shared" ref="E14:E18" si="1">C14/B14</f>
        <v>1</v>
      </c>
    </row>
    <row r="15" spans="1:14">
      <c r="A15" s="1" t="s">
        <v>23</v>
      </c>
      <c r="B15" s="2">
        <f>COUNTIF('Function-Chronos'!C:C,"detector")</f>
        <v>11</v>
      </c>
      <c r="C15" s="2">
        <f>COUNTIFS('Function-Chronos'!C:C,"detector",'Function-Chronos'!J:J,"Pass")</f>
        <v>11</v>
      </c>
      <c r="D15" s="2">
        <f>COUNTIFS('Function-Chronos'!C:C,"detector",'Function-Chronos'!J:J,"Fail")</f>
        <v>0</v>
      </c>
      <c r="E15" s="4">
        <f t="shared" si="1"/>
        <v>1</v>
      </c>
    </row>
    <row r="16" spans="1:14">
      <c r="A16" s="1" t="s">
        <v>24</v>
      </c>
      <c r="B16" s="2">
        <f>COUNTIF('Function-Chronos'!C:C,"forecaster")</f>
        <v>101</v>
      </c>
      <c r="C16" s="2">
        <f>COUNTIFS('Function-Chronos'!C:C,"forecaster",'Function-Chronos'!J:J,"Pass")</f>
        <v>79</v>
      </c>
      <c r="D16" s="2">
        <f>COUNTIFS('Function-Chronos'!C:C,"forecaster",'Function-Chronos'!J:J,"Fail")</f>
        <v>3</v>
      </c>
      <c r="E16" s="4">
        <f t="shared" si="1"/>
        <v>0.78217821782178221</v>
      </c>
    </row>
    <row r="17" spans="1:22">
      <c r="A17" s="1" t="s">
        <v>25</v>
      </c>
      <c r="B17" s="2">
        <f>COUNTIF('Function-Chronos'!C:C,"metric")</f>
        <v>5</v>
      </c>
      <c r="C17" s="2">
        <f>COUNTIFS('Function-Chronos'!C:C,"metric",'Function-Chronos'!J:J,"Pass")</f>
        <v>5</v>
      </c>
      <c r="D17" s="2">
        <f>COUNTIFS('Function-Chronos'!C:C,"metric",'Function-Chronos'!J:J,"Fail")</f>
        <v>0</v>
      </c>
      <c r="E17" s="4">
        <f t="shared" si="1"/>
        <v>1</v>
      </c>
    </row>
    <row r="18" spans="1:22">
      <c r="A18" s="1" t="s">
        <v>26</v>
      </c>
      <c r="B18" s="2">
        <f>COUNTIF('Function-Chronos'!C:C,"model")</f>
        <v>23</v>
      </c>
      <c r="C18" s="2">
        <f>COUNTIFS('Function-Chronos'!C:C,"model",'Function-Chronos'!J:J,"Pass")</f>
        <v>23</v>
      </c>
      <c r="D18" s="2">
        <f>COUNTIFS('Function-Chronos'!C:C,"model",'Function-Chronos'!J:J,"FAIL")</f>
        <v>0</v>
      </c>
      <c r="E18" s="4">
        <f t="shared" si="1"/>
        <v>1</v>
      </c>
    </row>
    <row r="19" spans="1:22">
      <c r="A19" s="1" t="s">
        <v>323</v>
      </c>
      <c r="B19" s="2">
        <f>COUNTIF('Function-Chronos'!C:C,"example")</f>
        <v>5</v>
      </c>
      <c r="C19" s="2">
        <f>COUNTIFS('Function-Chronos'!C:C,"example",'Function-Chronos'!J:J,"Pass")</f>
        <v>5</v>
      </c>
      <c r="D19" s="2">
        <f>COUNTIFS('Function-Chronos'!D:D,"example",'Function-Chronos'!K:K,"Fail")</f>
        <v>0</v>
      </c>
      <c r="E19" s="4">
        <f>C19/B19</f>
        <v>1</v>
      </c>
    </row>
    <row r="20" spans="1:22">
      <c r="A20" s="1" t="s">
        <v>570</v>
      </c>
      <c r="B20" s="2">
        <f>COUNTIF('Function-Chronos'!C:C,"pytorch")</f>
        <v>1</v>
      </c>
      <c r="C20" s="2">
        <f>COUNTIFS('Function-Chronos'!C:C,"pytorch",'Function-Chronos'!J:J,"Pass")</f>
        <v>1</v>
      </c>
      <c r="D20" s="2">
        <f>COUNTIFS('Function-Chronos'!C:C,"example",'Function-Chronos'!K:K,"Fail")</f>
        <v>0</v>
      </c>
      <c r="E20" s="4">
        <f>C20/B20</f>
        <v>1</v>
      </c>
    </row>
    <row r="21" spans="1:22">
      <c r="A21" s="1" t="s">
        <v>617</v>
      </c>
      <c r="B21" s="2">
        <f>COUNTIFS('Function-NAAL'!$C:$C,"*")-1</f>
        <v>33</v>
      </c>
      <c r="C21" s="2">
        <f>COUNTIF('Function-NAAL'!$K:$K,"Pass")</f>
        <v>27</v>
      </c>
      <c r="D21" s="2">
        <f>COUNTIF('Function-NAAL'!$K:$K,"Fail")</f>
        <v>0</v>
      </c>
      <c r="E21" s="4">
        <f>C21/B21</f>
        <v>0.81818181818181823</v>
      </c>
    </row>
    <row r="22" spans="1:22">
      <c r="A22" s="1" t="s">
        <v>715</v>
      </c>
      <c r="B22" s="2">
        <f>COUNTIF('Function-Hestia'!$H:$H,"*")-1</f>
        <v>11</v>
      </c>
      <c r="C22" s="2">
        <f>COUNTIF('Function-Hestia'!$H:$H,"Pass")</f>
        <v>8</v>
      </c>
      <c r="D22" s="2">
        <f>COUNTIF('Function-Hestia'!$H:$H,"Fail")</f>
        <v>3</v>
      </c>
      <c r="E22" s="4">
        <f>C22/B22</f>
        <v>0.72727272727272729</v>
      </c>
    </row>
    <row r="23" spans="1:22">
      <c r="A23" s="9" t="s">
        <v>2</v>
      </c>
      <c r="B23" s="9">
        <f>SUM(B13:B22)</f>
        <v>290</v>
      </c>
      <c r="C23" s="9">
        <f>SUM(C13:C22)</f>
        <v>248</v>
      </c>
      <c r="D23" s="9">
        <f>SUM(D13:D22)</f>
        <v>6</v>
      </c>
      <c r="E23" s="10">
        <f>C23/B23</f>
        <v>0.85517241379310349</v>
      </c>
      <c r="F23" s="148"/>
      <c r="G23" s="148"/>
    </row>
    <row r="24" spans="1:22">
      <c r="F24" s="148"/>
      <c r="G24" s="148"/>
    </row>
    <row r="25" spans="1:22" s="148" customFormat="1">
      <c r="A25" s="144"/>
      <c r="B25" s="144"/>
      <c r="C25" s="144"/>
      <c r="D25" s="144"/>
      <c r="E25" s="144"/>
      <c r="G25" s="144"/>
      <c r="H25" s="144"/>
      <c r="I25" s="144"/>
      <c r="J25" s="144"/>
      <c r="K25" s="144"/>
      <c r="L25" s="144"/>
    </row>
    <row r="26" spans="1:22">
      <c r="A26" s="5" t="s">
        <v>27</v>
      </c>
      <c r="B26" s="5" t="s">
        <v>28</v>
      </c>
      <c r="C26" s="5" t="s">
        <v>29</v>
      </c>
      <c r="D26" s="5" t="s">
        <v>30</v>
      </c>
      <c r="E26" s="5" t="s">
        <v>31</v>
      </c>
      <c r="F26" s="5" t="s">
        <v>32</v>
      </c>
      <c r="G26" s="5" t="s">
        <v>400</v>
      </c>
      <c r="H26" s="5" t="s">
        <v>576</v>
      </c>
      <c r="I26" s="5" t="s">
        <v>587</v>
      </c>
      <c r="J26" s="157" t="s">
        <v>718</v>
      </c>
    </row>
    <row r="27" spans="1:22">
      <c r="A27" s="1" t="s">
        <v>33</v>
      </c>
      <c r="B27" s="2">
        <v>4</v>
      </c>
      <c r="C27" s="2">
        <v>6</v>
      </c>
      <c r="D27" s="2">
        <v>8</v>
      </c>
      <c r="E27" s="2">
        <v>10</v>
      </c>
      <c r="F27" s="2">
        <v>17</v>
      </c>
      <c r="G27" s="2">
        <v>20</v>
      </c>
      <c r="H27" s="2">
        <v>30</v>
      </c>
      <c r="I27" s="2">
        <v>35</v>
      </c>
      <c r="J27" s="2">
        <v>41</v>
      </c>
    </row>
    <row r="28" spans="1:22" s="148" customFormat="1">
      <c r="A28" s="1" t="s">
        <v>34</v>
      </c>
      <c r="B28" s="2">
        <v>4</v>
      </c>
      <c r="C28" s="2">
        <v>6</v>
      </c>
      <c r="D28" s="2">
        <v>6</v>
      </c>
      <c r="E28" s="2">
        <v>8</v>
      </c>
      <c r="F28" s="2">
        <v>15</v>
      </c>
      <c r="G28" s="2">
        <v>19</v>
      </c>
      <c r="H28" s="2">
        <v>22</v>
      </c>
      <c r="I28" s="2">
        <v>27</v>
      </c>
      <c r="J28" s="2">
        <v>29</v>
      </c>
      <c r="K28" s="144"/>
    </row>
    <row r="29" spans="1:22">
      <c r="A29" s="1" t="s">
        <v>35</v>
      </c>
      <c r="B29" s="2">
        <v>0</v>
      </c>
      <c r="C29" s="2">
        <v>0</v>
      </c>
      <c r="D29" s="2">
        <v>2</v>
      </c>
      <c r="E29" s="2">
        <v>2</v>
      </c>
      <c r="F29" s="2">
        <v>2</v>
      </c>
      <c r="G29" s="2">
        <v>1</v>
      </c>
      <c r="H29" s="2">
        <v>8</v>
      </c>
      <c r="I29" s="142">
        <v>8</v>
      </c>
      <c r="J29" s="142">
        <v>12</v>
      </c>
      <c r="K29" s="147"/>
      <c r="L29" s="147"/>
      <c r="U29" s="148"/>
      <c r="V29" s="148"/>
    </row>
    <row r="30" spans="1:22">
      <c r="A30" s="1" t="s">
        <v>36</v>
      </c>
      <c r="B30" s="2">
        <v>0</v>
      </c>
      <c r="C30" s="2">
        <v>2</v>
      </c>
      <c r="D30" s="2">
        <v>2</v>
      </c>
      <c r="E30" s="2">
        <v>2</v>
      </c>
      <c r="F30" s="2">
        <v>7</v>
      </c>
      <c r="G30" s="2">
        <v>3</v>
      </c>
      <c r="H30" s="2">
        <v>10</v>
      </c>
      <c r="I30" s="142">
        <v>5</v>
      </c>
      <c r="J30" s="142">
        <v>6</v>
      </c>
      <c r="K30" s="147"/>
      <c r="L30" s="147"/>
      <c r="U30" s="148"/>
      <c r="V30" s="148"/>
    </row>
    <row r="31" spans="1:22">
      <c r="F31" s="145"/>
      <c r="G31" s="145"/>
      <c r="H31" s="146"/>
      <c r="I31" s="146"/>
      <c r="J31" s="146"/>
      <c r="K31" s="146"/>
      <c r="L31" s="146"/>
      <c r="U31" s="148"/>
      <c r="V31" s="148"/>
    </row>
    <row r="32" spans="1:22">
      <c r="A32" s="145"/>
      <c r="B32" s="145"/>
      <c r="C32" s="145"/>
      <c r="D32" s="145"/>
      <c r="E32" s="145"/>
      <c r="F32" s="145"/>
      <c r="G32" s="145"/>
      <c r="H32" s="146"/>
      <c r="I32" s="146"/>
      <c r="J32" s="146"/>
      <c r="K32" s="146"/>
      <c r="L32" s="146"/>
      <c r="U32" s="148"/>
      <c r="V32" s="148"/>
    </row>
    <row r="33" spans="1:12">
      <c r="A33" s="145"/>
      <c r="B33" s="145"/>
      <c r="C33" s="145"/>
      <c r="D33" s="145"/>
      <c r="E33" s="145"/>
    </row>
    <row r="34" spans="1:12">
      <c r="A34" s="145"/>
      <c r="F34" s="149"/>
      <c r="G34" s="149"/>
      <c r="H34" s="150"/>
      <c r="I34" s="150"/>
      <c r="J34" s="149"/>
      <c r="K34" s="149"/>
      <c r="L34" s="149"/>
    </row>
    <row r="35" spans="1:12">
      <c r="A35" s="149"/>
      <c r="B35" s="149"/>
      <c r="C35" s="149"/>
      <c r="D35" s="149"/>
      <c r="E35" s="149"/>
      <c r="H35" s="147"/>
      <c r="I35" s="147"/>
      <c r="J35" s="147"/>
      <c r="K35" s="147"/>
      <c r="L35" s="147"/>
    </row>
    <row r="36" spans="1:12">
      <c r="H36" s="147"/>
      <c r="I36" s="147"/>
      <c r="J36" s="147"/>
      <c r="K36" s="147"/>
      <c r="L36" s="147"/>
    </row>
    <row r="37" spans="1:12">
      <c r="H37" s="147"/>
      <c r="I37" s="147"/>
      <c r="J37" s="147"/>
      <c r="K37" s="147"/>
      <c r="L37" s="147"/>
    </row>
    <row r="38" spans="1:12">
      <c r="H38" s="147"/>
      <c r="I38" s="147"/>
      <c r="J38" s="147"/>
      <c r="K38" s="147"/>
      <c r="L38" s="147"/>
    </row>
    <row r="39" spans="1:12">
      <c r="A39" s="151"/>
      <c r="H39" s="147"/>
      <c r="I39" s="147"/>
      <c r="J39" s="147"/>
      <c r="K39" s="147"/>
      <c r="L39" s="147"/>
    </row>
    <row r="40" spans="1:12">
      <c r="H40" s="147"/>
      <c r="I40" s="147"/>
      <c r="J40" s="147"/>
      <c r="K40" s="147"/>
      <c r="L40" s="147"/>
    </row>
    <row r="41" spans="1:12">
      <c r="H41" s="147"/>
      <c r="I41" s="147"/>
      <c r="J41" s="147"/>
      <c r="K41" s="147"/>
      <c r="L41" s="147"/>
    </row>
    <row r="42" spans="1:12">
      <c r="H42" s="147"/>
      <c r="I42" s="147"/>
      <c r="J42" s="147"/>
      <c r="K42" s="147"/>
      <c r="L42" s="147"/>
    </row>
    <row r="43" spans="1:12">
      <c r="H43" s="147"/>
      <c r="I43" s="147"/>
      <c r="J43" s="147"/>
      <c r="K43" s="147"/>
      <c r="L43" s="147"/>
    </row>
    <row r="44" spans="1:12">
      <c r="H44" s="147"/>
      <c r="I44" s="147"/>
      <c r="J44" s="147"/>
      <c r="K44" s="147"/>
      <c r="L44" s="147"/>
    </row>
    <row r="45" spans="1:12">
      <c r="F45" s="145"/>
      <c r="G45" s="145"/>
      <c r="H45" s="146"/>
      <c r="I45" s="146"/>
      <c r="J45" s="146"/>
      <c r="K45" s="146"/>
      <c r="L45" s="146"/>
    </row>
    <row r="46" spans="1:12">
      <c r="A46" s="145"/>
      <c r="B46" s="145"/>
      <c r="C46" s="145"/>
      <c r="D46" s="145"/>
      <c r="E46" s="145"/>
      <c r="F46" s="145"/>
      <c r="G46" s="145"/>
      <c r="H46" s="146"/>
      <c r="I46" s="146"/>
      <c r="J46" s="146"/>
      <c r="K46" s="146"/>
      <c r="L46" s="146"/>
    </row>
    <row r="47" spans="1:12">
      <c r="A47" s="145"/>
      <c r="B47" s="145"/>
      <c r="C47" s="145"/>
      <c r="D47" s="145"/>
      <c r="E47" s="145"/>
    </row>
    <row r="48" spans="1:12">
      <c r="A48" s="145"/>
      <c r="F48" s="149"/>
      <c r="G48" s="149"/>
      <c r="H48" s="150"/>
      <c r="I48" s="150"/>
      <c r="J48" s="149"/>
      <c r="K48" s="149"/>
      <c r="L48" s="149"/>
    </row>
    <row r="49" spans="1:12">
      <c r="A49" s="149"/>
      <c r="B49" s="149"/>
      <c r="C49" s="149"/>
      <c r="D49" s="149"/>
      <c r="E49" s="149"/>
      <c r="H49" s="147"/>
      <c r="I49" s="147"/>
      <c r="J49" s="147"/>
      <c r="K49" s="147"/>
      <c r="L49" s="147"/>
    </row>
    <row r="50" spans="1:12">
      <c r="H50" s="147"/>
      <c r="I50" s="147"/>
      <c r="J50" s="147"/>
      <c r="K50" s="147"/>
      <c r="L50" s="147"/>
    </row>
    <row r="51" spans="1:12">
      <c r="H51" s="147"/>
      <c r="I51" s="147"/>
      <c r="J51" s="147"/>
      <c r="K51" s="147"/>
      <c r="L51" s="147"/>
    </row>
    <row r="52" spans="1:12">
      <c r="H52" s="147"/>
      <c r="I52" s="147"/>
      <c r="J52" s="147"/>
      <c r="K52" s="147"/>
      <c r="L52" s="147"/>
    </row>
    <row r="53" spans="1:12">
      <c r="A53" s="151"/>
      <c r="H53" s="147"/>
      <c r="I53" s="147"/>
      <c r="J53" s="147"/>
      <c r="K53" s="147"/>
      <c r="L53" s="147"/>
    </row>
    <row r="54" spans="1:12">
      <c r="H54" s="147"/>
      <c r="I54" s="147"/>
      <c r="J54" s="147"/>
      <c r="K54" s="147"/>
      <c r="L54" s="147"/>
    </row>
    <row r="55" spans="1:12">
      <c r="H55" s="147"/>
      <c r="I55" s="147"/>
      <c r="J55" s="147"/>
      <c r="K55" s="147"/>
      <c r="L55" s="147"/>
    </row>
    <row r="56" spans="1:12">
      <c r="L56" s="147"/>
    </row>
    <row r="57" spans="1:12">
      <c r="L57" s="147"/>
    </row>
    <row r="58" spans="1:12">
      <c r="L58" s="147"/>
    </row>
    <row r="59" spans="1:12">
      <c r="L59" s="146"/>
    </row>
    <row r="60" spans="1:12">
      <c r="A60" s="145"/>
      <c r="B60" s="145"/>
      <c r="C60" s="145"/>
      <c r="D60" s="145"/>
      <c r="E60" s="145"/>
      <c r="L60" s="146"/>
    </row>
    <row r="61" spans="1:12">
      <c r="A61" s="145"/>
      <c r="B61" s="145"/>
      <c r="C61" s="145"/>
      <c r="D61" s="145"/>
      <c r="E61" s="145"/>
    </row>
  </sheetData>
  <mergeCells count="2">
    <mergeCell ref="A11:E11"/>
    <mergeCell ref="A2:N2"/>
  </mergeCells>
  <phoneticPr fontId="2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B039C-CA3A-4E2A-9A95-5A4BCE2907AC}">
  <dimension ref="A2:D81"/>
  <sheetViews>
    <sheetView zoomScaleNormal="100" workbookViewId="0">
      <selection activeCell="C11" sqref="C11:D11"/>
    </sheetView>
  </sheetViews>
  <sheetFormatPr defaultColWidth="8.375" defaultRowHeight="12.75"/>
  <cols>
    <col min="1" max="1" width="19.625" style="51" bestFit="1" customWidth="1"/>
    <col min="2" max="2" width="36" style="14" customWidth="1"/>
    <col min="3" max="3" width="23.125" style="51" customWidth="1"/>
    <col min="4" max="4" width="20.5" style="51" customWidth="1"/>
    <col min="5" max="5" width="25.125" style="51" bestFit="1" customWidth="1"/>
    <col min="6" max="6" width="29.375" style="51" customWidth="1"/>
    <col min="7" max="16384" width="8.375" style="51"/>
  </cols>
  <sheetData>
    <row r="2" spans="1:4">
      <c r="A2" s="16" t="s">
        <v>37</v>
      </c>
    </row>
    <row r="3" spans="1:4" ht="15">
      <c r="A3" s="52" t="s">
        <v>38</v>
      </c>
      <c r="B3" s="153" t="s">
        <v>759</v>
      </c>
      <c r="C3" s="53"/>
    </row>
    <row r="6" spans="1:4">
      <c r="A6" s="54" t="s">
        <v>39</v>
      </c>
    </row>
    <row r="7" spans="1:4">
      <c r="A7" s="11"/>
      <c r="B7" s="134" t="s">
        <v>403</v>
      </c>
      <c r="C7" s="305" t="s">
        <v>404</v>
      </c>
      <c r="D7" s="305"/>
    </row>
    <row r="8" spans="1:4">
      <c r="A8" s="55" t="s">
        <v>40</v>
      </c>
      <c r="B8" s="133" t="s">
        <v>41</v>
      </c>
      <c r="C8" s="289" t="s">
        <v>448</v>
      </c>
      <c r="D8" s="289"/>
    </row>
    <row r="9" spans="1:4" ht="27.6" customHeight="1">
      <c r="A9" s="55" t="s">
        <v>42</v>
      </c>
      <c r="B9" s="62" t="s">
        <v>43</v>
      </c>
      <c r="C9" s="306" t="s">
        <v>627</v>
      </c>
      <c r="D9" s="306"/>
    </row>
    <row r="10" spans="1:4" ht="13.9" customHeight="1">
      <c r="A10" s="55" t="s">
        <v>44</v>
      </c>
      <c r="B10" s="62" t="s">
        <v>45</v>
      </c>
      <c r="C10" s="289" t="s">
        <v>456</v>
      </c>
      <c r="D10" s="289"/>
    </row>
    <row r="11" spans="1:4">
      <c r="A11" s="55" t="s">
        <v>46</v>
      </c>
      <c r="B11" s="63" t="s">
        <v>454</v>
      </c>
      <c r="C11" s="289" t="s">
        <v>455</v>
      </c>
      <c r="D11" s="289"/>
    </row>
    <row r="12" spans="1:4">
      <c r="A12" s="55" t="s">
        <v>405</v>
      </c>
      <c r="B12" s="63" t="s">
        <v>7</v>
      </c>
      <c r="C12" s="300" t="s">
        <v>457</v>
      </c>
      <c r="D12" s="300"/>
    </row>
    <row r="14" spans="1:4">
      <c r="A14" s="54" t="s">
        <v>47</v>
      </c>
    </row>
    <row r="15" spans="1:4">
      <c r="A15" s="56" t="s">
        <v>48</v>
      </c>
      <c r="B15" s="57" t="s">
        <v>49</v>
      </c>
      <c r="C15" s="302" t="s">
        <v>50</v>
      </c>
      <c r="D15" s="303"/>
    </row>
    <row r="16" spans="1:4">
      <c r="A16" s="136" t="s">
        <v>51</v>
      </c>
      <c r="B16" s="131" t="s">
        <v>52</v>
      </c>
      <c r="C16" s="58" t="s">
        <v>458</v>
      </c>
      <c r="D16" s="133" t="s">
        <v>459</v>
      </c>
    </row>
    <row r="17" spans="1:4" ht="12.75" customHeight="1">
      <c r="A17" s="291" t="s">
        <v>54</v>
      </c>
      <c r="B17" s="131" t="s">
        <v>52</v>
      </c>
      <c r="C17" s="58" t="s">
        <v>460</v>
      </c>
      <c r="D17" s="133" t="s">
        <v>461</v>
      </c>
    </row>
    <row r="18" spans="1:4" ht="12.75" customHeight="1">
      <c r="A18" s="292"/>
      <c r="B18" s="131" t="s">
        <v>55</v>
      </c>
      <c r="C18" s="58" t="s">
        <v>608</v>
      </c>
      <c r="D18" s="133" t="s">
        <v>609</v>
      </c>
    </row>
    <row r="19" spans="1:4" ht="15" customHeight="1">
      <c r="A19" s="291" t="s">
        <v>56</v>
      </c>
      <c r="B19" s="131" t="s">
        <v>57</v>
      </c>
      <c r="C19" s="301" t="s">
        <v>707</v>
      </c>
      <c r="D19" s="301"/>
    </row>
    <row r="20" spans="1:4" ht="17.25" customHeight="1">
      <c r="A20" s="292"/>
      <c r="B20" s="131" t="s">
        <v>617</v>
      </c>
      <c r="C20" s="301"/>
      <c r="D20" s="301"/>
    </row>
    <row r="21" spans="1:4" ht="17.25" customHeight="1">
      <c r="A21" s="294" t="s">
        <v>58</v>
      </c>
      <c r="B21" s="131" t="s">
        <v>59</v>
      </c>
      <c r="C21" s="290" t="s">
        <v>60</v>
      </c>
      <c r="D21" s="290"/>
    </row>
    <row r="22" spans="1:4" ht="17.25" customHeight="1">
      <c r="A22" s="295"/>
      <c r="B22" s="131" t="s">
        <v>61</v>
      </c>
      <c r="C22" s="293" t="s">
        <v>589</v>
      </c>
      <c r="D22" s="293"/>
    </row>
    <row r="23" spans="1:4" ht="12.75" customHeight="1">
      <c r="A23" s="295"/>
      <c r="B23" s="131" t="s">
        <v>62</v>
      </c>
      <c r="C23" s="290" t="s">
        <v>590</v>
      </c>
      <c r="D23" s="290"/>
    </row>
    <row r="24" spans="1:4">
      <c r="A24" s="295"/>
      <c r="B24" s="131" t="s">
        <v>63</v>
      </c>
      <c r="C24" s="290" t="s">
        <v>590</v>
      </c>
      <c r="D24" s="290"/>
    </row>
    <row r="25" spans="1:4">
      <c r="A25" s="295"/>
      <c r="B25" s="131" t="s">
        <v>64</v>
      </c>
      <c r="C25" s="290" t="s">
        <v>591</v>
      </c>
      <c r="D25" s="290"/>
    </row>
    <row r="26" spans="1:4">
      <c r="A26" s="295"/>
      <c r="B26" s="131" t="s">
        <v>65</v>
      </c>
      <c r="C26" s="290" t="s">
        <v>592</v>
      </c>
      <c r="D26" s="290"/>
    </row>
    <row r="27" spans="1:4" ht="12.75" customHeight="1">
      <c r="A27" s="295"/>
      <c r="B27" s="131" t="s">
        <v>66</v>
      </c>
      <c r="C27" s="290" t="s">
        <v>593</v>
      </c>
      <c r="D27" s="290"/>
    </row>
    <row r="28" spans="1:4" ht="12.75" customHeight="1">
      <c r="A28" s="295"/>
      <c r="B28" s="131" t="s">
        <v>67</v>
      </c>
      <c r="C28" s="290" t="s">
        <v>594</v>
      </c>
      <c r="D28" s="290"/>
    </row>
    <row r="29" spans="1:4" ht="12.75" customHeight="1">
      <c r="A29" s="295"/>
      <c r="B29" s="131" t="s">
        <v>68</v>
      </c>
      <c r="C29" s="290" t="s">
        <v>69</v>
      </c>
      <c r="D29" s="290"/>
    </row>
    <row r="30" spans="1:4" ht="12.75" customHeight="1">
      <c r="A30" s="295"/>
      <c r="B30" s="131" t="s">
        <v>70</v>
      </c>
      <c r="C30" s="290" t="s">
        <v>71</v>
      </c>
      <c r="D30" s="290"/>
    </row>
    <row r="31" spans="1:4" ht="12.75" customHeight="1">
      <c r="A31" s="295"/>
      <c r="B31" s="131" t="s">
        <v>72</v>
      </c>
      <c r="C31" s="290" t="s">
        <v>73</v>
      </c>
      <c r="D31" s="290"/>
    </row>
    <row r="32" spans="1:4" ht="12.75" customHeight="1">
      <c r="A32" s="295"/>
      <c r="B32" s="131" t="s">
        <v>74</v>
      </c>
      <c r="C32" s="290" t="s">
        <v>595</v>
      </c>
      <c r="D32" s="290"/>
    </row>
    <row r="33" spans="1:4" ht="12.75" customHeight="1">
      <c r="A33" s="295"/>
      <c r="B33" s="131" t="s">
        <v>75</v>
      </c>
      <c r="C33" s="290" t="s">
        <v>76</v>
      </c>
      <c r="D33" s="290"/>
    </row>
    <row r="34" spans="1:4" ht="12.75" customHeight="1">
      <c r="A34" s="295"/>
      <c r="B34" s="131" t="s">
        <v>77</v>
      </c>
      <c r="C34" s="290" t="s">
        <v>130</v>
      </c>
      <c r="D34" s="290"/>
    </row>
    <row r="35" spans="1:4" ht="12.75" customHeight="1">
      <c r="A35" s="295"/>
      <c r="B35" s="131" t="s">
        <v>78</v>
      </c>
      <c r="C35" s="290" t="s">
        <v>79</v>
      </c>
      <c r="D35" s="290"/>
    </row>
    <row r="36" spans="1:4" ht="12.75" customHeight="1">
      <c r="A36" s="295"/>
      <c r="B36" s="131" t="s">
        <v>80</v>
      </c>
      <c r="C36" s="290" t="s">
        <v>81</v>
      </c>
      <c r="D36" s="290"/>
    </row>
    <row r="37" spans="1:4" ht="12.75" customHeight="1">
      <c r="A37" s="295"/>
      <c r="B37" s="131" t="s">
        <v>82</v>
      </c>
      <c r="C37" s="289">
        <v>1.1000000000000001</v>
      </c>
      <c r="D37" s="289"/>
    </row>
    <row r="38" spans="1:4" ht="12.75" customHeight="1">
      <c r="A38" s="295"/>
      <c r="B38" s="131" t="s">
        <v>84</v>
      </c>
      <c r="C38" s="290" t="s">
        <v>85</v>
      </c>
      <c r="D38" s="290"/>
    </row>
    <row r="39" spans="1:4" ht="12.75" customHeight="1">
      <c r="A39" s="295"/>
      <c r="B39" s="131" t="s">
        <v>86</v>
      </c>
      <c r="C39" s="290" t="s">
        <v>87</v>
      </c>
      <c r="D39" s="290"/>
    </row>
    <row r="40" spans="1:4" ht="12.75" customHeight="1">
      <c r="A40" s="295"/>
      <c r="B40" s="131" t="s">
        <v>88</v>
      </c>
      <c r="C40" s="290" t="s">
        <v>89</v>
      </c>
      <c r="D40" s="290"/>
    </row>
    <row r="41" spans="1:4" ht="12.75" customHeight="1">
      <c r="A41" s="295"/>
      <c r="B41" s="131" t="s">
        <v>90</v>
      </c>
      <c r="C41" s="290" t="s">
        <v>91</v>
      </c>
      <c r="D41" s="290"/>
    </row>
    <row r="42" spans="1:4" ht="12.75" customHeight="1">
      <c r="A42" s="295"/>
      <c r="B42" s="131" t="s">
        <v>92</v>
      </c>
      <c r="C42" s="290" t="s">
        <v>93</v>
      </c>
      <c r="D42" s="290"/>
    </row>
    <row r="43" spans="1:4" ht="12.75" customHeight="1">
      <c r="A43" s="295"/>
      <c r="B43" s="131" t="s">
        <v>94</v>
      </c>
      <c r="C43" s="290" t="s">
        <v>95</v>
      </c>
      <c r="D43" s="290"/>
    </row>
    <row r="44" spans="1:4" ht="12.75" customHeight="1">
      <c r="A44" s="295"/>
      <c r="B44" s="131" t="s">
        <v>96</v>
      </c>
      <c r="C44" s="290" t="s">
        <v>97</v>
      </c>
      <c r="D44" s="290"/>
    </row>
    <row r="45" spans="1:4" ht="12.75" customHeight="1">
      <c r="A45" s="295"/>
      <c r="B45" s="131" t="s">
        <v>98</v>
      </c>
      <c r="C45" s="290" t="s">
        <v>99</v>
      </c>
      <c r="D45" s="290"/>
    </row>
    <row r="46" spans="1:4" ht="12.75" customHeight="1">
      <c r="A46" s="295"/>
      <c r="B46" s="131" t="s">
        <v>100</v>
      </c>
      <c r="C46" s="290" t="s">
        <v>596</v>
      </c>
      <c r="D46" s="290"/>
    </row>
    <row r="47" spans="1:4" ht="12.75" customHeight="1">
      <c r="A47" s="295"/>
      <c r="B47" s="131" t="s">
        <v>101</v>
      </c>
      <c r="C47" s="290" t="s">
        <v>102</v>
      </c>
      <c r="D47" s="290"/>
    </row>
    <row r="48" spans="1:4" ht="12.75" customHeight="1">
      <c r="A48" s="295"/>
      <c r="B48" s="131" t="s">
        <v>103</v>
      </c>
      <c r="C48" s="307">
        <v>21.3</v>
      </c>
      <c r="D48" s="307"/>
    </row>
    <row r="49" spans="1:4" ht="12.75" customHeight="1">
      <c r="A49" s="295"/>
      <c r="B49" s="131" t="s">
        <v>104</v>
      </c>
      <c r="C49" s="290" t="s">
        <v>105</v>
      </c>
      <c r="D49" s="290"/>
    </row>
    <row r="50" spans="1:4" ht="12.75" customHeight="1">
      <c r="A50" s="295"/>
      <c r="B50" s="131" t="s">
        <v>106</v>
      </c>
      <c r="C50" s="290" t="s">
        <v>597</v>
      </c>
      <c r="D50" s="290"/>
    </row>
    <row r="51" spans="1:4" ht="12.75" customHeight="1">
      <c r="A51" s="295"/>
      <c r="B51" s="131" t="s">
        <v>107</v>
      </c>
      <c r="C51" s="290" t="s">
        <v>597</v>
      </c>
      <c r="D51" s="290"/>
    </row>
    <row r="52" spans="1:4" ht="12.75" customHeight="1">
      <c r="A52" s="295"/>
      <c r="B52" s="131" t="s">
        <v>108</v>
      </c>
      <c r="C52" s="290" t="s">
        <v>109</v>
      </c>
      <c r="D52" s="290"/>
    </row>
    <row r="53" spans="1:4" ht="12.75" customHeight="1">
      <c r="A53" s="295"/>
      <c r="B53" s="131" t="s">
        <v>110</v>
      </c>
      <c r="C53" s="290" t="s">
        <v>111</v>
      </c>
      <c r="D53" s="290"/>
    </row>
    <row r="54" spans="1:4" ht="12.75" customHeight="1">
      <c r="A54" s="295"/>
      <c r="B54" s="131" t="s">
        <v>112</v>
      </c>
      <c r="C54" s="290" t="s">
        <v>598</v>
      </c>
      <c r="D54" s="290"/>
    </row>
    <row r="55" spans="1:4" ht="12.75" customHeight="1">
      <c r="A55" s="295"/>
      <c r="B55" s="131" t="s">
        <v>113</v>
      </c>
      <c r="C55" s="290" t="s">
        <v>599</v>
      </c>
      <c r="D55" s="290"/>
    </row>
    <row r="56" spans="1:4" ht="12.75" customHeight="1">
      <c r="A56" s="295"/>
      <c r="B56" s="131" t="s">
        <v>114</v>
      </c>
      <c r="C56" s="290" t="s">
        <v>115</v>
      </c>
      <c r="D56" s="290"/>
    </row>
    <row r="57" spans="1:4" ht="12.75" customHeight="1">
      <c r="A57" s="295"/>
      <c r="B57" s="131" t="s">
        <v>116</v>
      </c>
      <c r="C57" s="290" t="s">
        <v>601</v>
      </c>
      <c r="D57" s="290"/>
    </row>
    <row r="58" spans="1:4" ht="12.75" customHeight="1">
      <c r="A58" s="295"/>
      <c r="B58" s="131" t="s">
        <v>117</v>
      </c>
      <c r="C58" s="290" t="s">
        <v>601</v>
      </c>
      <c r="D58" s="290"/>
    </row>
    <row r="59" spans="1:4" ht="13.15" customHeight="1">
      <c r="A59" s="295"/>
      <c r="B59" s="131" t="s">
        <v>118</v>
      </c>
      <c r="C59" s="290" t="s">
        <v>601</v>
      </c>
      <c r="D59" s="290"/>
    </row>
    <row r="60" spans="1:4" ht="12.75" customHeight="1">
      <c r="A60" s="295"/>
      <c r="B60" s="131" t="s">
        <v>119</v>
      </c>
      <c r="C60" s="290" t="s">
        <v>601</v>
      </c>
      <c r="D60" s="290"/>
    </row>
    <row r="61" spans="1:4" ht="12.75" customHeight="1">
      <c r="A61" s="295"/>
      <c r="B61" s="131" t="s">
        <v>120</v>
      </c>
      <c r="C61" s="290" t="s">
        <v>600</v>
      </c>
      <c r="D61" s="290"/>
    </row>
    <row r="62" spans="1:4" ht="12.75" customHeight="1">
      <c r="A62" s="295"/>
      <c r="B62" s="131" t="s">
        <v>121</v>
      </c>
      <c r="C62" s="290" t="s">
        <v>122</v>
      </c>
      <c r="D62" s="290"/>
    </row>
    <row r="63" spans="1:4" ht="12.75" customHeight="1">
      <c r="A63" s="295"/>
      <c r="B63" s="131" t="s">
        <v>123</v>
      </c>
      <c r="C63" s="290" t="s">
        <v>122</v>
      </c>
      <c r="D63" s="290"/>
    </row>
    <row r="64" spans="1:4" ht="12.75" customHeight="1">
      <c r="A64" s="295"/>
      <c r="B64" s="131" t="s">
        <v>636</v>
      </c>
      <c r="C64" s="298" t="s">
        <v>637</v>
      </c>
      <c r="D64" s="299"/>
    </row>
    <row r="65" spans="1:4" ht="12.75" customHeight="1">
      <c r="A65" s="135"/>
      <c r="B65" s="131" t="s">
        <v>638</v>
      </c>
      <c r="C65" s="298" t="s">
        <v>637</v>
      </c>
      <c r="D65" s="299"/>
    </row>
    <row r="66" spans="1:4" ht="12.75" customHeight="1">
      <c r="A66" s="291" t="s">
        <v>619</v>
      </c>
      <c r="B66" s="131" t="s">
        <v>124</v>
      </c>
      <c r="C66" s="290" t="s">
        <v>125</v>
      </c>
      <c r="D66" s="290"/>
    </row>
    <row r="67" spans="1:4" ht="12.75" customHeight="1">
      <c r="A67" s="297"/>
      <c r="B67" s="131" t="s">
        <v>59</v>
      </c>
      <c r="C67" s="290" t="s">
        <v>378</v>
      </c>
      <c r="D67" s="290"/>
    </row>
    <row r="68" spans="1:4" ht="12.75" customHeight="1">
      <c r="A68" s="297"/>
      <c r="B68" s="131" t="s">
        <v>61</v>
      </c>
      <c r="C68" s="290" t="s">
        <v>126</v>
      </c>
      <c r="D68" s="290"/>
    </row>
    <row r="69" spans="1:4" ht="12.75" customHeight="1">
      <c r="A69" s="297"/>
      <c r="B69" s="131" t="s">
        <v>127</v>
      </c>
      <c r="C69" s="290" t="s">
        <v>83</v>
      </c>
      <c r="D69" s="290"/>
    </row>
    <row r="70" spans="1:4" ht="12.75" customHeight="1">
      <c r="A70" s="297"/>
      <c r="B70" s="131" t="s">
        <v>128</v>
      </c>
      <c r="C70" s="290" t="s">
        <v>129</v>
      </c>
      <c r="D70" s="290"/>
    </row>
    <row r="71" spans="1:4" ht="12.75" customHeight="1">
      <c r="A71" s="297"/>
      <c r="B71" s="131" t="s">
        <v>77</v>
      </c>
      <c r="C71" s="290" t="s">
        <v>130</v>
      </c>
      <c r="D71" s="290"/>
    </row>
    <row r="72" spans="1:4" ht="12.75" customHeight="1">
      <c r="A72" s="297"/>
      <c r="B72" s="131" t="s">
        <v>75</v>
      </c>
      <c r="C72" s="290" t="s">
        <v>131</v>
      </c>
      <c r="D72" s="290"/>
    </row>
    <row r="73" spans="1:4" ht="12.75" customHeight="1">
      <c r="A73" s="297"/>
      <c r="B73" s="135" t="s">
        <v>132</v>
      </c>
      <c r="C73" s="304" t="s">
        <v>133</v>
      </c>
      <c r="D73" s="304"/>
    </row>
    <row r="74" spans="1:4" ht="15" customHeight="1">
      <c r="A74" s="296" t="s">
        <v>620</v>
      </c>
      <c r="B74" s="143" t="s">
        <v>124</v>
      </c>
      <c r="C74" s="290" t="s">
        <v>125</v>
      </c>
      <c r="D74" s="290"/>
    </row>
    <row r="75" spans="1:4">
      <c r="A75" s="296"/>
      <c r="B75" s="143" t="s">
        <v>61</v>
      </c>
      <c r="C75" s="290" t="s">
        <v>126</v>
      </c>
      <c r="D75" s="290"/>
    </row>
    <row r="76" spans="1:4">
      <c r="A76" s="296"/>
      <c r="B76" s="143" t="s">
        <v>127</v>
      </c>
      <c r="C76" s="290" t="s">
        <v>83</v>
      </c>
      <c r="D76" s="290"/>
    </row>
    <row r="77" spans="1:4">
      <c r="A77" s="296"/>
      <c r="B77" s="143" t="s">
        <v>128</v>
      </c>
      <c r="C77" s="290" t="s">
        <v>129</v>
      </c>
      <c r="D77" s="290"/>
    </row>
    <row r="78" spans="1:4">
      <c r="A78" s="296"/>
      <c r="B78" s="143" t="s">
        <v>77</v>
      </c>
      <c r="C78" s="290" t="s">
        <v>130</v>
      </c>
      <c r="D78" s="290"/>
    </row>
    <row r="79" spans="1:4">
      <c r="A79" s="296"/>
      <c r="B79" s="143" t="s">
        <v>75</v>
      </c>
      <c r="C79" s="290" t="s">
        <v>131</v>
      </c>
      <c r="D79" s="290"/>
    </row>
    <row r="80" spans="1:4">
      <c r="A80" s="296"/>
      <c r="B80" s="143" t="s">
        <v>132</v>
      </c>
      <c r="C80" s="290" t="s">
        <v>133</v>
      </c>
      <c r="D80" s="290"/>
    </row>
    <row r="81" spans="1:4">
      <c r="A81" s="143" t="s">
        <v>621</v>
      </c>
      <c r="B81" s="143" t="s">
        <v>634</v>
      </c>
      <c r="C81" s="289" t="s">
        <v>635</v>
      </c>
      <c r="D81" s="289"/>
    </row>
  </sheetData>
  <mergeCells count="74">
    <mergeCell ref="C81:D81"/>
    <mergeCell ref="C53:D53"/>
    <mergeCell ref="C54:D54"/>
    <mergeCell ref="C55:D55"/>
    <mergeCell ref="C7:D7"/>
    <mergeCell ref="C8:D8"/>
    <mergeCell ref="C9:D9"/>
    <mergeCell ref="C10:D10"/>
    <mergeCell ref="C11:D11"/>
    <mergeCell ref="C42:D42"/>
    <mergeCell ref="C43:D43"/>
    <mergeCell ref="C44:D44"/>
    <mergeCell ref="C45:D45"/>
    <mergeCell ref="C47:D47"/>
    <mergeCell ref="C48:D48"/>
    <mergeCell ref="C49:D49"/>
    <mergeCell ref="C50:D50"/>
    <mergeCell ref="C78:D78"/>
    <mergeCell ref="C79:D79"/>
    <mergeCell ref="C80:D80"/>
    <mergeCell ref="C12:D12"/>
    <mergeCell ref="C19:D20"/>
    <mergeCell ref="C15:D15"/>
    <mergeCell ref="C73:D73"/>
    <mergeCell ref="C74:D74"/>
    <mergeCell ref="C75:D75"/>
    <mergeCell ref="C76:D76"/>
    <mergeCell ref="C77:D77"/>
    <mergeCell ref="C68:D68"/>
    <mergeCell ref="C69:D69"/>
    <mergeCell ref="C70:D70"/>
    <mergeCell ref="C71:D71"/>
    <mergeCell ref="C59:D59"/>
    <mergeCell ref="C60:D60"/>
    <mergeCell ref="C72:D72"/>
    <mergeCell ref="C61:D61"/>
    <mergeCell ref="C62:D62"/>
    <mergeCell ref="C63:D63"/>
    <mergeCell ref="C66:D66"/>
    <mergeCell ref="C67:D67"/>
    <mergeCell ref="C64:D64"/>
    <mergeCell ref="C65:D65"/>
    <mergeCell ref="C46:D46"/>
    <mergeCell ref="C41:D41"/>
    <mergeCell ref="A74:A80"/>
    <mergeCell ref="A66:A73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56:D56"/>
    <mergeCell ref="C57:D57"/>
    <mergeCell ref="C58:D58"/>
    <mergeCell ref="C37:D37"/>
    <mergeCell ref="C38:D38"/>
    <mergeCell ref="C39:D39"/>
    <mergeCell ref="C40:D40"/>
    <mergeCell ref="A17:A18"/>
    <mergeCell ref="A19:A20"/>
    <mergeCell ref="C25:D25"/>
    <mergeCell ref="C26:D26"/>
    <mergeCell ref="C27:D27"/>
    <mergeCell ref="C21:D21"/>
    <mergeCell ref="C22:D22"/>
    <mergeCell ref="C23:D23"/>
    <mergeCell ref="C24:D24"/>
    <mergeCell ref="A21:A64"/>
    <mergeCell ref="C52:D52"/>
    <mergeCell ref="C51:D51"/>
  </mergeCells>
  <phoneticPr fontId="27" type="noConversion"/>
  <hyperlinks>
    <hyperlink ref="B3" r:id="rId1" xr:uid="{CCAFC69C-6BC9-44EE-A660-8C3378AE0021}"/>
    <hyperlink ref="C19:D20" r:id="rId2" display="pre-beta" xr:uid="{F0833B2E-CCC4-4BAE-BFB1-E99023C1907D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EC30-E6BB-459B-8A4B-4010BC612DC1}">
  <dimension ref="A1:L22"/>
  <sheetViews>
    <sheetView topLeftCell="A4" workbookViewId="0">
      <selection activeCell="H21" sqref="H21"/>
    </sheetView>
  </sheetViews>
  <sheetFormatPr defaultColWidth="8.625" defaultRowHeight="12.75"/>
  <cols>
    <col min="1" max="1" width="13.5" style="21" customWidth="1"/>
    <col min="2" max="2" width="15.75" style="21" customWidth="1"/>
    <col min="3" max="3" width="11.75" style="21" customWidth="1"/>
    <col min="4" max="4" width="11.625" style="21" bestFit="1" customWidth="1"/>
    <col min="5" max="5" width="67.5" style="21" customWidth="1"/>
    <col min="6" max="6" width="16.375" style="21" customWidth="1"/>
    <col min="7" max="8" width="8.625" style="21"/>
    <col min="9" max="9" width="8.625" style="21" customWidth="1"/>
    <col min="10" max="11" width="8.625" style="21"/>
    <col min="12" max="12" width="33.125" style="137" customWidth="1"/>
    <col min="13" max="16384" width="8.625" style="21"/>
  </cols>
  <sheetData>
    <row r="1" spans="1:12">
      <c r="A1" s="48" t="s">
        <v>134</v>
      </c>
    </row>
    <row r="2" spans="1:12">
      <c r="A2" s="139" t="s">
        <v>135</v>
      </c>
      <c r="B2" s="139" t="s">
        <v>136</v>
      </c>
      <c r="C2" s="139" t="s">
        <v>137</v>
      </c>
      <c r="D2" s="139" t="s">
        <v>138</v>
      </c>
      <c r="E2" s="139" t="s">
        <v>139</v>
      </c>
      <c r="F2" s="139" t="s">
        <v>56</v>
      </c>
    </row>
    <row r="3" spans="1:12" s="256" customFormat="1" ht="16.899999999999999" customHeight="1">
      <c r="A3" s="283" t="s">
        <v>752</v>
      </c>
      <c r="B3" s="268" t="s">
        <v>141</v>
      </c>
      <c r="C3" s="268" t="s">
        <v>758</v>
      </c>
      <c r="D3" s="268" t="s">
        <v>35</v>
      </c>
      <c r="E3" s="268" t="s">
        <v>753</v>
      </c>
      <c r="F3" s="266" t="s">
        <v>715</v>
      </c>
      <c r="G3" s="263"/>
      <c r="H3" s="263"/>
      <c r="L3" s="264"/>
    </row>
    <row r="4" spans="1:12" s="256" customFormat="1" ht="16.899999999999999" customHeight="1">
      <c r="A4" s="106" t="s">
        <v>755</v>
      </c>
      <c r="B4" s="269" t="s">
        <v>143</v>
      </c>
      <c r="C4" s="269" t="s">
        <v>462</v>
      </c>
      <c r="D4" s="268" t="s">
        <v>35</v>
      </c>
      <c r="E4" s="268" t="s">
        <v>754</v>
      </c>
      <c r="F4" s="266" t="s">
        <v>715</v>
      </c>
      <c r="G4" s="263"/>
      <c r="H4" s="263"/>
      <c r="L4" s="264"/>
    </row>
    <row r="5" spans="1:12" ht="16.899999999999999" customHeight="1">
      <c r="A5" s="257" t="s">
        <v>713</v>
      </c>
      <c r="B5" s="268" t="s">
        <v>143</v>
      </c>
      <c r="C5" s="268" t="s">
        <v>142</v>
      </c>
      <c r="D5" s="268" t="s">
        <v>35</v>
      </c>
      <c r="E5" s="268" t="s">
        <v>714</v>
      </c>
      <c r="F5" s="140" t="s">
        <v>617</v>
      </c>
      <c r="G5" s="138"/>
      <c r="H5" s="138"/>
    </row>
    <row r="6" spans="1:12" ht="16.899999999999999" customHeight="1">
      <c r="A6" s="257" t="s">
        <v>703</v>
      </c>
      <c r="B6" s="268" t="s">
        <v>143</v>
      </c>
      <c r="C6" s="268" t="s">
        <v>142</v>
      </c>
      <c r="D6" s="268" t="s">
        <v>35</v>
      </c>
      <c r="E6" s="267" t="s">
        <v>704</v>
      </c>
      <c r="F6" s="266" t="s">
        <v>715</v>
      </c>
      <c r="G6" s="138"/>
      <c r="H6" s="138"/>
    </row>
    <row r="7" spans="1:12" ht="16.899999999999999" customHeight="1">
      <c r="A7" s="257" t="s">
        <v>649</v>
      </c>
      <c r="B7" s="268" t="s">
        <v>143</v>
      </c>
      <c r="C7" s="268" t="s">
        <v>142</v>
      </c>
      <c r="D7" s="268" t="s">
        <v>712</v>
      </c>
      <c r="E7" s="268" t="s">
        <v>724</v>
      </c>
      <c r="F7" s="266" t="s">
        <v>57</v>
      </c>
      <c r="G7" s="138"/>
      <c r="H7" s="138"/>
    </row>
    <row r="8" spans="1:12" ht="16.899999999999999" customHeight="1">
      <c r="A8" s="257" t="s">
        <v>580</v>
      </c>
      <c r="B8" s="268" t="s">
        <v>141</v>
      </c>
      <c r="C8" s="268" t="s">
        <v>462</v>
      </c>
      <c r="D8" s="268" t="s">
        <v>712</v>
      </c>
      <c r="E8" s="268" t="s">
        <v>581</v>
      </c>
      <c r="F8" s="266" t="s">
        <v>57</v>
      </c>
      <c r="G8" s="138"/>
      <c r="H8" s="138"/>
    </row>
    <row r="9" spans="1:12" ht="16.899999999999999" customHeight="1">
      <c r="A9" s="257" t="s">
        <v>640</v>
      </c>
      <c r="B9" s="268" t="s">
        <v>141</v>
      </c>
      <c r="C9" s="268" t="s">
        <v>142</v>
      </c>
      <c r="D9" s="268" t="s">
        <v>35</v>
      </c>
      <c r="E9" s="268" t="s">
        <v>641</v>
      </c>
      <c r="F9" s="266" t="s">
        <v>57</v>
      </c>
      <c r="G9" s="138"/>
      <c r="H9" s="138"/>
    </row>
    <row r="10" spans="1:12" ht="16.899999999999999" customHeight="1">
      <c r="A10" s="257" t="s">
        <v>463</v>
      </c>
      <c r="B10" s="268" t="s">
        <v>143</v>
      </c>
      <c r="C10" s="268" t="s">
        <v>462</v>
      </c>
      <c r="D10" s="268" t="s">
        <v>35</v>
      </c>
      <c r="E10" s="268" t="s">
        <v>464</v>
      </c>
      <c r="F10" s="266" t="s">
        <v>617</v>
      </c>
      <c r="G10" s="138"/>
      <c r="H10" s="138"/>
    </row>
    <row r="11" spans="1:12" ht="16.899999999999999" customHeight="1">
      <c r="A11" s="257" t="s">
        <v>465</v>
      </c>
      <c r="B11" s="268" t="s">
        <v>141</v>
      </c>
      <c r="C11" s="268" t="s">
        <v>142</v>
      </c>
      <c r="D11" s="268" t="s">
        <v>35</v>
      </c>
      <c r="E11" s="268" t="s">
        <v>466</v>
      </c>
      <c r="F11" s="266" t="s">
        <v>617</v>
      </c>
      <c r="G11" s="138"/>
      <c r="H11" s="138"/>
    </row>
    <row r="12" spans="1:12" s="256" customFormat="1" ht="16.899999999999999" customHeight="1">
      <c r="A12" s="257" t="s">
        <v>467</v>
      </c>
      <c r="B12" s="268" t="s">
        <v>141</v>
      </c>
      <c r="C12" s="268" t="s">
        <v>142</v>
      </c>
      <c r="D12" s="268" t="s">
        <v>35</v>
      </c>
      <c r="E12" s="268" t="s">
        <v>468</v>
      </c>
      <c r="F12" s="266" t="s">
        <v>57</v>
      </c>
      <c r="G12" s="263"/>
      <c r="H12" s="263"/>
      <c r="L12" s="264"/>
    </row>
    <row r="13" spans="1:12" s="256" customFormat="1" ht="16.899999999999999" customHeight="1">
      <c r="A13" s="257" t="s">
        <v>469</v>
      </c>
      <c r="B13" s="268" t="s">
        <v>141</v>
      </c>
      <c r="C13" s="268" t="s">
        <v>142</v>
      </c>
      <c r="D13" s="268" t="s">
        <v>35</v>
      </c>
      <c r="E13" s="268" t="s">
        <v>470</v>
      </c>
      <c r="F13" s="266" t="s">
        <v>617</v>
      </c>
      <c r="G13" s="263"/>
      <c r="H13" s="263"/>
      <c r="L13" s="264"/>
    </row>
    <row r="14" spans="1:12" ht="15">
      <c r="A14" s="257" t="s">
        <v>401</v>
      </c>
      <c r="B14" s="268" t="s">
        <v>141</v>
      </c>
      <c r="C14" s="268" t="s">
        <v>142</v>
      </c>
      <c r="D14" s="268" t="s">
        <v>35</v>
      </c>
      <c r="E14" s="268" t="s">
        <v>402</v>
      </c>
      <c r="F14" s="266" t="s">
        <v>617</v>
      </c>
    </row>
    <row r="15" spans="1:12" s="256" customFormat="1" ht="15">
      <c r="A15" s="127"/>
      <c r="B15" s="265"/>
      <c r="C15" s="265"/>
      <c r="D15" s="49"/>
      <c r="E15" s="265"/>
      <c r="F15" s="265"/>
      <c r="L15" s="264"/>
    </row>
    <row r="16" spans="1:12" ht="13.15" customHeight="1">
      <c r="A16" s="48" t="s">
        <v>140</v>
      </c>
    </row>
    <row r="17" spans="1:12" ht="13.15" customHeight="1">
      <c r="A17" s="50" t="s">
        <v>135</v>
      </c>
      <c r="B17" s="50" t="s">
        <v>136</v>
      </c>
      <c r="C17" s="50" t="s">
        <v>137</v>
      </c>
      <c r="D17" s="50" t="s">
        <v>138</v>
      </c>
      <c r="E17" s="50" t="s">
        <v>139</v>
      </c>
      <c r="F17" s="50" t="s">
        <v>56</v>
      </c>
    </row>
    <row r="18" spans="1:12" ht="19.149999999999999" customHeight="1">
      <c r="A18" s="273" t="s">
        <v>708</v>
      </c>
      <c r="B18" s="269" t="s">
        <v>141</v>
      </c>
      <c r="C18" s="269" t="s">
        <v>142</v>
      </c>
      <c r="D18" s="270" t="s">
        <v>34</v>
      </c>
      <c r="E18" s="269" t="s">
        <v>709</v>
      </c>
      <c r="F18" s="262" t="s">
        <v>617</v>
      </c>
    </row>
    <row r="19" spans="1:12" ht="19.149999999999999" customHeight="1">
      <c r="A19" s="257" t="s">
        <v>639</v>
      </c>
      <c r="B19" s="268" t="s">
        <v>141</v>
      </c>
      <c r="C19" s="268" t="s">
        <v>462</v>
      </c>
      <c r="D19" s="268" t="s">
        <v>644</v>
      </c>
      <c r="E19" s="268" t="s">
        <v>582</v>
      </c>
      <c r="F19" s="266" t="s">
        <v>57</v>
      </c>
    </row>
    <row r="20" spans="1:12" ht="19.149999999999999" customHeight="1">
      <c r="A20" s="273" t="s">
        <v>642</v>
      </c>
      <c r="B20" s="269" t="s">
        <v>141</v>
      </c>
      <c r="C20" s="269" t="s">
        <v>142</v>
      </c>
      <c r="D20" s="270" t="s">
        <v>34</v>
      </c>
      <c r="E20" s="269" t="s">
        <v>643</v>
      </c>
      <c r="F20" s="141" t="s">
        <v>617</v>
      </c>
    </row>
    <row r="21" spans="1:12" ht="30">
      <c r="A21" s="273" t="s">
        <v>710</v>
      </c>
      <c r="B21" s="269" t="s">
        <v>143</v>
      </c>
      <c r="C21" s="269" t="s">
        <v>142</v>
      </c>
      <c r="D21" s="270" t="s">
        <v>34</v>
      </c>
      <c r="E21" s="269" t="s">
        <v>711</v>
      </c>
      <c r="F21" s="262" t="s">
        <v>617</v>
      </c>
    </row>
    <row r="22" spans="1:12" s="256" customFormat="1" ht="15">
      <c r="A22" s="273" t="s">
        <v>757</v>
      </c>
      <c r="B22" s="269" t="s">
        <v>143</v>
      </c>
      <c r="C22" s="269" t="s">
        <v>462</v>
      </c>
      <c r="D22" s="270" t="s">
        <v>34</v>
      </c>
      <c r="E22" s="269" t="s">
        <v>756</v>
      </c>
      <c r="F22" s="262" t="s">
        <v>715</v>
      </c>
      <c r="L22" s="264"/>
    </row>
  </sheetData>
  <phoneticPr fontId="23" type="noConversion"/>
  <hyperlinks>
    <hyperlink ref="A5" r:id="rId1" xr:uid="{146054DB-BF69-4B8B-A42E-BBA621E2C884}"/>
    <hyperlink ref="A6" r:id="rId2" xr:uid="{D02ADC02-C2E5-4732-8BA7-F764807A929B}"/>
    <hyperlink ref="A7" r:id="rId3" xr:uid="{BFE824AD-2BEB-4B73-A74D-5184BC8B095F}"/>
    <hyperlink ref="A8" r:id="rId4" xr:uid="{0AF78925-A821-44AB-AE3A-88B5717707EE}"/>
    <hyperlink ref="A9" r:id="rId5" xr:uid="{70E7CC11-97E2-40BD-9FB7-46E55E671E56}"/>
    <hyperlink ref="A10" r:id="rId6" xr:uid="{97B0767D-2213-4577-819B-247FDAA7566F}"/>
    <hyperlink ref="A11" r:id="rId7" xr:uid="{4FEFE58A-4CD8-43E4-B381-4DB71AD475F7}"/>
    <hyperlink ref="A18" r:id="rId8" xr:uid="{C1ED56E4-14F0-48FA-85DC-4AA76F287EE1}"/>
    <hyperlink ref="A20" r:id="rId9" xr:uid="{084B47F0-3F96-41A1-A547-97AFA8C3004B}"/>
    <hyperlink ref="A21" r:id="rId10" xr:uid="{F1D59ECA-6104-4562-BC5A-F25F3F500A17}"/>
    <hyperlink ref="A19" r:id="rId11" xr:uid="{8FA9AD48-6E10-40E9-AD83-6E86669D81BE}"/>
    <hyperlink ref="A12" r:id="rId12" xr:uid="{9182202B-A724-4E88-B5D6-14BFAC6B7B47}"/>
    <hyperlink ref="A13" r:id="rId13" xr:uid="{D5D2CB72-F811-4E11-A6A7-D1256F7B7E7D}"/>
    <hyperlink ref="A14" r:id="rId14" xr:uid="{C731040C-184F-4B25-A085-1CF11DDA285A}"/>
    <hyperlink ref="A3" r:id="rId15" xr:uid="{93FDB97D-4D5B-45B2-8881-D16178B130F5}"/>
    <hyperlink ref="A4" r:id="rId16" xr:uid="{FAEC0E96-7C30-47C6-802D-45D2BD48FAAF}"/>
  </hyperlinks>
  <pageMargins left="0.7" right="0.7" top="0.75" bottom="0.75" header="0.3" footer="0.3"/>
  <pageSetup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B5A8F-E579-4B0C-97C0-E03A0DE84604}">
  <dimension ref="A1:L247"/>
  <sheetViews>
    <sheetView topLeftCell="C1" zoomScale="88" zoomScaleNormal="88" workbookViewId="0">
      <pane ySplit="2" topLeftCell="A132" activePane="bottomLeft" state="frozen"/>
      <selection pane="bottomLeft" activeCell="G145" sqref="G145"/>
    </sheetView>
  </sheetViews>
  <sheetFormatPr defaultColWidth="9" defaultRowHeight="12.75"/>
  <cols>
    <col min="1" max="1" width="5.375" style="21" bestFit="1" customWidth="1"/>
    <col min="2" max="3" width="13" style="21" bestFit="1" customWidth="1"/>
    <col min="4" max="4" width="32.875" style="21" bestFit="1" customWidth="1"/>
    <col min="5" max="5" width="32.75" style="21" bestFit="1" customWidth="1"/>
    <col min="6" max="6" width="42" style="21" customWidth="1"/>
    <col min="7" max="7" width="33.875" style="21" customWidth="1"/>
    <col min="8" max="8" width="10.625" style="21" customWidth="1"/>
    <col min="9" max="9" width="11.375" style="21" customWidth="1"/>
    <col min="10" max="10" width="11.375" style="21" bestFit="1" customWidth="1"/>
    <col min="11" max="11" width="10.375" style="21" bestFit="1" customWidth="1"/>
    <col min="12" max="12" width="29.375" style="21" customWidth="1"/>
    <col min="13" max="16384" width="9" style="21"/>
  </cols>
  <sheetData>
    <row r="1" spans="1:12">
      <c r="A1" s="44" t="s">
        <v>144</v>
      </c>
      <c r="B1" s="44" t="s">
        <v>145</v>
      </c>
      <c r="C1" s="44" t="s">
        <v>146</v>
      </c>
      <c r="D1" s="44" t="s">
        <v>147</v>
      </c>
      <c r="E1" s="45" t="s">
        <v>148</v>
      </c>
      <c r="F1" s="45" t="s">
        <v>149</v>
      </c>
      <c r="G1" s="45" t="s">
        <v>150</v>
      </c>
      <c r="H1" s="44" t="s">
        <v>138</v>
      </c>
      <c r="I1" s="45" t="s">
        <v>136</v>
      </c>
      <c r="J1" s="44" t="s">
        <v>151</v>
      </c>
      <c r="K1" s="44" t="s">
        <v>152</v>
      </c>
      <c r="L1" s="44" t="s">
        <v>153</v>
      </c>
    </row>
    <row r="2" spans="1:12" ht="14.45" customHeight="1">
      <c r="A2" s="22">
        <v>1</v>
      </c>
      <c r="B2" s="23" t="s">
        <v>154</v>
      </c>
      <c r="C2" s="23" t="s">
        <v>21</v>
      </c>
      <c r="D2" s="23" t="s">
        <v>155</v>
      </c>
      <c r="E2" s="23" t="s">
        <v>156</v>
      </c>
      <c r="F2" s="23" t="s">
        <v>157</v>
      </c>
      <c r="G2" s="23" t="s">
        <v>158</v>
      </c>
      <c r="H2" s="23" t="s">
        <v>159</v>
      </c>
      <c r="I2" s="26" t="s">
        <v>160</v>
      </c>
      <c r="J2" s="26" t="s">
        <v>3</v>
      </c>
      <c r="K2" s="65"/>
      <c r="L2" s="65"/>
    </row>
    <row r="3" spans="1:12" ht="14.45" customHeight="1">
      <c r="A3" s="22">
        <v>2</v>
      </c>
      <c r="B3" s="23" t="s">
        <v>154</v>
      </c>
      <c r="C3" s="23" t="s">
        <v>21</v>
      </c>
      <c r="D3" s="23" t="s">
        <v>155</v>
      </c>
      <c r="E3" s="23" t="s">
        <v>477</v>
      </c>
      <c r="F3" s="23" t="s">
        <v>157</v>
      </c>
      <c r="G3" s="23" t="s">
        <v>158</v>
      </c>
      <c r="H3" s="23" t="s">
        <v>159</v>
      </c>
      <c r="I3" s="26" t="s">
        <v>160</v>
      </c>
      <c r="J3" s="26" t="s">
        <v>3</v>
      </c>
      <c r="K3" s="65"/>
      <c r="L3" s="65"/>
    </row>
    <row r="4" spans="1:12" ht="14.45" customHeight="1">
      <c r="A4" s="22">
        <v>3</v>
      </c>
      <c r="B4" s="23" t="s">
        <v>154</v>
      </c>
      <c r="C4" s="23" t="s">
        <v>21</v>
      </c>
      <c r="D4" s="23" t="s">
        <v>155</v>
      </c>
      <c r="E4" s="23" t="s">
        <v>161</v>
      </c>
      <c r="F4" s="23" t="s">
        <v>157</v>
      </c>
      <c r="G4" s="23" t="s">
        <v>158</v>
      </c>
      <c r="H4" s="23" t="s">
        <v>159</v>
      </c>
      <c r="I4" s="26" t="s">
        <v>160</v>
      </c>
      <c r="J4" s="26" t="s">
        <v>3</v>
      </c>
      <c r="K4" s="23"/>
      <c r="L4" s="23"/>
    </row>
    <row r="5" spans="1:12" ht="14.45" customHeight="1">
      <c r="A5" s="22">
        <v>4</v>
      </c>
      <c r="B5" s="23" t="s">
        <v>154</v>
      </c>
      <c r="C5" s="23" t="s">
        <v>21</v>
      </c>
      <c r="D5" s="23" t="s">
        <v>155</v>
      </c>
      <c r="E5" s="23" t="s">
        <v>162</v>
      </c>
      <c r="F5" s="23" t="s">
        <v>157</v>
      </c>
      <c r="G5" s="23" t="s">
        <v>158</v>
      </c>
      <c r="H5" s="23" t="s">
        <v>159</v>
      </c>
      <c r="I5" s="26" t="s">
        <v>160</v>
      </c>
      <c r="J5" s="107" t="s">
        <v>499</v>
      </c>
      <c r="K5" s="23"/>
      <c r="L5" s="23"/>
    </row>
    <row r="6" spans="1:12" ht="14.45" customHeight="1">
      <c r="A6" s="22">
        <v>5</v>
      </c>
      <c r="B6" s="23" t="s">
        <v>154</v>
      </c>
      <c r="C6" s="23" t="s">
        <v>21</v>
      </c>
      <c r="D6" s="23" t="s">
        <v>155</v>
      </c>
      <c r="E6" s="23" t="s">
        <v>163</v>
      </c>
      <c r="F6" s="23" t="s">
        <v>157</v>
      </c>
      <c r="G6" s="23" t="s">
        <v>158</v>
      </c>
      <c r="H6" s="23" t="s">
        <v>159</v>
      </c>
      <c r="I6" s="26" t="s">
        <v>160</v>
      </c>
      <c r="J6" s="107" t="s">
        <v>499</v>
      </c>
      <c r="K6" s="23"/>
      <c r="L6" s="23"/>
    </row>
    <row r="7" spans="1:12" ht="14.45" customHeight="1">
      <c r="A7" s="22">
        <v>6</v>
      </c>
      <c r="B7" s="23" t="s">
        <v>154</v>
      </c>
      <c r="C7" s="23" t="s">
        <v>21</v>
      </c>
      <c r="D7" s="23" t="s">
        <v>155</v>
      </c>
      <c r="E7" s="23" t="s">
        <v>164</v>
      </c>
      <c r="F7" s="23" t="s">
        <v>157</v>
      </c>
      <c r="G7" s="23" t="s">
        <v>158</v>
      </c>
      <c r="H7" s="23" t="s">
        <v>159</v>
      </c>
      <c r="I7" s="26" t="s">
        <v>160</v>
      </c>
      <c r="J7" s="107" t="s">
        <v>499</v>
      </c>
      <c r="K7" s="23"/>
      <c r="L7" s="23"/>
    </row>
    <row r="8" spans="1:12" ht="14.45" customHeight="1">
      <c r="A8" s="22">
        <v>7</v>
      </c>
      <c r="B8" s="23" t="s">
        <v>154</v>
      </c>
      <c r="C8" s="23" t="s">
        <v>21</v>
      </c>
      <c r="D8" s="23" t="s">
        <v>155</v>
      </c>
      <c r="E8" s="23" t="s">
        <v>165</v>
      </c>
      <c r="F8" s="23" t="s">
        <v>157</v>
      </c>
      <c r="G8" s="23" t="s">
        <v>158</v>
      </c>
      <c r="H8" s="23" t="s">
        <v>159</v>
      </c>
      <c r="I8" s="26" t="s">
        <v>160</v>
      </c>
      <c r="J8" s="26" t="s">
        <v>3</v>
      </c>
      <c r="K8" s="23"/>
      <c r="L8" s="23"/>
    </row>
    <row r="9" spans="1:12" ht="14.45" customHeight="1">
      <c r="A9" s="22">
        <v>8</v>
      </c>
      <c r="B9" s="23" t="s">
        <v>154</v>
      </c>
      <c r="C9" s="23" t="s">
        <v>21</v>
      </c>
      <c r="D9" s="23" t="s">
        <v>155</v>
      </c>
      <c r="E9" s="23" t="s">
        <v>511</v>
      </c>
      <c r="F9" s="23" t="s">
        <v>157</v>
      </c>
      <c r="G9" s="23" t="s">
        <v>158</v>
      </c>
      <c r="H9" s="23" t="s">
        <v>159</v>
      </c>
      <c r="I9" s="26" t="s">
        <v>160</v>
      </c>
      <c r="J9" s="26" t="s">
        <v>3</v>
      </c>
      <c r="K9" s="23"/>
      <c r="L9" s="23"/>
    </row>
    <row r="10" spans="1:12" ht="14.45" customHeight="1">
      <c r="A10" s="22">
        <v>9</v>
      </c>
      <c r="B10" s="23" t="s">
        <v>154</v>
      </c>
      <c r="C10" s="23" t="s">
        <v>21</v>
      </c>
      <c r="D10" s="23" t="s">
        <v>155</v>
      </c>
      <c r="E10" s="23" t="s">
        <v>166</v>
      </c>
      <c r="F10" s="23" t="s">
        <v>157</v>
      </c>
      <c r="G10" s="23" t="s">
        <v>158</v>
      </c>
      <c r="H10" s="23" t="s">
        <v>159</v>
      </c>
      <c r="I10" s="26" t="s">
        <v>160</v>
      </c>
      <c r="J10" s="26" t="s">
        <v>3</v>
      </c>
      <c r="K10" s="23"/>
      <c r="L10" s="23"/>
    </row>
    <row r="11" spans="1:12" ht="14.45" customHeight="1">
      <c r="A11" s="22">
        <v>10</v>
      </c>
      <c r="B11" s="23" t="s">
        <v>154</v>
      </c>
      <c r="C11" s="23" t="s">
        <v>21</v>
      </c>
      <c r="D11" s="23" t="s">
        <v>155</v>
      </c>
      <c r="E11" s="23" t="s">
        <v>512</v>
      </c>
      <c r="F11" s="23" t="s">
        <v>157</v>
      </c>
      <c r="G11" s="23" t="s">
        <v>158</v>
      </c>
      <c r="H11" s="23" t="s">
        <v>159</v>
      </c>
      <c r="I11" s="26" t="s">
        <v>160</v>
      </c>
      <c r="J11" s="26" t="s">
        <v>3</v>
      </c>
      <c r="K11" s="23"/>
      <c r="L11" s="23"/>
    </row>
    <row r="12" spans="1:12" ht="14.45" customHeight="1">
      <c r="A12" s="22">
        <v>11</v>
      </c>
      <c r="B12" s="23" t="s">
        <v>154</v>
      </c>
      <c r="C12" s="23" t="s">
        <v>21</v>
      </c>
      <c r="D12" s="23" t="s">
        <v>155</v>
      </c>
      <c r="E12" s="23" t="s">
        <v>167</v>
      </c>
      <c r="F12" s="23" t="s">
        <v>157</v>
      </c>
      <c r="G12" s="23" t="s">
        <v>158</v>
      </c>
      <c r="H12" s="23" t="s">
        <v>159</v>
      </c>
      <c r="I12" s="26" t="s">
        <v>160</v>
      </c>
      <c r="J12" s="26" t="s">
        <v>3</v>
      </c>
      <c r="K12" s="23"/>
      <c r="L12" s="23"/>
    </row>
    <row r="13" spans="1:12" ht="14.45" customHeight="1">
      <c r="A13" s="22">
        <v>12</v>
      </c>
      <c r="B13" s="23" t="s">
        <v>154</v>
      </c>
      <c r="C13" s="23" t="s">
        <v>21</v>
      </c>
      <c r="D13" s="23" t="s">
        <v>155</v>
      </c>
      <c r="E13" s="46" t="s">
        <v>168</v>
      </c>
      <c r="F13" s="23" t="s">
        <v>157</v>
      </c>
      <c r="G13" s="23" t="s">
        <v>158</v>
      </c>
      <c r="H13" s="23" t="s">
        <v>159</v>
      </c>
      <c r="I13" s="26" t="s">
        <v>160</v>
      </c>
      <c r="J13" s="26" t="s">
        <v>3</v>
      </c>
      <c r="K13" s="23"/>
      <c r="L13" s="23"/>
    </row>
    <row r="14" spans="1:12" ht="14.45" customHeight="1">
      <c r="A14" s="22">
        <v>13</v>
      </c>
      <c r="B14" s="23" t="s">
        <v>154</v>
      </c>
      <c r="C14" s="23" t="s">
        <v>21</v>
      </c>
      <c r="D14" s="23" t="s">
        <v>169</v>
      </c>
      <c r="E14" s="46" t="s">
        <v>170</v>
      </c>
      <c r="F14" s="23" t="s">
        <v>157</v>
      </c>
      <c r="G14" s="23" t="s">
        <v>158</v>
      </c>
      <c r="H14" s="23" t="s">
        <v>159</v>
      </c>
      <c r="I14" s="26" t="s">
        <v>160</v>
      </c>
      <c r="J14" s="26" t="s">
        <v>3</v>
      </c>
      <c r="K14" s="23"/>
      <c r="L14" s="23"/>
    </row>
    <row r="15" spans="1:12" ht="14.45" customHeight="1">
      <c r="A15" s="22">
        <v>14</v>
      </c>
      <c r="B15" s="23" t="s">
        <v>154</v>
      </c>
      <c r="C15" s="23" t="s">
        <v>21</v>
      </c>
      <c r="D15" s="23" t="s">
        <v>169</v>
      </c>
      <c r="E15" s="46" t="s">
        <v>171</v>
      </c>
      <c r="F15" s="23" t="s">
        <v>157</v>
      </c>
      <c r="G15" s="23" t="s">
        <v>158</v>
      </c>
      <c r="H15" s="23" t="s">
        <v>159</v>
      </c>
      <c r="I15" s="26" t="s">
        <v>160</v>
      </c>
      <c r="J15" s="107" t="s">
        <v>499</v>
      </c>
      <c r="K15" s="23"/>
      <c r="L15" s="23"/>
    </row>
    <row r="16" spans="1:12" ht="14.45" customHeight="1">
      <c r="A16" s="22">
        <v>15</v>
      </c>
      <c r="B16" s="23" t="s">
        <v>154</v>
      </c>
      <c r="C16" s="23" t="s">
        <v>21</v>
      </c>
      <c r="D16" s="23" t="s">
        <v>169</v>
      </c>
      <c r="E16" s="46" t="s">
        <v>172</v>
      </c>
      <c r="F16" s="23" t="s">
        <v>157</v>
      </c>
      <c r="G16" s="23" t="s">
        <v>158</v>
      </c>
      <c r="H16" s="23" t="s">
        <v>159</v>
      </c>
      <c r="I16" s="26" t="s">
        <v>160</v>
      </c>
      <c r="J16" s="26" t="s">
        <v>3</v>
      </c>
      <c r="K16" s="47"/>
      <c r="L16" s="23"/>
    </row>
    <row r="17" spans="1:12" ht="14.45" customHeight="1">
      <c r="A17" s="22">
        <v>16</v>
      </c>
      <c r="B17" s="23" t="s">
        <v>154</v>
      </c>
      <c r="C17" s="23" t="s">
        <v>21</v>
      </c>
      <c r="D17" s="23" t="s">
        <v>169</v>
      </c>
      <c r="E17" s="46" t="s">
        <v>482</v>
      </c>
      <c r="F17" s="23" t="s">
        <v>157</v>
      </c>
      <c r="G17" s="23" t="s">
        <v>158</v>
      </c>
      <c r="H17" s="23" t="s">
        <v>159</v>
      </c>
      <c r="I17" s="26" t="s">
        <v>160</v>
      </c>
      <c r="J17" s="26" t="s">
        <v>3</v>
      </c>
      <c r="K17" s="23"/>
      <c r="L17" s="23"/>
    </row>
    <row r="18" spans="1:12" ht="14.45" customHeight="1">
      <c r="A18" s="22">
        <v>17</v>
      </c>
      <c r="B18" s="23" t="s">
        <v>154</v>
      </c>
      <c r="C18" s="23" t="s">
        <v>21</v>
      </c>
      <c r="D18" s="23" t="s">
        <v>169</v>
      </c>
      <c r="E18" s="46" t="s">
        <v>513</v>
      </c>
      <c r="F18" s="23" t="s">
        <v>157</v>
      </c>
      <c r="G18" s="23" t="s">
        <v>158</v>
      </c>
      <c r="H18" s="23" t="s">
        <v>159</v>
      </c>
      <c r="I18" s="26" t="s">
        <v>160</v>
      </c>
      <c r="J18" s="107" t="s">
        <v>499</v>
      </c>
      <c r="K18" s="23"/>
      <c r="L18" s="23"/>
    </row>
    <row r="19" spans="1:12" ht="14.45" customHeight="1">
      <c r="A19" s="22">
        <v>18</v>
      </c>
      <c r="B19" s="23" t="s">
        <v>154</v>
      </c>
      <c r="C19" s="23" t="s">
        <v>21</v>
      </c>
      <c r="D19" s="23" t="s">
        <v>169</v>
      </c>
      <c r="E19" s="46" t="s">
        <v>483</v>
      </c>
      <c r="F19" s="23" t="s">
        <v>157</v>
      </c>
      <c r="G19" s="23" t="s">
        <v>158</v>
      </c>
      <c r="H19" s="23" t="s">
        <v>159</v>
      </c>
      <c r="I19" s="26" t="s">
        <v>160</v>
      </c>
      <c r="J19" s="26" t="s">
        <v>3</v>
      </c>
      <c r="K19" s="23"/>
      <c r="L19" s="23"/>
    </row>
    <row r="20" spans="1:12" ht="14.45" customHeight="1">
      <c r="A20" s="22">
        <v>19</v>
      </c>
      <c r="B20" s="23" t="s">
        <v>154</v>
      </c>
      <c r="C20" s="23" t="s">
        <v>21</v>
      </c>
      <c r="D20" s="23" t="s">
        <v>169</v>
      </c>
      <c r="E20" s="46" t="s">
        <v>484</v>
      </c>
      <c r="F20" s="23" t="s">
        <v>157</v>
      </c>
      <c r="G20" s="23" t="s">
        <v>158</v>
      </c>
      <c r="H20" s="23" t="s">
        <v>159</v>
      </c>
      <c r="I20" s="26" t="s">
        <v>160</v>
      </c>
      <c r="J20" s="26" t="s">
        <v>3</v>
      </c>
      <c r="K20" s="23"/>
      <c r="L20" s="23"/>
    </row>
    <row r="21" spans="1:12" ht="14.45" customHeight="1">
      <c r="A21" s="22">
        <v>20</v>
      </c>
      <c r="B21" s="23" t="s">
        <v>154</v>
      </c>
      <c r="C21" s="23" t="s">
        <v>21</v>
      </c>
      <c r="D21" s="23" t="s">
        <v>173</v>
      </c>
      <c r="E21" s="46" t="s">
        <v>174</v>
      </c>
      <c r="F21" s="23" t="s">
        <v>157</v>
      </c>
      <c r="G21" s="23" t="s">
        <v>158</v>
      </c>
      <c r="H21" s="23" t="s">
        <v>159</v>
      </c>
      <c r="I21" s="26" t="s">
        <v>160</v>
      </c>
      <c r="J21" s="26" t="s">
        <v>3</v>
      </c>
      <c r="K21" s="23"/>
      <c r="L21" s="23"/>
    </row>
    <row r="22" spans="1:12" ht="14.45" customHeight="1">
      <c r="A22" s="22">
        <v>21</v>
      </c>
      <c r="B22" s="23" t="s">
        <v>154</v>
      </c>
      <c r="C22" s="23" t="s">
        <v>21</v>
      </c>
      <c r="D22" s="23" t="s">
        <v>173</v>
      </c>
      <c r="E22" s="46" t="s">
        <v>514</v>
      </c>
      <c r="F22" s="23" t="s">
        <v>157</v>
      </c>
      <c r="G22" s="23" t="s">
        <v>158</v>
      </c>
      <c r="H22" s="23" t="s">
        <v>159</v>
      </c>
      <c r="I22" s="26" t="s">
        <v>160</v>
      </c>
      <c r="J22" s="26" t="s">
        <v>3</v>
      </c>
      <c r="K22" s="23"/>
      <c r="L22" s="23"/>
    </row>
    <row r="23" spans="1:12" ht="14.45" customHeight="1">
      <c r="A23" s="22">
        <v>22</v>
      </c>
      <c r="B23" s="23" t="s">
        <v>154</v>
      </c>
      <c r="C23" s="23" t="s">
        <v>21</v>
      </c>
      <c r="D23" s="23" t="s">
        <v>175</v>
      </c>
      <c r="E23" s="46" t="s">
        <v>176</v>
      </c>
      <c r="F23" s="23" t="s">
        <v>157</v>
      </c>
      <c r="G23" s="23" t="s">
        <v>158</v>
      </c>
      <c r="H23" s="23" t="s">
        <v>159</v>
      </c>
      <c r="I23" s="26" t="s">
        <v>160</v>
      </c>
      <c r="J23" s="26" t="s">
        <v>3</v>
      </c>
      <c r="K23" s="23"/>
      <c r="L23" s="23"/>
    </row>
    <row r="24" spans="1:12" ht="14.45" customHeight="1">
      <c r="A24" s="22">
        <v>23</v>
      </c>
      <c r="B24" s="23" t="s">
        <v>154</v>
      </c>
      <c r="C24" s="23" t="s">
        <v>21</v>
      </c>
      <c r="D24" s="23" t="s">
        <v>175</v>
      </c>
      <c r="E24" s="46" t="s">
        <v>177</v>
      </c>
      <c r="F24" s="23" t="s">
        <v>157</v>
      </c>
      <c r="G24" s="23" t="s">
        <v>158</v>
      </c>
      <c r="H24" s="23" t="s">
        <v>159</v>
      </c>
      <c r="I24" s="26" t="s">
        <v>160</v>
      </c>
      <c r="J24" s="26" t="s">
        <v>3</v>
      </c>
      <c r="K24" s="23"/>
      <c r="L24" s="23"/>
    </row>
    <row r="25" spans="1:12" ht="14.45" customHeight="1">
      <c r="A25" s="22">
        <v>24</v>
      </c>
      <c r="B25" s="23" t="s">
        <v>154</v>
      </c>
      <c r="C25" s="23" t="s">
        <v>21</v>
      </c>
      <c r="D25" s="23" t="s">
        <v>175</v>
      </c>
      <c r="E25" s="46" t="s">
        <v>515</v>
      </c>
      <c r="F25" s="23" t="s">
        <v>157</v>
      </c>
      <c r="G25" s="23" t="s">
        <v>158</v>
      </c>
      <c r="H25" s="23" t="s">
        <v>159</v>
      </c>
      <c r="I25" s="26" t="s">
        <v>160</v>
      </c>
      <c r="J25" s="26" t="s">
        <v>3</v>
      </c>
      <c r="K25" s="23"/>
      <c r="L25" s="23"/>
    </row>
    <row r="26" spans="1:12" ht="14.45" customHeight="1">
      <c r="A26" s="22">
        <v>25</v>
      </c>
      <c r="B26" s="23" t="s">
        <v>154</v>
      </c>
      <c r="C26" s="23" t="s">
        <v>21</v>
      </c>
      <c r="D26" s="23" t="s">
        <v>175</v>
      </c>
      <c r="E26" s="46" t="s">
        <v>178</v>
      </c>
      <c r="F26" s="23" t="s">
        <v>157</v>
      </c>
      <c r="G26" s="23" t="s">
        <v>158</v>
      </c>
      <c r="H26" s="23" t="s">
        <v>159</v>
      </c>
      <c r="I26" s="26" t="s">
        <v>160</v>
      </c>
      <c r="J26" s="107" t="s">
        <v>499</v>
      </c>
      <c r="K26" s="23"/>
      <c r="L26" s="23"/>
    </row>
    <row r="27" spans="1:12" ht="14.45" customHeight="1">
      <c r="A27" s="22">
        <v>26</v>
      </c>
      <c r="B27" s="23" t="s">
        <v>154</v>
      </c>
      <c r="C27" s="23" t="s">
        <v>21</v>
      </c>
      <c r="D27" s="23" t="s">
        <v>175</v>
      </c>
      <c r="E27" s="46" t="s">
        <v>179</v>
      </c>
      <c r="F27" s="23" t="s">
        <v>157</v>
      </c>
      <c r="G27" s="23" t="s">
        <v>158</v>
      </c>
      <c r="H27" s="23" t="s">
        <v>159</v>
      </c>
      <c r="I27" s="26" t="s">
        <v>160</v>
      </c>
      <c r="J27" s="26" t="s">
        <v>3</v>
      </c>
      <c r="K27" s="23"/>
      <c r="L27" s="23"/>
    </row>
    <row r="28" spans="1:12" ht="14.45" customHeight="1">
      <c r="A28" s="22">
        <v>27</v>
      </c>
      <c r="B28" s="23" t="s">
        <v>154</v>
      </c>
      <c r="C28" s="23" t="s">
        <v>21</v>
      </c>
      <c r="D28" s="23" t="s">
        <v>175</v>
      </c>
      <c r="E28" s="46" t="s">
        <v>180</v>
      </c>
      <c r="F28" s="23" t="s">
        <v>157</v>
      </c>
      <c r="G28" s="23" t="s">
        <v>158</v>
      </c>
      <c r="H28" s="23" t="s">
        <v>159</v>
      </c>
      <c r="I28" s="26" t="s">
        <v>160</v>
      </c>
      <c r="J28" s="107" t="s">
        <v>499</v>
      </c>
      <c r="K28" s="23"/>
      <c r="L28" s="23"/>
    </row>
    <row r="29" spans="1:12" ht="14.45" customHeight="1">
      <c r="A29" s="22">
        <v>28</v>
      </c>
      <c r="B29" s="23" t="s">
        <v>154</v>
      </c>
      <c r="C29" s="23" t="s">
        <v>21</v>
      </c>
      <c r="D29" s="23" t="s">
        <v>175</v>
      </c>
      <c r="E29" s="46" t="s">
        <v>516</v>
      </c>
      <c r="F29" s="23" t="s">
        <v>157</v>
      </c>
      <c r="G29" s="23" t="s">
        <v>158</v>
      </c>
      <c r="H29" s="23" t="s">
        <v>159</v>
      </c>
      <c r="I29" s="26" t="s">
        <v>160</v>
      </c>
      <c r="J29" s="26" t="s">
        <v>3</v>
      </c>
      <c r="K29" s="23"/>
      <c r="L29" s="23"/>
    </row>
    <row r="30" spans="1:12" ht="14.45" customHeight="1">
      <c r="A30" s="22">
        <v>29</v>
      </c>
      <c r="B30" s="23" t="s">
        <v>154</v>
      </c>
      <c r="C30" s="23" t="s">
        <v>21</v>
      </c>
      <c r="D30" s="23" t="s">
        <v>181</v>
      </c>
      <c r="E30" s="46" t="s">
        <v>182</v>
      </c>
      <c r="F30" s="23" t="s">
        <v>157</v>
      </c>
      <c r="G30" s="23" t="s">
        <v>158</v>
      </c>
      <c r="H30" s="23" t="s">
        <v>159</v>
      </c>
      <c r="I30" s="26" t="s">
        <v>160</v>
      </c>
      <c r="J30" s="26" t="s">
        <v>3</v>
      </c>
      <c r="K30" s="23"/>
      <c r="L30" s="23"/>
    </row>
    <row r="31" spans="1:12" ht="14.45" customHeight="1">
      <c r="A31" s="22">
        <v>30</v>
      </c>
      <c r="B31" s="23" t="s">
        <v>154</v>
      </c>
      <c r="C31" s="23" t="s">
        <v>21</v>
      </c>
      <c r="D31" s="23" t="s">
        <v>181</v>
      </c>
      <c r="E31" s="46" t="s">
        <v>183</v>
      </c>
      <c r="F31" s="23" t="s">
        <v>157</v>
      </c>
      <c r="G31" s="23" t="s">
        <v>158</v>
      </c>
      <c r="H31" s="23" t="s">
        <v>159</v>
      </c>
      <c r="I31" s="26" t="s">
        <v>160</v>
      </c>
      <c r="J31" s="26" t="s">
        <v>3</v>
      </c>
      <c r="K31" s="23"/>
      <c r="L31" s="23"/>
    </row>
    <row r="32" spans="1:12" ht="14.45" customHeight="1">
      <c r="A32" s="22">
        <v>31</v>
      </c>
      <c r="B32" s="23" t="s">
        <v>154</v>
      </c>
      <c r="C32" s="23" t="s">
        <v>21</v>
      </c>
      <c r="D32" s="23" t="s">
        <v>181</v>
      </c>
      <c r="E32" s="23" t="s">
        <v>184</v>
      </c>
      <c r="F32" s="23" t="s">
        <v>157</v>
      </c>
      <c r="G32" s="23" t="s">
        <v>158</v>
      </c>
      <c r="H32" s="23" t="s">
        <v>159</v>
      </c>
      <c r="I32" s="26" t="s">
        <v>160</v>
      </c>
      <c r="J32" s="26" t="s">
        <v>3</v>
      </c>
      <c r="K32" s="23"/>
      <c r="L32" s="23"/>
    </row>
    <row r="33" spans="1:12" ht="14.45" customHeight="1">
      <c r="A33" s="22">
        <v>32</v>
      </c>
      <c r="B33" s="23" t="s">
        <v>154</v>
      </c>
      <c r="C33" s="23" t="s">
        <v>21</v>
      </c>
      <c r="D33" s="23" t="s">
        <v>185</v>
      </c>
      <c r="E33" s="23" t="s">
        <v>176</v>
      </c>
      <c r="F33" s="23" t="s">
        <v>157</v>
      </c>
      <c r="G33" s="23" t="s">
        <v>158</v>
      </c>
      <c r="H33" s="23" t="s">
        <v>159</v>
      </c>
      <c r="I33" s="26" t="s">
        <v>160</v>
      </c>
      <c r="J33" s="26" t="s">
        <v>3</v>
      </c>
      <c r="K33" s="23"/>
      <c r="L33" s="23"/>
    </row>
    <row r="34" spans="1:12" ht="14.45" customHeight="1">
      <c r="A34" s="22">
        <v>33</v>
      </c>
      <c r="B34" s="23" t="s">
        <v>154</v>
      </c>
      <c r="C34" s="23" t="s">
        <v>21</v>
      </c>
      <c r="D34" s="23" t="s">
        <v>185</v>
      </c>
      <c r="E34" s="23" t="s">
        <v>177</v>
      </c>
      <c r="F34" s="23" t="s">
        <v>157</v>
      </c>
      <c r="G34" s="23" t="s">
        <v>158</v>
      </c>
      <c r="H34" s="23" t="s">
        <v>159</v>
      </c>
      <c r="I34" s="26" t="s">
        <v>160</v>
      </c>
      <c r="J34" s="26" t="s">
        <v>3</v>
      </c>
      <c r="K34" s="23"/>
      <c r="L34" s="23"/>
    </row>
    <row r="35" spans="1:12" ht="14.45" customHeight="1">
      <c r="A35" s="22">
        <v>34</v>
      </c>
      <c r="B35" s="23" t="s">
        <v>154</v>
      </c>
      <c r="C35" s="23" t="s">
        <v>21</v>
      </c>
      <c r="D35" s="23" t="s">
        <v>185</v>
      </c>
      <c r="E35" s="23" t="s">
        <v>178</v>
      </c>
      <c r="F35" s="23" t="s">
        <v>157</v>
      </c>
      <c r="G35" s="23" t="s">
        <v>158</v>
      </c>
      <c r="H35" s="23" t="s">
        <v>159</v>
      </c>
      <c r="I35" s="26" t="s">
        <v>160</v>
      </c>
      <c r="J35" s="107" t="s">
        <v>499</v>
      </c>
      <c r="K35" s="23"/>
      <c r="L35" s="23"/>
    </row>
    <row r="36" spans="1:12" ht="14.45" customHeight="1">
      <c r="A36" s="22">
        <v>35</v>
      </c>
      <c r="B36" s="23" t="s">
        <v>154</v>
      </c>
      <c r="C36" s="23" t="s">
        <v>21</v>
      </c>
      <c r="D36" s="23" t="s">
        <v>185</v>
      </c>
      <c r="E36" s="23" t="s">
        <v>179</v>
      </c>
      <c r="F36" s="23" t="s">
        <v>157</v>
      </c>
      <c r="G36" s="23" t="s">
        <v>158</v>
      </c>
      <c r="H36" s="23" t="s">
        <v>159</v>
      </c>
      <c r="I36" s="26" t="s">
        <v>160</v>
      </c>
      <c r="J36" s="26" t="s">
        <v>3</v>
      </c>
      <c r="K36" s="23"/>
      <c r="L36" s="23"/>
    </row>
    <row r="37" spans="1:12" ht="14.45" customHeight="1">
      <c r="A37" s="22">
        <v>36</v>
      </c>
      <c r="B37" s="23" t="s">
        <v>154</v>
      </c>
      <c r="C37" s="23" t="s">
        <v>21</v>
      </c>
      <c r="D37" s="23" t="s">
        <v>185</v>
      </c>
      <c r="E37" s="23" t="s">
        <v>180</v>
      </c>
      <c r="F37" s="23" t="s">
        <v>157</v>
      </c>
      <c r="G37" s="23" t="s">
        <v>158</v>
      </c>
      <c r="H37" s="23" t="s">
        <v>159</v>
      </c>
      <c r="I37" s="26" t="s">
        <v>160</v>
      </c>
      <c r="J37" s="107" t="s">
        <v>499</v>
      </c>
      <c r="K37" s="23"/>
      <c r="L37" s="23"/>
    </row>
    <row r="38" spans="1:12" ht="14.45" customHeight="1">
      <c r="A38" s="22">
        <v>37</v>
      </c>
      <c r="B38" s="23" t="s">
        <v>154</v>
      </c>
      <c r="C38" s="23" t="s">
        <v>21</v>
      </c>
      <c r="D38" s="23" t="s">
        <v>186</v>
      </c>
      <c r="E38" s="23" t="s">
        <v>176</v>
      </c>
      <c r="F38" s="23" t="s">
        <v>157</v>
      </c>
      <c r="G38" s="23" t="s">
        <v>158</v>
      </c>
      <c r="H38" s="23" t="s">
        <v>159</v>
      </c>
      <c r="I38" s="26" t="s">
        <v>160</v>
      </c>
      <c r="J38" s="26" t="s">
        <v>3</v>
      </c>
      <c r="K38" s="23"/>
      <c r="L38" s="23"/>
    </row>
    <row r="39" spans="1:12" ht="14.45" customHeight="1">
      <c r="A39" s="22">
        <v>38</v>
      </c>
      <c r="B39" s="23" t="s">
        <v>154</v>
      </c>
      <c r="C39" s="23" t="s">
        <v>21</v>
      </c>
      <c r="D39" s="23" t="s">
        <v>186</v>
      </c>
      <c r="E39" s="23" t="s">
        <v>187</v>
      </c>
      <c r="F39" s="23" t="s">
        <v>157</v>
      </c>
      <c r="G39" s="23" t="s">
        <v>158</v>
      </c>
      <c r="H39" s="23" t="s">
        <v>159</v>
      </c>
      <c r="I39" s="26" t="s">
        <v>160</v>
      </c>
      <c r="J39" s="26" t="s">
        <v>3</v>
      </c>
      <c r="K39" s="23"/>
      <c r="L39" s="23"/>
    </row>
    <row r="40" spans="1:12" ht="14.45" customHeight="1">
      <c r="A40" s="22">
        <v>39</v>
      </c>
      <c r="B40" s="23" t="s">
        <v>154</v>
      </c>
      <c r="C40" s="23" t="s">
        <v>21</v>
      </c>
      <c r="D40" s="23" t="s">
        <v>186</v>
      </c>
      <c r="E40" s="23" t="s">
        <v>177</v>
      </c>
      <c r="F40" s="23" t="s">
        <v>157</v>
      </c>
      <c r="G40" s="23" t="s">
        <v>158</v>
      </c>
      <c r="H40" s="23" t="s">
        <v>159</v>
      </c>
      <c r="I40" s="26" t="s">
        <v>160</v>
      </c>
      <c r="J40" s="26" t="s">
        <v>3</v>
      </c>
      <c r="K40" s="23"/>
      <c r="L40" s="23"/>
    </row>
    <row r="41" spans="1:12" ht="14.45" customHeight="1">
      <c r="A41" s="22">
        <v>40</v>
      </c>
      <c r="B41" s="23" t="s">
        <v>154</v>
      </c>
      <c r="C41" s="23" t="s">
        <v>21</v>
      </c>
      <c r="D41" s="23" t="s">
        <v>186</v>
      </c>
      <c r="E41" s="23" t="s">
        <v>188</v>
      </c>
      <c r="F41" s="23" t="s">
        <v>157</v>
      </c>
      <c r="G41" s="23" t="s">
        <v>158</v>
      </c>
      <c r="H41" s="23" t="s">
        <v>159</v>
      </c>
      <c r="I41" s="26" t="s">
        <v>160</v>
      </c>
      <c r="J41" s="26" t="s">
        <v>3</v>
      </c>
      <c r="K41" s="23"/>
      <c r="L41" s="23"/>
    </row>
    <row r="42" spans="1:12" ht="14.45" customHeight="1">
      <c r="A42" s="22">
        <v>41</v>
      </c>
      <c r="B42" s="23" t="s">
        <v>154</v>
      </c>
      <c r="C42" s="23" t="s">
        <v>21</v>
      </c>
      <c r="D42" s="23" t="s">
        <v>186</v>
      </c>
      <c r="E42" s="23" t="s">
        <v>178</v>
      </c>
      <c r="F42" s="23" t="s">
        <v>157</v>
      </c>
      <c r="G42" s="23" t="s">
        <v>158</v>
      </c>
      <c r="H42" s="23" t="s">
        <v>159</v>
      </c>
      <c r="I42" s="26" t="s">
        <v>160</v>
      </c>
      <c r="J42" s="107" t="s">
        <v>499</v>
      </c>
      <c r="K42" s="23"/>
      <c r="L42" s="23"/>
    </row>
    <row r="43" spans="1:12" ht="14.45" customHeight="1">
      <c r="A43" s="22">
        <v>42</v>
      </c>
      <c r="B43" s="23" t="s">
        <v>154</v>
      </c>
      <c r="C43" s="23" t="s">
        <v>21</v>
      </c>
      <c r="D43" s="23" t="s">
        <v>186</v>
      </c>
      <c r="E43" s="23" t="s">
        <v>179</v>
      </c>
      <c r="F43" s="23" t="s">
        <v>157</v>
      </c>
      <c r="G43" s="23" t="s">
        <v>158</v>
      </c>
      <c r="H43" s="23" t="s">
        <v>159</v>
      </c>
      <c r="I43" s="26" t="s">
        <v>160</v>
      </c>
      <c r="J43" s="26" t="s">
        <v>3</v>
      </c>
      <c r="K43" s="23"/>
      <c r="L43" s="23"/>
    </row>
    <row r="44" spans="1:12" ht="14.45" customHeight="1">
      <c r="A44" s="22">
        <v>43</v>
      </c>
      <c r="B44" s="23" t="s">
        <v>154</v>
      </c>
      <c r="C44" s="23" t="s">
        <v>21</v>
      </c>
      <c r="D44" s="23" t="s">
        <v>186</v>
      </c>
      <c r="E44" s="23" t="s">
        <v>180</v>
      </c>
      <c r="F44" s="23" t="s">
        <v>157</v>
      </c>
      <c r="G44" s="23" t="s">
        <v>158</v>
      </c>
      <c r="H44" s="23" t="s">
        <v>159</v>
      </c>
      <c r="I44" s="26" t="s">
        <v>160</v>
      </c>
      <c r="J44" s="107" t="s">
        <v>499</v>
      </c>
      <c r="K44" s="23"/>
      <c r="L44" s="23"/>
    </row>
    <row r="45" spans="1:12" ht="14.45" customHeight="1">
      <c r="A45" s="22">
        <v>44</v>
      </c>
      <c r="B45" s="23" t="s">
        <v>154</v>
      </c>
      <c r="C45" s="23" t="s">
        <v>22</v>
      </c>
      <c r="D45" s="23" t="s">
        <v>189</v>
      </c>
      <c r="E45" s="23" t="s">
        <v>190</v>
      </c>
      <c r="F45" s="23" t="s">
        <v>157</v>
      </c>
      <c r="G45" s="23" t="s">
        <v>158</v>
      </c>
      <c r="H45" s="23" t="s">
        <v>159</v>
      </c>
      <c r="I45" s="26" t="s">
        <v>160</v>
      </c>
      <c r="J45" s="26" t="s">
        <v>3</v>
      </c>
      <c r="K45" s="23"/>
      <c r="L45" s="23"/>
    </row>
    <row r="46" spans="1:12" ht="14.45" customHeight="1">
      <c r="A46" s="22">
        <v>45</v>
      </c>
      <c r="B46" s="23" t="s">
        <v>154</v>
      </c>
      <c r="C46" s="23" t="s">
        <v>22</v>
      </c>
      <c r="D46" s="23" t="s">
        <v>191</v>
      </c>
      <c r="E46" s="23" t="s">
        <v>192</v>
      </c>
      <c r="F46" s="23" t="s">
        <v>157</v>
      </c>
      <c r="G46" s="23" t="s">
        <v>158</v>
      </c>
      <c r="H46" s="23" t="s">
        <v>159</v>
      </c>
      <c r="I46" s="26" t="s">
        <v>160</v>
      </c>
      <c r="J46" s="26" t="s">
        <v>3</v>
      </c>
      <c r="K46" s="23"/>
      <c r="L46" s="23"/>
    </row>
    <row r="47" spans="1:12" ht="14.45" customHeight="1">
      <c r="A47" s="22">
        <v>46</v>
      </c>
      <c r="B47" s="23" t="s">
        <v>154</v>
      </c>
      <c r="C47" s="23" t="s">
        <v>22</v>
      </c>
      <c r="D47" s="23" t="s">
        <v>191</v>
      </c>
      <c r="E47" s="23" t="s">
        <v>193</v>
      </c>
      <c r="F47" s="23" t="s">
        <v>157</v>
      </c>
      <c r="G47" s="23" t="s">
        <v>158</v>
      </c>
      <c r="H47" s="23" t="s">
        <v>159</v>
      </c>
      <c r="I47" s="26" t="s">
        <v>160</v>
      </c>
      <c r="J47" s="26" t="s">
        <v>3</v>
      </c>
      <c r="K47" s="23"/>
      <c r="L47" s="23"/>
    </row>
    <row r="48" spans="1:12" ht="14.45" customHeight="1">
      <c r="A48" s="22">
        <v>47</v>
      </c>
      <c r="B48" s="23" t="s">
        <v>154</v>
      </c>
      <c r="C48" s="23" t="s">
        <v>22</v>
      </c>
      <c r="D48" s="23" t="s">
        <v>191</v>
      </c>
      <c r="E48" s="23" t="s">
        <v>194</v>
      </c>
      <c r="F48" s="23" t="s">
        <v>157</v>
      </c>
      <c r="G48" s="23" t="s">
        <v>158</v>
      </c>
      <c r="H48" s="23" t="s">
        <v>159</v>
      </c>
      <c r="I48" s="26" t="s">
        <v>160</v>
      </c>
      <c r="J48" s="26" t="s">
        <v>3</v>
      </c>
      <c r="K48" s="23"/>
      <c r="L48" s="23"/>
    </row>
    <row r="49" spans="1:12" ht="14.45" customHeight="1">
      <c r="A49" s="22">
        <v>48</v>
      </c>
      <c r="B49" s="23" t="s">
        <v>154</v>
      </c>
      <c r="C49" s="23" t="s">
        <v>22</v>
      </c>
      <c r="D49" s="23" t="s">
        <v>191</v>
      </c>
      <c r="E49" s="23" t="s">
        <v>195</v>
      </c>
      <c r="F49" s="23" t="s">
        <v>157</v>
      </c>
      <c r="G49" s="23" t="s">
        <v>158</v>
      </c>
      <c r="H49" s="23" t="s">
        <v>159</v>
      </c>
      <c r="I49" s="26" t="s">
        <v>160</v>
      </c>
      <c r="J49" s="26" t="s">
        <v>3</v>
      </c>
      <c r="K49" s="23"/>
      <c r="L49" s="23"/>
    </row>
    <row r="50" spans="1:12" ht="14.45" customHeight="1">
      <c r="A50" s="22">
        <v>49</v>
      </c>
      <c r="B50" s="23" t="s">
        <v>154</v>
      </c>
      <c r="C50" s="23" t="s">
        <v>22</v>
      </c>
      <c r="D50" s="23" t="s">
        <v>191</v>
      </c>
      <c r="E50" s="23" t="s">
        <v>196</v>
      </c>
      <c r="F50" s="23" t="s">
        <v>157</v>
      </c>
      <c r="G50" s="23" t="s">
        <v>158</v>
      </c>
      <c r="H50" s="23" t="s">
        <v>159</v>
      </c>
      <c r="I50" s="26" t="s">
        <v>160</v>
      </c>
      <c r="J50" s="26" t="s">
        <v>3</v>
      </c>
      <c r="K50" s="23"/>
      <c r="L50" s="23"/>
    </row>
    <row r="51" spans="1:12" ht="14.45" customHeight="1">
      <c r="A51" s="22">
        <v>50</v>
      </c>
      <c r="B51" s="23" t="s">
        <v>154</v>
      </c>
      <c r="C51" s="23" t="s">
        <v>22</v>
      </c>
      <c r="D51" s="23" t="s">
        <v>191</v>
      </c>
      <c r="E51" s="23" t="s">
        <v>197</v>
      </c>
      <c r="F51" s="23" t="s">
        <v>157</v>
      </c>
      <c r="G51" s="23" t="s">
        <v>158</v>
      </c>
      <c r="H51" s="23" t="s">
        <v>159</v>
      </c>
      <c r="I51" s="26" t="s">
        <v>160</v>
      </c>
      <c r="J51" s="26" t="s">
        <v>3</v>
      </c>
      <c r="K51" s="23"/>
      <c r="L51" s="23"/>
    </row>
    <row r="52" spans="1:12" ht="14.45" customHeight="1">
      <c r="A52" s="22">
        <v>51</v>
      </c>
      <c r="B52" s="23" t="s">
        <v>154</v>
      </c>
      <c r="C52" s="23" t="s">
        <v>22</v>
      </c>
      <c r="D52" s="23" t="s">
        <v>191</v>
      </c>
      <c r="E52" s="23" t="s">
        <v>198</v>
      </c>
      <c r="F52" s="23" t="s">
        <v>157</v>
      </c>
      <c r="G52" s="23" t="s">
        <v>158</v>
      </c>
      <c r="H52" s="23" t="s">
        <v>159</v>
      </c>
      <c r="I52" s="26" t="s">
        <v>160</v>
      </c>
      <c r="J52" s="26" t="s">
        <v>3</v>
      </c>
      <c r="K52" s="23"/>
      <c r="L52" s="23"/>
    </row>
    <row r="53" spans="1:12" ht="14.45" customHeight="1">
      <c r="A53" s="22">
        <v>52</v>
      </c>
      <c r="B53" s="23" t="s">
        <v>154</v>
      </c>
      <c r="C53" s="23" t="s">
        <v>22</v>
      </c>
      <c r="D53" s="23" t="s">
        <v>191</v>
      </c>
      <c r="E53" s="23" t="s">
        <v>517</v>
      </c>
      <c r="F53" s="23" t="s">
        <v>157</v>
      </c>
      <c r="G53" s="23" t="s">
        <v>158</v>
      </c>
      <c r="H53" s="23" t="s">
        <v>159</v>
      </c>
      <c r="I53" s="26" t="s">
        <v>160</v>
      </c>
      <c r="J53" s="26" t="s">
        <v>3</v>
      </c>
      <c r="K53" s="23"/>
      <c r="L53" s="23"/>
    </row>
    <row r="54" spans="1:12" ht="14.45" customHeight="1">
      <c r="A54" s="22">
        <v>53</v>
      </c>
      <c r="B54" s="23" t="s">
        <v>154</v>
      </c>
      <c r="C54" s="23" t="s">
        <v>22</v>
      </c>
      <c r="D54" s="23" t="s">
        <v>191</v>
      </c>
      <c r="E54" s="23" t="s">
        <v>518</v>
      </c>
      <c r="F54" s="23" t="s">
        <v>157</v>
      </c>
      <c r="G54" s="23" t="s">
        <v>158</v>
      </c>
      <c r="H54" s="23" t="s">
        <v>159</v>
      </c>
      <c r="I54" s="26" t="s">
        <v>160</v>
      </c>
      <c r="J54" s="26" t="s">
        <v>3</v>
      </c>
      <c r="K54" s="23"/>
      <c r="L54" s="23"/>
    </row>
    <row r="55" spans="1:12" ht="14.45" customHeight="1">
      <c r="A55" s="22">
        <v>54</v>
      </c>
      <c r="B55" s="23" t="s">
        <v>154</v>
      </c>
      <c r="C55" s="23" t="s">
        <v>22</v>
      </c>
      <c r="D55" s="23" t="s">
        <v>191</v>
      </c>
      <c r="E55" s="23" t="s">
        <v>519</v>
      </c>
      <c r="F55" s="23" t="s">
        <v>157</v>
      </c>
      <c r="G55" s="23" t="s">
        <v>158</v>
      </c>
      <c r="H55" s="23" t="s">
        <v>159</v>
      </c>
      <c r="I55" s="26" t="s">
        <v>160</v>
      </c>
      <c r="J55" s="26" t="s">
        <v>3</v>
      </c>
      <c r="K55" s="23"/>
      <c r="L55" s="23"/>
    </row>
    <row r="56" spans="1:12" ht="14.45" customHeight="1">
      <c r="A56" s="22">
        <v>55</v>
      </c>
      <c r="B56" s="23" t="s">
        <v>154</v>
      </c>
      <c r="C56" s="23" t="s">
        <v>22</v>
      </c>
      <c r="D56" s="23" t="s">
        <v>191</v>
      </c>
      <c r="E56" s="23" t="s">
        <v>520</v>
      </c>
      <c r="F56" s="23" t="s">
        <v>157</v>
      </c>
      <c r="G56" s="23" t="s">
        <v>158</v>
      </c>
      <c r="H56" s="23" t="s">
        <v>159</v>
      </c>
      <c r="I56" s="26" t="s">
        <v>160</v>
      </c>
      <c r="J56" s="26" t="s">
        <v>3</v>
      </c>
      <c r="K56" s="23"/>
      <c r="L56" s="23"/>
    </row>
    <row r="57" spans="1:12" ht="14.45" customHeight="1">
      <c r="A57" s="22">
        <v>56</v>
      </c>
      <c r="B57" s="23" t="s">
        <v>154</v>
      </c>
      <c r="C57" s="23" t="s">
        <v>22</v>
      </c>
      <c r="D57" s="23" t="s">
        <v>191</v>
      </c>
      <c r="E57" s="23" t="s">
        <v>521</v>
      </c>
      <c r="F57" s="23" t="s">
        <v>157</v>
      </c>
      <c r="G57" s="23" t="s">
        <v>158</v>
      </c>
      <c r="H57" s="23" t="s">
        <v>159</v>
      </c>
      <c r="I57" s="26" t="s">
        <v>160</v>
      </c>
      <c r="J57" s="26" t="s">
        <v>3</v>
      </c>
      <c r="K57" s="23"/>
      <c r="L57" s="23"/>
    </row>
    <row r="58" spans="1:12" ht="14.45" customHeight="1">
      <c r="A58" s="22">
        <v>57</v>
      </c>
      <c r="B58" s="23" t="s">
        <v>154</v>
      </c>
      <c r="C58" s="23" t="s">
        <v>22</v>
      </c>
      <c r="D58" s="23" t="s">
        <v>191</v>
      </c>
      <c r="E58" s="23" t="s">
        <v>199</v>
      </c>
      <c r="F58" s="23" t="s">
        <v>157</v>
      </c>
      <c r="G58" s="23" t="s">
        <v>158</v>
      </c>
      <c r="H58" s="23" t="s">
        <v>159</v>
      </c>
      <c r="I58" s="26" t="s">
        <v>160</v>
      </c>
      <c r="J58" s="26" t="s">
        <v>3</v>
      </c>
      <c r="K58" s="23"/>
      <c r="L58" s="23"/>
    </row>
    <row r="59" spans="1:12" ht="14.45" customHeight="1">
      <c r="A59" s="22">
        <v>58</v>
      </c>
      <c r="B59" s="23" t="s">
        <v>154</v>
      </c>
      <c r="C59" s="23" t="s">
        <v>22</v>
      </c>
      <c r="D59" s="23" t="s">
        <v>191</v>
      </c>
      <c r="E59" s="23" t="s">
        <v>200</v>
      </c>
      <c r="F59" s="23" t="s">
        <v>157</v>
      </c>
      <c r="G59" s="23" t="s">
        <v>158</v>
      </c>
      <c r="H59" s="23" t="s">
        <v>159</v>
      </c>
      <c r="I59" s="26" t="s">
        <v>160</v>
      </c>
      <c r="J59" s="26" t="s">
        <v>3</v>
      </c>
      <c r="K59" s="23"/>
      <c r="L59" s="23"/>
    </row>
    <row r="60" spans="1:12" ht="14.45" customHeight="1">
      <c r="A60" s="22">
        <v>59</v>
      </c>
      <c r="B60" s="23" t="s">
        <v>154</v>
      </c>
      <c r="C60" s="23" t="s">
        <v>22</v>
      </c>
      <c r="D60" s="23" t="s">
        <v>191</v>
      </c>
      <c r="E60" s="23" t="s">
        <v>201</v>
      </c>
      <c r="F60" s="23" t="s">
        <v>157</v>
      </c>
      <c r="G60" s="23" t="s">
        <v>158</v>
      </c>
      <c r="H60" s="23" t="s">
        <v>159</v>
      </c>
      <c r="I60" s="26" t="s">
        <v>160</v>
      </c>
      <c r="J60" s="26" t="s">
        <v>3</v>
      </c>
      <c r="K60" s="23"/>
      <c r="L60" s="23"/>
    </row>
    <row r="61" spans="1:12" ht="14.45" customHeight="1">
      <c r="A61" s="22">
        <v>60</v>
      </c>
      <c r="B61" s="23" t="s">
        <v>154</v>
      </c>
      <c r="C61" s="23" t="s">
        <v>22</v>
      </c>
      <c r="D61" s="23" t="s">
        <v>191</v>
      </c>
      <c r="E61" s="23" t="s">
        <v>202</v>
      </c>
      <c r="F61" s="23" t="s">
        <v>157</v>
      </c>
      <c r="G61" s="23" t="s">
        <v>158</v>
      </c>
      <c r="H61" s="23" t="s">
        <v>159</v>
      </c>
      <c r="I61" s="26" t="s">
        <v>160</v>
      </c>
      <c r="J61" s="26" t="s">
        <v>3</v>
      </c>
      <c r="K61" s="23"/>
      <c r="L61" s="23"/>
    </row>
    <row r="62" spans="1:12" ht="14.45" customHeight="1">
      <c r="A62" s="22">
        <v>61</v>
      </c>
      <c r="B62" s="23" t="s">
        <v>154</v>
      </c>
      <c r="C62" s="23" t="s">
        <v>22</v>
      </c>
      <c r="D62" s="23" t="s">
        <v>191</v>
      </c>
      <c r="E62" s="23" t="s">
        <v>203</v>
      </c>
      <c r="F62" s="23" t="s">
        <v>157</v>
      </c>
      <c r="G62" s="23" t="s">
        <v>158</v>
      </c>
      <c r="H62" s="23" t="s">
        <v>159</v>
      </c>
      <c r="I62" s="26" t="s">
        <v>160</v>
      </c>
      <c r="J62" s="26" t="s">
        <v>3</v>
      </c>
      <c r="K62" s="23"/>
      <c r="L62" s="23"/>
    </row>
    <row r="63" spans="1:12" ht="14.45" customHeight="1">
      <c r="A63" s="22">
        <v>62</v>
      </c>
      <c r="B63" s="23" t="s">
        <v>154</v>
      </c>
      <c r="C63" s="23" t="s">
        <v>22</v>
      </c>
      <c r="D63" s="23" t="s">
        <v>191</v>
      </c>
      <c r="E63" s="23" t="s">
        <v>204</v>
      </c>
      <c r="F63" s="23" t="s">
        <v>157</v>
      </c>
      <c r="G63" s="23" t="s">
        <v>158</v>
      </c>
      <c r="H63" s="23" t="s">
        <v>159</v>
      </c>
      <c r="I63" s="26" t="s">
        <v>160</v>
      </c>
      <c r="J63" s="26" t="s">
        <v>3</v>
      </c>
      <c r="K63" s="23"/>
      <c r="L63" s="23"/>
    </row>
    <row r="64" spans="1:12" ht="14.45" customHeight="1">
      <c r="A64" s="22">
        <v>63</v>
      </c>
      <c r="B64" s="23" t="s">
        <v>154</v>
      </c>
      <c r="C64" s="23" t="s">
        <v>22</v>
      </c>
      <c r="D64" s="23" t="s">
        <v>191</v>
      </c>
      <c r="E64" s="23" t="s">
        <v>205</v>
      </c>
      <c r="F64" s="23" t="s">
        <v>157</v>
      </c>
      <c r="G64" s="23" t="s">
        <v>158</v>
      </c>
      <c r="H64" s="23" t="s">
        <v>159</v>
      </c>
      <c r="I64" s="26" t="s">
        <v>160</v>
      </c>
      <c r="J64" s="26" t="s">
        <v>3</v>
      </c>
      <c r="K64" s="23"/>
      <c r="L64" s="23"/>
    </row>
    <row r="65" spans="1:12" ht="14.45" customHeight="1">
      <c r="A65" s="22">
        <v>64</v>
      </c>
      <c r="B65" s="23" t="s">
        <v>154</v>
      </c>
      <c r="C65" s="23" t="s">
        <v>22</v>
      </c>
      <c r="D65" s="23" t="s">
        <v>191</v>
      </c>
      <c r="E65" s="23" t="s">
        <v>206</v>
      </c>
      <c r="F65" s="23" t="s">
        <v>157</v>
      </c>
      <c r="G65" s="23" t="s">
        <v>158</v>
      </c>
      <c r="H65" s="23" t="s">
        <v>159</v>
      </c>
      <c r="I65" s="26" t="s">
        <v>160</v>
      </c>
      <c r="J65" s="26" t="s">
        <v>3</v>
      </c>
      <c r="K65" s="23"/>
      <c r="L65" s="23"/>
    </row>
    <row r="66" spans="1:12" ht="14.45" customHeight="1">
      <c r="A66" s="22">
        <v>65</v>
      </c>
      <c r="B66" s="23" t="s">
        <v>154</v>
      </c>
      <c r="C66" s="23" t="s">
        <v>22</v>
      </c>
      <c r="D66" s="23" t="s">
        <v>191</v>
      </c>
      <c r="E66" s="23" t="s">
        <v>207</v>
      </c>
      <c r="F66" s="23" t="s">
        <v>157</v>
      </c>
      <c r="G66" s="23" t="s">
        <v>158</v>
      </c>
      <c r="H66" s="23" t="s">
        <v>159</v>
      </c>
      <c r="I66" s="26" t="s">
        <v>160</v>
      </c>
      <c r="J66" s="26" t="s">
        <v>3</v>
      </c>
      <c r="K66" s="23"/>
      <c r="L66" s="23"/>
    </row>
    <row r="67" spans="1:12" ht="14.45" customHeight="1">
      <c r="A67" s="22">
        <v>66</v>
      </c>
      <c r="B67" s="23" t="s">
        <v>154</v>
      </c>
      <c r="C67" s="23" t="s">
        <v>22</v>
      </c>
      <c r="D67" s="23" t="s">
        <v>191</v>
      </c>
      <c r="E67" s="23" t="s">
        <v>208</v>
      </c>
      <c r="F67" s="23" t="s">
        <v>157</v>
      </c>
      <c r="G67" s="23" t="s">
        <v>158</v>
      </c>
      <c r="H67" s="23" t="s">
        <v>159</v>
      </c>
      <c r="I67" s="26" t="s">
        <v>160</v>
      </c>
      <c r="J67" s="26" t="s">
        <v>3</v>
      </c>
      <c r="K67" s="23"/>
      <c r="L67" s="23"/>
    </row>
    <row r="68" spans="1:12" ht="14.45" customHeight="1">
      <c r="A68" s="22">
        <v>67</v>
      </c>
      <c r="B68" s="23" t="s">
        <v>154</v>
      </c>
      <c r="C68" s="23" t="s">
        <v>22</v>
      </c>
      <c r="D68" s="23" t="s">
        <v>191</v>
      </c>
      <c r="E68" s="23" t="s">
        <v>209</v>
      </c>
      <c r="F68" s="23" t="s">
        <v>157</v>
      </c>
      <c r="G68" s="23" t="s">
        <v>158</v>
      </c>
      <c r="H68" s="23" t="s">
        <v>159</v>
      </c>
      <c r="I68" s="26" t="s">
        <v>160</v>
      </c>
      <c r="J68" s="26" t="s">
        <v>3</v>
      </c>
      <c r="K68" s="23"/>
      <c r="L68" s="23"/>
    </row>
    <row r="69" spans="1:12" ht="14.45" customHeight="1">
      <c r="A69" s="22">
        <v>68</v>
      </c>
      <c r="B69" s="23" t="s">
        <v>154</v>
      </c>
      <c r="C69" s="23" t="s">
        <v>22</v>
      </c>
      <c r="D69" s="23" t="s">
        <v>191</v>
      </c>
      <c r="E69" s="23" t="s">
        <v>210</v>
      </c>
      <c r="F69" s="23" t="s">
        <v>157</v>
      </c>
      <c r="G69" s="23" t="s">
        <v>158</v>
      </c>
      <c r="H69" s="23" t="s">
        <v>159</v>
      </c>
      <c r="I69" s="26" t="s">
        <v>160</v>
      </c>
      <c r="J69" s="26" t="s">
        <v>3</v>
      </c>
      <c r="K69" s="23"/>
      <c r="L69" s="23"/>
    </row>
    <row r="70" spans="1:12" ht="14.45" customHeight="1">
      <c r="A70" s="22">
        <v>69</v>
      </c>
      <c r="B70" s="23" t="s">
        <v>154</v>
      </c>
      <c r="C70" s="23" t="s">
        <v>22</v>
      </c>
      <c r="D70" s="23" t="s">
        <v>191</v>
      </c>
      <c r="E70" s="23" t="s">
        <v>211</v>
      </c>
      <c r="F70" s="23" t="s">
        <v>157</v>
      </c>
      <c r="G70" s="23" t="s">
        <v>158</v>
      </c>
      <c r="H70" s="23" t="s">
        <v>159</v>
      </c>
      <c r="I70" s="26" t="s">
        <v>160</v>
      </c>
      <c r="J70" s="26" t="s">
        <v>3</v>
      </c>
      <c r="K70" s="23"/>
      <c r="L70" s="23"/>
    </row>
    <row r="71" spans="1:12" ht="14.45" customHeight="1">
      <c r="A71" s="22">
        <v>70</v>
      </c>
      <c r="B71" s="23" t="s">
        <v>154</v>
      </c>
      <c r="C71" s="23" t="s">
        <v>22</v>
      </c>
      <c r="D71" s="23" t="s">
        <v>191</v>
      </c>
      <c r="E71" s="23" t="s">
        <v>212</v>
      </c>
      <c r="F71" s="23" t="s">
        <v>157</v>
      </c>
      <c r="G71" s="23" t="s">
        <v>158</v>
      </c>
      <c r="H71" s="23" t="s">
        <v>159</v>
      </c>
      <c r="I71" s="26" t="s">
        <v>160</v>
      </c>
      <c r="J71" s="26" t="s">
        <v>3</v>
      </c>
      <c r="K71" s="23"/>
      <c r="L71" s="23"/>
    </row>
    <row r="72" spans="1:12" ht="14.45" customHeight="1">
      <c r="A72" s="22">
        <v>71</v>
      </c>
      <c r="B72" s="23" t="s">
        <v>154</v>
      </c>
      <c r="C72" s="23" t="s">
        <v>22</v>
      </c>
      <c r="D72" s="23" t="s">
        <v>191</v>
      </c>
      <c r="E72" s="23" t="s">
        <v>213</v>
      </c>
      <c r="F72" s="23" t="s">
        <v>157</v>
      </c>
      <c r="G72" s="23" t="s">
        <v>158</v>
      </c>
      <c r="H72" s="23" t="s">
        <v>159</v>
      </c>
      <c r="I72" s="26" t="s">
        <v>160</v>
      </c>
      <c r="J72" s="26" t="s">
        <v>3</v>
      </c>
      <c r="K72" s="23"/>
      <c r="L72" s="23"/>
    </row>
    <row r="73" spans="1:12" ht="14.45" customHeight="1">
      <c r="A73" s="22">
        <v>72</v>
      </c>
      <c r="B73" s="23" t="s">
        <v>154</v>
      </c>
      <c r="C73" s="23" t="s">
        <v>22</v>
      </c>
      <c r="D73" s="23" t="s">
        <v>191</v>
      </c>
      <c r="E73" s="23" t="s">
        <v>214</v>
      </c>
      <c r="F73" s="23" t="s">
        <v>157</v>
      </c>
      <c r="G73" s="23" t="s">
        <v>158</v>
      </c>
      <c r="H73" s="23" t="s">
        <v>159</v>
      </c>
      <c r="I73" s="26" t="s">
        <v>160</v>
      </c>
      <c r="J73" s="26" t="s">
        <v>3</v>
      </c>
      <c r="K73" s="23"/>
      <c r="L73" s="23"/>
    </row>
    <row r="74" spans="1:12" ht="14.45" customHeight="1">
      <c r="A74" s="22">
        <v>73</v>
      </c>
      <c r="B74" s="23" t="s">
        <v>154</v>
      </c>
      <c r="C74" s="23" t="s">
        <v>22</v>
      </c>
      <c r="D74" s="23" t="s">
        <v>191</v>
      </c>
      <c r="E74" s="23" t="s">
        <v>215</v>
      </c>
      <c r="F74" s="23" t="s">
        <v>157</v>
      </c>
      <c r="G74" s="23" t="s">
        <v>158</v>
      </c>
      <c r="H74" s="23" t="s">
        <v>159</v>
      </c>
      <c r="I74" s="26" t="s">
        <v>160</v>
      </c>
      <c r="J74" s="26" t="s">
        <v>3</v>
      </c>
      <c r="K74" s="23"/>
      <c r="L74" s="23"/>
    </row>
    <row r="75" spans="1:12" ht="14.45" customHeight="1">
      <c r="A75" s="22">
        <v>74</v>
      </c>
      <c r="B75" s="23" t="s">
        <v>154</v>
      </c>
      <c r="C75" s="23" t="s">
        <v>22</v>
      </c>
      <c r="D75" s="23" t="s">
        <v>191</v>
      </c>
      <c r="E75" s="23" t="s">
        <v>216</v>
      </c>
      <c r="F75" s="23" t="s">
        <v>157</v>
      </c>
      <c r="G75" s="23" t="s">
        <v>158</v>
      </c>
      <c r="H75" s="23" t="s">
        <v>159</v>
      </c>
      <c r="I75" s="26" t="s">
        <v>160</v>
      </c>
      <c r="J75" s="26" t="s">
        <v>3</v>
      </c>
      <c r="K75" s="23"/>
      <c r="L75" s="23"/>
    </row>
    <row r="76" spans="1:12" ht="14.45" customHeight="1">
      <c r="A76" s="22">
        <v>75</v>
      </c>
      <c r="B76" s="23" t="s">
        <v>154</v>
      </c>
      <c r="C76" s="23" t="s">
        <v>22</v>
      </c>
      <c r="D76" s="23" t="s">
        <v>191</v>
      </c>
      <c r="E76" s="23" t="s">
        <v>217</v>
      </c>
      <c r="F76" s="23" t="s">
        <v>157</v>
      </c>
      <c r="G76" s="23" t="s">
        <v>158</v>
      </c>
      <c r="H76" s="23" t="s">
        <v>159</v>
      </c>
      <c r="I76" s="26" t="s">
        <v>160</v>
      </c>
      <c r="J76" s="26" t="s">
        <v>3</v>
      </c>
      <c r="K76" s="23"/>
      <c r="L76" s="23"/>
    </row>
    <row r="77" spans="1:12" ht="14.45" customHeight="1">
      <c r="A77" s="22">
        <v>76</v>
      </c>
      <c r="B77" s="23" t="s">
        <v>154</v>
      </c>
      <c r="C77" s="23" t="s">
        <v>22</v>
      </c>
      <c r="D77" s="23" t="s">
        <v>191</v>
      </c>
      <c r="E77" s="23" t="s">
        <v>522</v>
      </c>
      <c r="F77" s="23" t="s">
        <v>157</v>
      </c>
      <c r="G77" s="23" t="s">
        <v>158</v>
      </c>
      <c r="H77" s="23" t="s">
        <v>159</v>
      </c>
      <c r="I77" s="26" t="s">
        <v>160</v>
      </c>
      <c r="J77" s="26" t="s">
        <v>3</v>
      </c>
      <c r="K77" s="23"/>
      <c r="L77" s="23"/>
    </row>
    <row r="78" spans="1:12" ht="14.45" customHeight="1">
      <c r="A78" s="22">
        <v>77</v>
      </c>
      <c r="B78" s="23" t="s">
        <v>154</v>
      </c>
      <c r="C78" s="23" t="s">
        <v>22</v>
      </c>
      <c r="D78" s="23" t="s">
        <v>191</v>
      </c>
      <c r="E78" s="23" t="s">
        <v>218</v>
      </c>
      <c r="F78" s="23" t="s">
        <v>157</v>
      </c>
      <c r="G78" s="23" t="s">
        <v>158</v>
      </c>
      <c r="H78" s="23" t="s">
        <v>159</v>
      </c>
      <c r="I78" s="26" t="s">
        <v>160</v>
      </c>
      <c r="J78" s="26" t="s">
        <v>3</v>
      </c>
      <c r="K78" s="23"/>
      <c r="L78" s="23"/>
    </row>
    <row r="79" spans="1:12" ht="14.45" customHeight="1">
      <c r="A79" s="22">
        <v>78</v>
      </c>
      <c r="B79" s="23" t="s">
        <v>154</v>
      </c>
      <c r="C79" s="23" t="s">
        <v>22</v>
      </c>
      <c r="D79" s="23" t="s">
        <v>191</v>
      </c>
      <c r="E79" s="23" t="s">
        <v>219</v>
      </c>
      <c r="F79" s="23" t="s">
        <v>157</v>
      </c>
      <c r="G79" s="23" t="s">
        <v>158</v>
      </c>
      <c r="H79" s="23" t="s">
        <v>159</v>
      </c>
      <c r="I79" s="26" t="s">
        <v>160</v>
      </c>
      <c r="J79" s="26" t="s">
        <v>3</v>
      </c>
      <c r="K79" s="23"/>
      <c r="L79" s="23"/>
    </row>
    <row r="80" spans="1:12" ht="14.45" customHeight="1">
      <c r="A80" s="22">
        <v>79</v>
      </c>
      <c r="B80" s="23" t="s">
        <v>154</v>
      </c>
      <c r="C80" s="23" t="s">
        <v>22</v>
      </c>
      <c r="D80" s="23" t="s">
        <v>220</v>
      </c>
      <c r="E80" s="23" t="s">
        <v>221</v>
      </c>
      <c r="F80" s="23" t="s">
        <v>157</v>
      </c>
      <c r="G80" s="23" t="s">
        <v>158</v>
      </c>
      <c r="H80" s="23" t="s">
        <v>159</v>
      </c>
      <c r="I80" s="26" t="s">
        <v>160</v>
      </c>
      <c r="J80" s="26" t="s">
        <v>3</v>
      </c>
      <c r="K80" s="23"/>
      <c r="L80" s="23"/>
    </row>
    <row r="81" spans="1:12" ht="14.45" customHeight="1">
      <c r="A81" s="22">
        <v>80</v>
      </c>
      <c r="B81" s="23" t="s">
        <v>154</v>
      </c>
      <c r="C81" s="23" t="s">
        <v>22</v>
      </c>
      <c r="D81" s="23" t="s">
        <v>222</v>
      </c>
      <c r="E81" s="23" t="s">
        <v>223</v>
      </c>
      <c r="F81" s="23" t="s">
        <v>157</v>
      </c>
      <c r="G81" s="23" t="s">
        <v>158</v>
      </c>
      <c r="H81" s="23" t="s">
        <v>159</v>
      </c>
      <c r="I81" s="26" t="s">
        <v>160</v>
      </c>
      <c r="J81" s="26" t="s">
        <v>3</v>
      </c>
      <c r="K81" s="23"/>
      <c r="L81" s="23"/>
    </row>
    <row r="82" spans="1:12" ht="14.45" customHeight="1">
      <c r="A82" s="22">
        <v>81</v>
      </c>
      <c r="B82" s="23" t="s">
        <v>154</v>
      </c>
      <c r="C82" s="23" t="s">
        <v>22</v>
      </c>
      <c r="D82" s="23" t="s">
        <v>224</v>
      </c>
      <c r="E82" s="23" t="s">
        <v>225</v>
      </c>
      <c r="F82" s="23" t="s">
        <v>157</v>
      </c>
      <c r="G82" s="23" t="s">
        <v>158</v>
      </c>
      <c r="H82" s="23" t="s">
        <v>159</v>
      </c>
      <c r="I82" s="26" t="s">
        <v>160</v>
      </c>
      <c r="J82" s="26" t="s">
        <v>3</v>
      </c>
      <c r="K82" s="23"/>
      <c r="L82" s="23"/>
    </row>
    <row r="83" spans="1:12" ht="14.45" customHeight="1">
      <c r="A83" s="22">
        <v>82</v>
      </c>
      <c r="B83" s="23" t="s">
        <v>154</v>
      </c>
      <c r="C83" s="23" t="s">
        <v>22</v>
      </c>
      <c r="D83" s="23" t="s">
        <v>224</v>
      </c>
      <c r="E83" s="23" t="s">
        <v>226</v>
      </c>
      <c r="F83" s="23" t="s">
        <v>157</v>
      </c>
      <c r="G83" s="23" t="s">
        <v>158</v>
      </c>
      <c r="H83" s="23" t="s">
        <v>159</v>
      </c>
      <c r="I83" s="26" t="s">
        <v>160</v>
      </c>
      <c r="J83" s="26" t="s">
        <v>3</v>
      </c>
      <c r="K83" s="23"/>
      <c r="L83" s="23"/>
    </row>
    <row r="84" spans="1:12" ht="14.45" customHeight="1">
      <c r="A84" s="22">
        <v>83</v>
      </c>
      <c r="B84" s="23" t="s">
        <v>154</v>
      </c>
      <c r="C84" s="23" t="s">
        <v>22</v>
      </c>
      <c r="D84" s="23" t="s">
        <v>224</v>
      </c>
      <c r="E84" s="23" t="s">
        <v>227</v>
      </c>
      <c r="F84" s="23" t="s">
        <v>157</v>
      </c>
      <c r="G84" s="23" t="s">
        <v>158</v>
      </c>
      <c r="H84" s="23" t="s">
        <v>159</v>
      </c>
      <c r="I84" s="26" t="s">
        <v>160</v>
      </c>
      <c r="J84" s="26" t="s">
        <v>3</v>
      </c>
      <c r="K84" s="23"/>
      <c r="L84" s="23"/>
    </row>
    <row r="85" spans="1:12" ht="14.45" customHeight="1">
      <c r="A85" s="22">
        <v>84</v>
      </c>
      <c r="B85" s="23" t="s">
        <v>154</v>
      </c>
      <c r="C85" s="23" t="s">
        <v>22</v>
      </c>
      <c r="D85" s="23" t="s">
        <v>228</v>
      </c>
      <c r="E85" s="23" t="s">
        <v>229</v>
      </c>
      <c r="F85" s="23" t="s">
        <v>157</v>
      </c>
      <c r="G85" s="23" t="s">
        <v>158</v>
      </c>
      <c r="H85" s="23" t="s">
        <v>159</v>
      </c>
      <c r="I85" s="26" t="s">
        <v>160</v>
      </c>
      <c r="J85" s="26" t="s">
        <v>3</v>
      </c>
      <c r="K85" s="23"/>
      <c r="L85" s="23"/>
    </row>
    <row r="86" spans="1:12" ht="14.45" customHeight="1">
      <c r="A86" s="22">
        <v>85</v>
      </c>
      <c r="B86" s="23" t="s">
        <v>154</v>
      </c>
      <c r="C86" s="23" t="s">
        <v>22</v>
      </c>
      <c r="D86" s="23" t="s">
        <v>230</v>
      </c>
      <c r="E86" s="23" t="s">
        <v>231</v>
      </c>
      <c r="F86" s="23" t="s">
        <v>157</v>
      </c>
      <c r="G86" s="23" t="s">
        <v>158</v>
      </c>
      <c r="H86" s="23" t="s">
        <v>159</v>
      </c>
      <c r="I86" s="26" t="s">
        <v>160</v>
      </c>
      <c r="J86" s="26" t="s">
        <v>3</v>
      </c>
      <c r="K86" s="23"/>
      <c r="L86" s="23"/>
    </row>
    <row r="87" spans="1:12" ht="14.45" customHeight="1">
      <c r="A87" s="22">
        <v>86</v>
      </c>
      <c r="B87" s="23" t="s">
        <v>154</v>
      </c>
      <c r="C87" s="23" t="s">
        <v>22</v>
      </c>
      <c r="D87" s="23" t="s">
        <v>230</v>
      </c>
      <c r="E87" s="23" t="s">
        <v>232</v>
      </c>
      <c r="F87" s="23" t="s">
        <v>157</v>
      </c>
      <c r="G87" s="23" t="s">
        <v>158</v>
      </c>
      <c r="H87" s="23" t="s">
        <v>159</v>
      </c>
      <c r="I87" s="26" t="s">
        <v>160</v>
      </c>
      <c r="J87" s="26" t="s">
        <v>3</v>
      </c>
      <c r="K87" s="23"/>
      <c r="L87" s="23"/>
    </row>
    <row r="88" spans="1:12" ht="14.45" customHeight="1">
      <c r="A88" s="22">
        <v>87</v>
      </c>
      <c r="B88" s="23" t="s">
        <v>154</v>
      </c>
      <c r="C88" s="23" t="s">
        <v>22</v>
      </c>
      <c r="D88" s="23" t="s">
        <v>230</v>
      </c>
      <c r="E88" s="23" t="s">
        <v>233</v>
      </c>
      <c r="F88" s="23" t="s">
        <v>157</v>
      </c>
      <c r="G88" s="23" t="s">
        <v>158</v>
      </c>
      <c r="H88" s="23" t="s">
        <v>159</v>
      </c>
      <c r="I88" s="26" t="s">
        <v>160</v>
      </c>
      <c r="J88" s="26" t="s">
        <v>3</v>
      </c>
      <c r="K88" s="23"/>
      <c r="L88" s="23"/>
    </row>
    <row r="89" spans="1:12" ht="14.45" customHeight="1">
      <c r="A89" s="22">
        <v>88</v>
      </c>
      <c r="B89" s="23" t="s">
        <v>154</v>
      </c>
      <c r="C89" s="23" t="s">
        <v>22</v>
      </c>
      <c r="D89" s="23" t="s">
        <v>230</v>
      </c>
      <c r="E89" s="23" t="s">
        <v>234</v>
      </c>
      <c r="F89" s="23" t="s">
        <v>157</v>
      </c>
      <c r="G89" s="23" t="s">
        <v>158</v>
      </c>
      <c r="H89" s="23" t="s">
        <v>159</v>
      </c>
      <c r="I89" s="26" t="s">
        <v>160</v>
      </c>
      <c r="J89" s="26" t="s">
        <v>3</v>
      </c>
      <c r="K89" s="23"/>
      <c r="L89" s="23"/>
    </row>
    <row r="90" spans="1:12" ht="14.45" customHeight="1">
      <c r="A90" s="22">
        <v>89</v>
      </c>
      <c r="B90" s="23" t="s">
        <v>154</v>
      </c>
      <c r="C90" s="23" t="s">
        <v>22</v>
      </c>
      <c r="D90" s="23" t="s">
        <v>500</v>
      </c>
      <c r="E90" s="23" t="s">
        <v>235</v>
      </c>
      <c r="F90" s="23" t="s">
        <v>157</v>
      </c>
      <c r="G90" s="23" t="s">
        <v>158</v>
      </c>
      <c r="H90" s="23" t="s">
        <v>159</v>
      </c>
      <c r="I90" s="26" t="s">
        <v>160</v>
      </c>
      <c r="J90" s="26" t="s">
        <v>3</v>
      </c>
      <c r="K90" s="23"/>
      <c r="L90" s="23"/>
    </row>
    <row r="91" spans="1:12" ht="14.45" customHeight="1">
      <c r="A91" s="22">
        <v>90</v>
      </c>
      <c r="B91" s="23" t="s">
        <v>154</v>
      </c>
      <c r="C91" s="23" t="s">
        <v>22</v>
      </c>
      <c r="D91" s="23" t="s">
        <v>500</v>
      </c>
      <c r="E91" s="23" t="s">
        <v>236</v>
      </c>
      <c r="F91" s="23" t="s">
        <v>157</v>
      </c>
      <c r="G91" s="23" t="s">
        <v>158</v>
      </c>
      <c r="H91" s="23" t="s">
        <v>159</v>
      </c>
      <c r="I91" s="26" t="s">
        <v>160</v>
      </c>
      <c r="J91" s="26" t="s">
        <v>3</v>
      </c>
      <c r="K91" s="23"/>
      <c r="L91" s="23"/>
    </row>
    <row r="92" spans="1:12" ht="14.45" customHeight="1">
      <c r="A92" s="22">
        <v>91</v>
      </c>
      <c r="B92" s="23" t="s">
        <v>154</v>
      </c>
      <c r="C92" s="23" t="s">
        <v>22</v>
      </c>
      <c r="D92" s="23" t="s">
        <v>500</v>
      </c>
      <c r="E92" s="23" t="s">
        <v>237</v>
      </c>
      <c r="F92" s="23" t="s">
        <v>157</v>
      </c>
      <c r="G92" s="23" t="s">
        <v>158</v>
      </c>
      <c r="H92" s="23" t="s">
        <v>159</v>
      </c>
      <c r="I92" s="26" t="s">
        <v>160</v>
      </c>
      <c r="J92" s="26" t="s">
        <v>3</v>
      </c>
      <c r="K92" s="23"/>
      <c r="L92" s="23"/>
    </row>
    <row r="93" spans="1:12" ht="14.45" customHeight="1">
      <c r="A93" s="22">
        <v>92</v>
      </c>
      <c r="B93" s="23" t="s">
        <v>154</v>
      </c>
      <c r="C93" s="23" t="s">
        <v>22</v>
      </c>
      <c r="D93" s="23" t="s">
        <v>500</v>
      </c>
      <c r="E93" s="23" t="s">
        <v>238</v>
      </c>
      <c r="F93" s="23" t="s">
        <v>157</v>
      </c>
      <c r="G93" s="23" t="s">
        <v>158</v>
      </c>
      <c r="H93" s="23" t="s">
        <v>159</v>
      </c>
      <c r="I93" s="26" t="s">
        <v>160</v>
      </c>
      <c r="J93" s="26" t="s">
        <v>3</v>
      </c>
      <c r="K93" s="105"/>
      <c r="L93" s="23"/>
    </row>
    <row r="94" spans="1:12" ht="14.45" customHeight="1">
      <c r="A94" s="22">
        <v>93</v>
      </c>
      <c r="B94" s="23" t="s">
        <v>154</v>
      </c>
      <c r="C94" s="23" t="s">
        <v>22</v>
      </c>
      <c r="D94" s="23" t="s">
        <v>500</v>
      </c>
      <c r="E94" s="23" t="s">
        <v>239</v>
      </c>
      <c r="F94" s="23" t="s">
        <v>157</v>
      </c>
      <c r="G94" s="23" t="s">
        <v>158</v>
      </c>
      <c r="H94" s="23" t="s">
        <v>159</v>
      </c>
      <c r="I94" s="26" t="s">
        <v>160</v>
      </c>
      <c r="J94" s="26" t="s">
        <v>3</v>
      </c>
      <c r="K94" s="23"/>
      <c r="L94" s="23"/>
    </row>
    <row r="95" spans="1:12" ht="14.45" customHeight="1">
      <c r="A95" s="22">
        <v>94</v>
      </c>
      <c r="B95" s="23" t="s">
        <v>154</v>
      </c>
      <c r="C95" s="23" t="s">
        <v>22</v>
      </c>
      <c r="D95" s="23" t="s">
        <v>240</v>
      </c>
      <c r="E95" s="23" t="s">
        <v>241</v>
      </c>
      <c r="F95" s="23" t="s">
        <v>157</v>
      </c>
      <c r="G95" s="23" t="s">
        <v>158</v>
      </c>
      <c r="H95" s="23" t="s">
        <v>159</v>
      </c>
      <c r="I95" s="26" t="s">
        <v>160</v>
      </c>
      <c r="J95" s="26" t="s">
        <v>3</v>
      </c>
      <c r="K95" s="23"/>
      <c r="L95" s="23"/>
    </row>
    <row r="96" spans="1:12" ht="14.45" customHeight="1">
      <c r="A96" s="22">
        <v>95</v>
      </c>
      <c r="B96" s="23" t="s">
        <v>154</v>
      </c>
      <c r="C96" s="23" t="s">
        <v>22</v>
      </c>
      <c r="D96" s="23" t="s">
        <v>240</v>
      </c>
      <c r="E96" s="23" t="s">
        <v>242</v>
      </c>
      <c r="F96" s="23" t="s">
        <v>157</v>
      </c>
      <c r="G96" s="23" t="s">
        <v>158</v>
      </c>
      <c r="H96" s="23" t="s">
        <v>159</v>
      </c>
      <c r="I96" s="26" t="s">
        <v>160</v>
      </c>
      <c r="J96" s="26" t="s">
        <v>3</v>
      </c>
      <c r="K96" s="23"/>
      <c r="L96" s="23"/>
    </row>
    <row r="97" spans="1:12" ht="14.45" customHeight="1">
      <c r="A97" s="22">
        <v>96</v>
      </c>
      <c r="B97" s="23" t="s">
        <v>154</v>
      </c>
      <c r="C97" s="23" t="s">
        <v>22</v>
      </c>
      <c r="D97" s="23" t="s">
        <v>240</v>
      </c>
      <c r="E97" s="23" t="s">
        <v>243</v>
      </c>
      <c r="F97" s="23" t="s">
        <v>157</v>
      </c>
      <c r="G97" s="23" t="s">
        <v>158</v>
      </c>
      <c r="H97" s="23" t="s">
        <v>159</v>
      </c>
      <c r="I97" s="26" t="s">
        <v>160</v>
      </c>
      <c r="J97" s="26" t="s">
        <v>3</v>
      </c>
      <c r="K97" s="23"/>
      <c r="L97" s="23"/>
    </row>
    <row r="98" spans="1:12" ht="14.45" customHeight="1">
      <c r="A98" s="22">
        <v>97</v>
      </c>
      <c r="B98" s="23" t="s">
        <v>154</v>
      </c>
      <c r="C98" s="23" t="s">
        <v>22</v>
      </c>
      <c r="D98" s="23" t="s">
        <v>501</v>
      </c>
      <c r="E98" s="23" t="s">
        <v>244</v>
      </c>
      <c r="F98" s="23" t="s">
        <v>157</v>
      </c>
      <c r="G98" s="23" t="s">
        <v>158</v>
      </c>
      <c r="H98" s="23" t="s">
        <v>159</v>
      </c>
      <c r="I98" s="26" t="s">
        <v>160</v>
      </c>
      <c r="J98" s="26" t="s">
        <v>3</v>
      </c>
      <c r="K98" s="23"/>
      <c r="L98" s="23"/>
    </row>
    <row r="99" spans="1:12" ht="14.45" customHeight="1">
      <c r="A99" s="22">
        <v>98</v>
      </c>
      <c r="B99" s="23" t="s">
        <v>154</v>
      </c>
      <c r="C99" s="23" t="s">
        <v>22</v>
      </c>
      <c r="D99" s="23" t="s">
        <v>245</v>
      </c>
      <c r="E99" s="23" t="s">
        <v>246</v>
      </c>
      <c r="F99" s="23" t="s">
        <v>157</v>
      </c>
      <c r="G99" s="23" t="s">
        <v>158</v>
      </c>
      <c r="H99" s="23" t="s">
        <v>159</v>
      </c>
      <c r="I99" s="26" t="s">
        <v>160</v>
      </c>
      <c r="J99" s="26" t="s">
        <v>3</v>
      </c>
      <c r="K99" s="23"/>
      <c r="L99" s="23"/>
    </row>
    <row r="100" spans="1:12" ht="14.45" customHeight="1">
      <c r="A100" s="22">
        <v>99</v>
      </c>
      <c r="B100" s="23" t="s">
        <v>154</v>
      </c>
      <c r="C100" s="23" t="s">
        <v>22</v>
      </c>
      <c r="D100" s="23" t="s">
        <v>245</v>
      </c>
      <c r="E100" s="23" t="s">
        <v>247</v>
      </c>
      <c r="F100" s="23" t="s">
        <v>157</v>
      </c>
      <c r="G100" s="23" t="s">
        <v>158</v>
      </c>
      <c r="H100" s="23" t="s">
        <v>159</v>
      </c>
      <c r="I100" s="26" t="s">
        <v>160</v>
      </c>
      <c r="J100" s="26" t="s">
        <v>3</v>
      </c>
      <c r="K100" s="23"/>
      <c r="L100" s="23"/>
    </row>
    <row r="101" spans="1:12" ht="14.45" customHeight="1">
      <c r="A101" s="22">
        <v>100</v>
      </c>
      <c r="B101" s="23" t="s">
        <v>154</v>
      </c>
      <c r="C101" s="23" t="s">
        <v>22</v>
      </c>
      <c r="D101" s="23" t="s">
        <v>245</v>
      </c>
      <c r="E101" s="23" t="s">
        <v>248</v>
      </c>
      <c r="F101" s="23" t="s">
        <v>157</v>
      </c>
      <c r="G101" s="23" t="s">
        <v>158</v>
      </c>
      <c r="H101" s="23" t="s">
        <v>159</v>
      </c>
      <c r="I101" s="26" t="s">
        <v>160</v>
      </c>
      <c r="J101" s="26" t="s">
        <v>3</v>
      </c>
      <c r="K101" s="23"/>
      <c r="L101" s="23"/>
    </row>
    <row r="102" spans="1:12" ht="14.45" customHeight="1">
      <c r="A102" s="22">
        <v>101</v>
      </c>
      <c r="B102" s="23" t="s">
        <v>154</v>
      </c>
      <c r="C102" s="23" t="s">
        <v>23</v>
      </c>
      <c r="D102" s="23" t="s">
        <v>249</v>
      </c>
      <c r="E102" s="23" t="s">
        <v>250</v>
      </c>
      <c r="F102" s="23" t="s">
        <v>157</v>
      </c>
      <c r="G102" s="23" t="s">
        <v>158</v>
      </c>
      <c r="H102" s="23" t="s">
        <v>159</v>
      </c>
      <c r="I102" s="26" t="s">
        <v>160</v>
      </c>
      <c r="J102" s="26" t="s">
        <v>3</v>
      </c>
      <c r="K102" s="23"/>
      <c r="L102" s="23"/>
    </row>
    <row r="103" spans="1:12" ht="14.45" customHeight="1">
      <c r="A103" s="22">
        <v>102</v>
      </c>
      <c r="B103" s="23" t="s">
        <v>154</v>
      </c>
      <c r="C103" s="23" t="s">
        <v>23</v>
      </c>
      <c r="D103" s="23" t="s">
        <v>249</v>
      </c>
      <c r="E103" s="23" t="s">
        <v>251</v>
      </c>
      <c r="F103" s="23" t="s">
        <v>157</v>
      </c>
      <c r="G103" s="23" t="s">
        <v>158</v>
      </c>
      <c r="H103" s="23" t="s">
        <v>159</v>
      </c>
      <c r="I103" s="26" t="s">
        <v>160</v>
      </c>
      <c r="J103" s="26" t="s">
        <v>3</v>
      </c>
      <c r="K103" s="23"/>
      <c r="L103" s="23"/>
    </row>
    <row r="104" spans="1:12" ht="14.45" customHeight="1">
      <c r="A104" s="22">
        <v>103</v>
      </c>
      <c r="B104" s="23" t="s">
        <v>154</v>
      </c>
      <c r="C104" s="23" t="s">
        <v>23</v>
      </c>
      <c r="D104" s="23" t="s">
        <v>249</v>
      </c>
      <c r="E104" s="23" t="s">
        <v>252</v>
      </c>
      <c r="F104" s="23" t="s">
        <v>157</v>
      </c>
      <c r="G104" s="23" t="s">
        <v>158</v>
      </c>
      <c r="H104" s="23" t="s">
        <v>159</v>
      </c>
      <c r="I104" s="26" t="s">
        <v>160</v>
      </c>
      <c r="J104" s="26" t="s">
        <v>3</v>
      </c>
      <c r="K104" s="23"/>
      <c r="L104" s="23"/>
    </row>
    <row r="105" spans="1:12" ht="14.45" customHeight="1">
      <c r="A105" s="22">
        <v>104</v>
      </c>
      <c r="B105" s="23" t="s">
        <v>154</v>
      </c>
      <c r="C105" s="23" t="s">
        <v>23</v>
      </c>
      <c r="D105" s="23" t="s">
        <v>249</v>
      </c>
      <c r="E105" s="23" t="s">
        <v>253</v>
      </c>
      <c r="F105" s="23" t="s">
        <v>157</v>
      </c>
      <c r="G105" s="23" t="s">
        <v>158</v>
      </c>
      <c r="H105" s="23" t="s">
        <v>159</v>
      </c>
      <c r="I105" s="26" t="s">
        <v>160</v>
      </c>
      <c r="J105" s="26" t="s">
        <v>3</v>
      </c>
      <c r="K105" s="23"/>
      <c r="L105" s="23"/>
    </row>
    <row r="106" spans="1:12" ht="14.45" customHeight="1">
      <c r="A106" s="22">
        <v>105</v>
      </c>
      <c r="B106" s="23" t="s">
        <v>154</v>
      </c>
      <c r="C106" s="23" t="s">
        <v>23</v>
      </c>
      <c r="D106" s="23" t="s">
        <v>254</v>
      </c>
      <c r="E106" s="23" t="s">
        <v>253</v>
      </c>
      <c r="F106" s="23" t="s">
        <v>157</v>
      </c>
      <c r="G106" s="23" t="s">
        <v>158</v>
      </c>
      <c r="H106" s="23" t="s">
        <v>159</v>
      </c>
      <c r="I106" s="26" t="s">
        <v>160</v>
      </c>
      <c r="J106" s="26" t="s">
        <v>3</v>
      </c>
      <c r="K106" s="23"/>
      <c r="L106" s="23"/>
    </row>
    <row r="107" spans="1:12" ht="14.45" customHeight="1">
      <c r="A107" s="22">
        <v>106</v>
      </c>
      <c r="B107" s="23" t="s">
        <v>154</v>
      </c>
      <c r="C107" s="23" t="s">
        <v>23</v>
      </c>
      <c r="D107" s="23" t="s">
        <v>254</v>
      </c>
      <c r="E107" s="23" t="s">
        <v>255</v>
      </c>
      <c r="F107" s="23" t="s">
        <v>157</v>
      </c>
      <c r="G107" s="23" t="s">
        <v>158</v>
      </c>
      <c r="H107" s="23" t="s">
        <v>159</v>
      </c>
      <c r="I107" s="26" t="s">
        <v>160</v>
      </c>
      <c r="J107" s="26" t="s">
        <v>3</v>
      </c>
      <c r="K107" s="23"/>
      <c r="L107" s="23"/>
    </row>
    <row r="108" spans="1:12" ht="14.45" customHeight="1">
      <c r="A108" s="22">
        <v>107</v>
      </c>
      <c r="B108" s="23" t="s">
        <v>154</v>
      </c>
      <c r="C108" s="23" t="s">
        <v>23</v>
      </c>
      <c r="D108" s="23" t="s">
        <v>256</v>
      </c>
      <c r="E108" s="23" t="s">
        <v>253</v>
      </c>
      <c r="F108" s="23" t="s">
        <v>157</v>
      </c>
      <c r="G108" s="23" t="s">
        <v>158</v>
      </c>
      <c r="H108" s="23" t="s">
        <v>159</v>
      </c>
      <c r="I108" s="26" t="s">
        <v>160</v>
      </c>
      <c r="J108" s="26" t="s">
        <v>3</v>
      </c>
      <c r="K108" s="23"/>
      <c r="L108" s="23"/>
    </row>
    <row r="109" spans="1:12" ht="14.45" customHeight="1">
      <c r="A109" s="22">
        <v>108</v>
      </c>
      <c r="B109" s="23" t="s">
        <v>154</v>
      </c>
      <c r="C109" s="23" t="s">
        <v>23</v>
      </c>
      <c r="D109" s="23" t="s">
        <v>256</v>
      </c>
      <c r="E109" s="23" t="s">
        <v>257</v>
      </c>
      <c r="F109" s="23" t="s">
        <v>157</v>
      </c>
      <c r="G109" s="23" t="s">
        <v>158</v>
      </c>
      <c r="H109" s="23" t="s">
        <v>159</v>
      </c>
      <c r="I109" s="26" t="s">
        <v>160</v>
      </c>
      <c r="J109" s="26" t="s">
        <v>3</v>
      </c>
      <c r="K109" s="23"/>
      <c r="L109" s="23"/>
    </row>
    <row r="110" spans="1:12" ht="14.45" customHeight="1">
      <c r="A110" s="22">
        <v>109</v>
      </c>
      <c r="B110" s="23" t="s">
        <v>154</v>
      </c>
      <c r="C110" s="23" t="s">
        <v>23</v>
      </c>
      <c r="D110" s="23" t="s">
        <v>256</v>
      </c>
      <c r="E110" s="23" t="s">
        <v>258</v>
      </c>
      <c r="F110" s="23" t="s">
        <v>157</v>
      </c>
      <c r="G110" s="23" t="s">
        <v>158</v>
      </c>
      <c r="H110" s="23" t="s">
        <v>159</v>
      </c>
      <c r="I110" s="26" t="s">
        <v>160</v>
      </c>
      <c r="J110" s="26" t="s">
        <v>3</v>
      </c>
      <c r="K110" s="23"/>
      <c r="L110" s="23"/>
    </row>
    <row r="111" spans="1:12" ht="14.45" customHeight="1">
      <c r="A111" s="22">
        <v>110</v>
      </c>
      <c r="B111" s="23" t="s">
        <v>154</v>
      </c>
      <c r="C111" s="23" t="s">
        <v>23</v>
      </c>
      <c r="D111" s="23" t="s">
        <v>256</v>
      </c>
      <c r="E111" s="23" t="s">
        <v>259</v>
      </c>
      <c r="F111" s="23" t="s">
        <v>157</v>
      </c>
      <c r="G111" s="23" t="s">
        <v>158</v>
      </c>
      <c r="H111" s="23" t="s">
        <v>159</v>
      </c>
      <c r="I111" s="26" t="s">
        <v>160</v>
      </c>
      <c r="J111" s="26" t="s">
        <v>3</v>
      </c>
      <c r="K111" s="23"/>
      <c r="L111" s="23"/>
    </row>
    <row r="112" spans="1:12" ht="14.45" customHeight="1">
      <c r="A112" s="22">
        <v>111</v>
      </c>
      <c r="B112" s="23" t="s">
        <v>154</v>
      </c>
      <c r="C112" s="23" t="s">
        <v>23</v>
      </c>
      <c r="D112" s="23" t="s">
        <v>256</v>
      </c>
      <c r="E112" s="23" t="s">
        <v>260</v>
      </c>
      <c r="F112" s="23" t="s">
        <v>157</v>
      </c>
      <c r="G112" s="23" t="s">
        <v>158</v>
      </c>
      <c r="H112" s="23" t="s">
        <v>159</v>
      </c>
      <c r="I112" s="26" t="s">
        <v>160</v>
      </c>
      <c r="J112" s="26" t="s">
        <v>3</v>
      </c>
      <c r="K112" s="23"/>
      <c r="L112" s="23"/>
    </row>
    <row r="113" spans="1:12" ht="14.45" customHeight="1">
      <c r="A113" s="22">
        <v>112</v>
      </c>
      <c r="B113" s="23" t="s">
        <v>154</v>
      </c>
      <c r="C113" s="23" t="s">
        <v>24</v>
      </c>
      <c r="D113" s="23" t="s">
        <v>261</v>
      </c>
      <c r="E113" s="23" t="s">
        <v>262</v>
      </c>
      <c r="F113" s="23" t="s">
        <v>157</v>
      </c>
      <c r="G113" s="23" t="s">
        <v>158</v>
      </c>
      <c r="H113" s="23" t="s">
        <v>159</v>
      </c>
      <c r="I113" s="26" t="s">
        <v>160</v>
      </c>
      <c r="J113" s="26" t="s">
        <v>3</v>
      </c>
      <c r="K113" s="23"/>
      <c r="L113" s="23"/>
    </row>
    <row r="114" spans="1:12" ht="14.45" customHeight="1">
      <c r="A114" s="22">
        <v>113</v>
      </c>
      <c r="B114" s="23" t="s">
        <v>154</v>
      </c>
      <c r="C114" s="23" t="s">
        <v>24</v>
      </c>
      <c r="D114" s="23" t="s">
        <v>261</v>
      </c>
      <c r="E114" s="23" t="s">
        <v>263</v>
      </c>
      <c r="F114" s="23" t="s">
        <v>157</v>
      </c>
      <c r="G114" s="23" t="s">
        <v>158</v>
      </c>
      <c r="H114" s="23" t="s">
        <v>159</v>
      </c>
      <c r="I114" s="26" t="s">
        <v>160</v>
      </c>
      <c r="J114" s="26" t="s">
        <v>3</v>
      </c>
      <c r="K114" s="23"/>
      <c r="L114" s="23"/>
    </row>
    <row r="115" spans="1:12" ht="14.45" customHeight="1">
      <c r="A115" s="22">
        <v>114</v>
      </c>
      <c r="B115" s="23" t="s">
        <v>154</v>
      </c>
      <c r="C115" s="23" t="s">
        <v>24</v>
      </c>
      <c r="D115" s="23" t="s">
        <v>261</v>
      </c>
      <c r="E115" s="23" t="s">
        <v>264</v>
      </c>
      <c r="F115" s="23" t="s">
        <v>157</v>
      </c>
      <c r="G115" s="23" t="s">
        <v>158</v>
      </c>
      <c r="H115" s="23" t="s">
        <v>159</v>
      </c>
      <c r="I115" s="26" t="s">
        <v>160</v>
      </c>
      <c r="J115" s="26" t="s">
        <v>3</v>
      </c>
      <c r="K115" s="23"/>
      <c r="L115" s="23"/>
    </row>
    <row r="116" spans="1:12" ht="14.45" customHeight="1">
      <c r="A116" s="22">
        <v>115</v>
      </c>
      <c r="B116" s="23" t="s">
        <v>154</v>
      </c>
      <c r="C116" s="23" t="s">
        <v>24</v>
      </c>
      <c r="D116" s="23" t="s">
        <v>261</v>
      </c>
      <c r="E116" s="23" t="s">
        <v>265</v>
      </c>
      <c r="F116" s="23" t="s">
        <v>157</v>
      </c>
      <c r="G116" s="23" t="s">
        <v>158</v>
      </c>
      <c r="H116" s="23" t="s">
        <v>159</v>
      </c>
      <c r="I116" s="26" t="s">
        <v>160</v>
      </c>
      <c r="J116" s="26" t="s">
        <v>3</v>
      </c>
      <c r="K116" s="23"/>
      <c r="L116" s="23"/>
    </row>
    <row r="117" spans="1:12" ht="14.45" customHeight="1">
      <c r="A117" s="22">
        <v>116</v>
      </c>
      <c r="B117" s="23" t="s">
        <v>154</v>
      </c>
      <c r="C117" s="23" t="s">
        <v>24</v>
      </c>
      <c r="D117" s="23" t="s">
        <v>502</v>
      </c>
      <c r="E117" s="23" t="s">
        <v>478</v>
      </c>
      <c r="F117" s="23" t="s">
        <v>157</v>
      </c>
      <c r="G117" s="23" t="s">
        <v>158</v>
      </c>
      <c r="H117" s="23" t="s">
        <v>159</v>
      </c>
      <c r="I117" s="26" t="s">
        <v>160</v>
      </c>
      <c r="J117" s="26" t="s">
        <v>3</v>
      </c>
      <c r="K117" s="23"/>
      <c r="L117" s="23"/>
    </row>
    <row r="118" spans="1:12" ht="14.45" customHeight="1">
      <c r="A118" s="22">
        <v>117</v>
      </c>
      <c r="B118" s="23" t="s">
        <v>154</v>
      </c>
      <c r="C118" s="23" t="s">
        <v>24</v>
      </c>
      <c r="D118" s="23" t="s">
        <v>502</v>
      </c>
      <c r="E118" s="23" t="s">
        <v>479</v>
      </c>
      <c r="F118" s="23" t="s">
        <v>157</v>
      </c>
      <c r="G118" s="23" t="s">
        <v>158</v>
      </c>
      <c r="H118" s="23" t="s">
        <v>159</v>
      </c>
      <c r="I118" s="26" t="s">
        <v>160</v>
      </c>
      <c r="J118" s="26" t="s">
        <v>3</v>
      </c>
      <c r="K118" s="23"/>
      <c r="L118" s="23"/>
    </row>
    <row r="119" spans="1:12" ht="14.45" customHeight="1">
      <c r="A119" s="22">
        <v>118</v>
      </c>
      <c r="B119" s="23" t="s">
        <v>154</v>
      </c>
      <c r="C119" s="23" t="s">
        <v>24</v>
      </c>
      <c r="D119" s="23" t="s">
        <v>502</v>
      </c>
      <c r="E119" s="23" t="s">
        <v>523</v>
      </c>
      <c r="F119" s="23" t="s">
        <v>157</v>
      </c>
      <c r="G119" s="23" t="s">
        <v>158</v>
      </c>
      <c r="H119" s="23" t="s">
        <v>159</v>
      </c>
      <c r="I119" s="26" t="s">
        <v>160</v>
      </c>
      <c r="J119" s="26" t="s">
        <v>3</v>
      </c>
      <c r="K119" s="23"/>
      <c r="L119" s="23"/>
    </row>
    <row r="120" spans="1:12" ht="14.45" customHeight="1">
      <c r="A120" s="22">
        <v>119</v>
      </c>
      <c r="B120" s="23" t="s">
        <v>154</v>
      </c>
      <c r="C120" s="23" t="s">
        <v>24</v>
      </c>
      <c r="D120" s="23" t="s">
        <v>502</v>
      </c>
      <c r="E120" s="23" t="s">
        <v>487</v>
      </c>
      <c r="F120" s="23" t="s">
        <v>157</v>
      </c>
      <c r="G120" s="23" t="s">
        <v>158</v>
      </c>
      <c r="H120" s="23" t="s">
        <v>159</v>
      </c>
      <c r="I120" s="26" t="s">
        <v>160</v>
      </c>
      <c r="J120" s="26" t="s">
        <v>3</v>
      </c>
      <c r="K120" s="23"/>
      <c r="L120" s="23"/>
    </row>
    <row r="121" spans="1:12" ht="14.45" customHeight="1">
      <c r="A121" s="22">
        <v>120</v>
      </c>
      <c r="B121" s="23" t="s">
        <v>154</v>
      </c>
      <c r="C121" s="23" t="s">
        <v>24</v>
      </c>
      <c r="D121" s="23" t="s">
        <v>502</v>
      </c>
      <c r="E121" s="23" t="s">
        <v>480</v>
      </c>
      <c r="F121" s="23" t="s">
        <v>157</v>
      </c>
      <c r="G121" s="23" t="s">
        <v>158</v>
      </c>
      <c r="H121" s="23" t="s">
        <v>159</v>
      </c>
      <c r="I121" s="26" t="s">
        <v>160</v>
      </c>
      <c r="J121" s="26" t="s">
        <v>3</v>
      </c>
      <c r="K121" s="23"/>
      <c r="L121" s="23"/>
    </row>
    <row r="122" spans="1:12" ht="14.45" customHeight="1">
      <c r="A122" s="22">
        <v>121</v>
      </c>
      <c r="B122" s="23" t="s">
        <v>154</v>
      </c>
      <c r="C122" s="23" t="s">
        <v>24</v>
      </c>
      <c r="D122" s="23" t="s">
        <v>502</v>
      </c>
      <c r="E122" s="23" t="s">
        <v>481</v>
      </c>
      <c r="F122" s="23" t="s">
        <v>157</v>
      </c>
      <c r="G122" s="23" t="s">
        <v>158</v>
      </c>
      <c r="H122" s="23" t="s">
        <v>159</v>
      </c>
      <c r="I122" s="26" t="s">
        <v>160</v>
      </c>
      <c r="J122" s="26" t="s">
        <v>3</v>
      </c>
      <c r="K122" s="23"/>
      <c r="L122" s="23"/>
    </row>
    <row r="123" spans="1:12" ht="14.45" customHeight="1">
      <c r="A123" s="22">
        <v>122</v>
      </c>
      <c r="B123" s="23" t="s">
        <v>154</v>
      </c>
      <c r="C123" s="23" t="s">
        <v>24</v>
      </c>
      <c r="D123" s="23" t="s">
        <v>502</v>
      </c>
      <c r="E123" s="23" t="s">
        <v>488</v>
      </c>
      <c r="F123" s="23" t="s">
        <v>157</v>
      </c>
      <c r="G123" s="23" t="s">
        <v>158</v>
      </c>
      <c r="H123" s="23" t="s">
        <v>159</v>
      </c>
      <c r="I123" s="26" t="s">
        <v>160</v>
      </c>
      <c r="J123" s="26" t="s">
        <v>3</v>
      </c>
      <c r="K123" s="23"/>
      <c r="L123" s="23"/>
    </row>
    <row r="124" spans="1:12" ht="14.45" customHeight="1">
      <c r="A124" s="22">
        <v>123</v>
      </c>
      <c r="B124" s="23" t="s">
        <v>154</v>
      </c>
      <c r="C124" s="23" t="s">
        <v>24</v>
      </c>
      <c r="D124" s="23" t="s">
        <v>502</v>
      </c>
      <c r="E124" s="23" t="s">
        <v>489</v>
      </c>
      <c r="F124" s="23" t="s">
        <v>157</v>
      </c>
      <c r="G124" s="23" t="s">
        <v>158</v>
      </c>
      <c r="H124" s="23" t="s">
        <v>159</v>
      </c>
      <c r="I124" s="26" t="s">
        <v>160</v>
      </c>
      <c r="J124" s="26" t="s">
        <v>3</v>
      </c>
      <c r="K124" s="23"/>
      <c r="L124" s="23"/>
    </row>
    <row r="125" spans="1:12" ht="14.45" customHeight="1">
      <c r="A125" s="22">
        <v>124</v>
      </c>
      <c r="B125" s="23" t="s">
        <v>154</v>
      </c>
      <c r="C125" s="23" t="s">
        <v>24</v>
      </c>
      <c r="D125" s="23" t="s">
        <v>266</v>
      </c>
      <c r="E125" s="23" t="s">
        <v>524</v>
      </c>
      <c r="F125" s="23" t="s">
        <v>157</v>
      </c>
      <c r="G125" s="23" t="s">
        <v>158</v>
      </c>
      <c r="H125" s="23" t="s">
        <v>159</v>
      </c>
      <c r="I125" s="26" t="s">
        <v>160</v>
      </c>
      <c r="J125" s="26" t="s">
        <v>3</v>
      </c>
      <c r="K125" s="23"/>
      <c r="L125" s="23"/>
    </row>
    <row r="126" spans="1:12" ht="14.45" customHeight="1">
      <c r="A126" s="22">
        <v>125</v>
      </c>
      <c r="B126" s="23" t="s">
        <v>154</v>
      </c>
      <c r="C126" s="23" t="s">
        <v>24</v>
      </c>
      <c r="D126" s="23" t="s">
        <v>266</v>
      </c>
      <c r="E126" s="23" t="s">
        <v>525</v>
      </c>
      <c r="F126" s="23" t="s">
        <v>157</v>
      </c>
      <c r="G126" s="23" t="s">
        <v>158</v>
      </c>
      <c r="H126" s="23" t="s">
        <v>159</v>
      </c>
      <c r="I126" s="26" t="s">
        <v>160</v>
      </c>
      <c r="J126" s="107" t="s">
        <v>499</v>
      </c>
      <c r="K126" s="23"/>
      <c r="L126" s="23"/>
    </row>
    <row r="127" spans="1:12" ht="14.45" customHeight="1">
      <c r="A127" s="22">
        <v>126</v>
      </c>
      <c r="B127" s="23" t="s">
        <v>154</v>
      </c>
      <c r="C127" s="23" t="s">
        <v>24</v>
      </c>
      <c r="D127" s="23" t="s">
        <v>266</v>
      </c>
      <c r="E127" s="23" t="s">
        <v>526</v>
      </c>
      <c r="F127" s="23" t="s">
        <v>157</v>
      </c>
      <c r="G127" s="23" t="s">
        <v>158</v>
      </c>
      <c r="H127" s="23" t="s">
        <v>159</v>
      </c>
      <c r="I127" s="26" t="s">
        <v>160</v>
      </c>
      <c r="J127" s="26" t="s">
        <v>3</v>
      </c>
      <c r="K127" s="23"/>
      <c r="L127" s="23"/>
    </row>
    <row r="128" spans="1:12" ht="14.45" customHeight="1">
      <c r="A128" s="22">
        <v>127</v>
      </c>
      <c r="B128" s="23" t="s">
        <v>154</v>
      </c>
      <c r="C128" s="23" t="s">
        <v>24</v>
      </c>
      <c r="D128" s="23" t="s">
        <v>266</v>
      </c>
      <c r="E128" s="23" t="s">
        <v>267</v>
      </c>
      <c r="F128" s="23" t="s">
        <v>157</v>
      </c>
      <c r="G128" s="23" t="s">
        <v>158</v>
      </c>
      <c r="H128" s="23" t="s">
        <v>159</v>
      </c>
      <c r="I128" s="26" t="s">
        <v>160</v>
      </c>
      <c r="J128" s="26" t="s">
        <v>3</v>
      </c>
      <c r="K128" s="23"/>
      <c r="L128" s="23"/>
    </row>
    <row r="129" spans="1:12" ht="14.45" customHeight="1">
      <c r="A129" s="22">
        <v>128</v>
      </c>
      <c r="B129" s="23" t="s">
        <v>154</v>
      </c>
      <c r="C129" s="23" t="s">
        <v>24</v>
      </c>
      <c r="D129" s="23" t="s">
        <v>266</v>
      </c>
      <c r="E129" s="23" t="s">
        <v>268</v>
      </c>
      <c r="F129" s="23" t="s">
        <v>157</v>
      </c>
      <c r="G129" s="23" t="s">
        <v>158</v>
      </c>
      <c r="H129" s="23" t="s">
        <v>159</v>
      </c>
      <c r="I129" s="26" t="s">
        <v>160</v>
      </c>
      <c r="J129" s="107" t="s">
        <v>499</v>
      </c>
      <c r="K129" s="23"/>
      <c r="L129" s="23"/>
    </row>
    <row r="130" spans="1:12" ht="14.45" customHeight="1">
      <c r="A130" s="22">
        <v>129</v>
      </c>
      <c r="B130" s="23" t="s">
        <v>154</v>
      </c>
      <c r="C130" s="23" t="s">
        <v>24</v>
      </c>
      <c r="D130" s="23" t="s">
        <v>266</v>
      </c>
      <c r="E130" s="23" t="s">
        <v>492</v>
      </c>
      <c r="F130" s="23" t="s">
        <v>157</v>
      </c>
      <c r="G130" s="23" t="s">
        <v>158</v>
      </c>
      <c r="H130" s="23" t="s">
        <v>159</v>
      </c>
      <c r="I130" s="26" t="s">
        <v>160</v>
      </c>
      <c r="J130" s="26" t="s">
        <v>3</v>
      </c>
      <c r="K130" s="23"/>
      <c r="L130" s="23"/>
    </row>
    <row r="131" spans="1:12" ht="14.45" customHeight="1">
      <c r="A131" s="22">
        <v>130</v>
      </c>
      <c r="B131" s="23" t="s">
        <v>154</v>
      </c>
      <c r="C131" s="23" t="s">
        <v>24</v>
      </c>
      <c r="D131" s="23" t="s">
        <v>266</v>
      </c>
      <c r="E131" s="23" t="s">
        <v>493</v>
      </c>
      <c r="F131" s="23" t="s">
        <v>157</v>
      </c>
      <c r="G131" s="23" t="s">
        <v>158</v>
      </c>
      <c r="H131" s="23" t="s">
        <v>159</v>
      </c>
      <c r="I131" s="26" t="s">
        <v>160</v>
      </c>
      <c r="J131" s="26" t="s">
        <v>3</v>
      </c>
      <c r="K131" s="23"/>
      <c r="L131" s="23"/>
    </row>
    <row r="132" spans="1:12" ht="14.45" customHeight="1">
      <c r="A132" s="22">
        <v>131</v>
      </c>
      <c r="B132" s="23" t="s">
        <v>154</v>
      </c>
      <c r="C132" s="23" t="s">
        <v>24</v>
      </c>
      <c r="D132" s="23" t="s">
        <v>266</v>
      </c>
      <c r="E132" s="23" t="s">
        <v>494</v>
      </c>
      <c r="F132" s="23" t="s">
        <v>157</v>
      </c>
      <c r="G132" s="23" t="s">
        <v>158</v>
      </c>
      <c r="H132" s="23" t="s">
        <v>159</v>
      </c>
      <c r="I132" s="26" t="s">
        <v>160</v>
      </c>
      <c r="J132" s="26" t="s">
        <v>3</v>
      </c>
      <c r="K132" s="23"/>
      <c r="L132" s="23"/>
    </row>
    <row r="133" spans="1:12" ht="14.45" customHeight="1">
      <c r="A133" s="22">
        <v>132</v>
      </c>
      <c r="B133" s="23" t="s">
        <v>154</v>
      </c>
      <c r="C133" s="23" t="s">
        <v>24</v>
      </c>
      <c r="D133" s="23" t="s">
        <v>266</v>
      </c>
      <c r="E133" s="23" t="s">
        <v>269</v>
      </c>
      <c r="F133" s="23" t="s">
        <v>157</v>
      </c>
      <c r="G133" s="23" t="s">
        <v>158</v>
      </c>
      <c r="H133" s="23" t="s">
        <v>159</v>
      </c>
      <c r="I133" s="26" t="s">
        <v>160</v>
      </c>
      <c r="J133" s="26" t="s">
        <v>3</v>
      </c>
      <c r="K133" s="23"/>
      <c r="L133" s="23"/>
    </row>
    <row r="134" spans="1:12" ht="14.45" customHeight="1">
      <c r="A134" s="22">
        <v>133</v>
      </c>
      <c r="B134" s="23" t="s">
        <v>154</v>
      </c>
      <c r="C134" s="23" t="s">
        <v>24</v>
      </c>
      <c r="D134" s="23" t="s">
        <v>266</v>
      </c>
      <c r="E134" s="23" t="s">
        <v>270</v>
      </c>
      <c r="F134" s="23" t="s">
        <v>157</v>
      </c>
      <c r="G134" s="23" t="s">
        <v>158</v>
      </c>
      <c r="H134" s="23" t="s">
        <v>159</v>
      </c>
      <c r="I134" s="26" t="s">
        <v>160</v>
      </c>
      <c r="J134" s="107" t="s">
        <v>499</v>
      </c>
      <c r="K134" s="23"/>
      <c r="L134" s="23"/>
    </row>
    <row r="135" spans="1:12" ht="14.45" customHeight="1">
      <c r="A135" s="22">
        <v>134</v>
      </c>
      <c r="B135" s="23" t="s">
        <v>154</v>
      </c>
      <c r="C135" s="23" t="s">
        <v>24</v>
      </c>
      <c r="D135" s="23" t="s">
        <v>266</v>
      </c>
      <c r="E135" s="23" t="s">
        <v>495</v>
      </c>
      <c r="F135" s="23" t="s">
        <v>157</v>
      </c>
      <c r="G135" s="23" t="s">
        <v>158</v>
      </c>
      <c r="H135" s="23" t="s">
        <v>159</v>
      </c>
      <c r="I135" s="26" t="s">
        <v>160</v>
      </c>
      <c r="J135" s="26" t="s">
        <v>3</v>
      </c>
      <c r="K135" s="23"/>
      <c r="L135" s="23"/>
    </row>
    <row r="136" spans="1:12" ht="14.45" customHeight="1">
      <c r="A136" s="22">
        <v>135</v>
      </c>
      <c r="B136" s="23" t="s">
        <v>154</v>
      </c>
      <c r="C136" s="23" t="s">
        <v>24</v>
      </c>
      <c r="D136" s="23" t="s">
        <v>266</v>
      </c>
      <c r="E136" s="23" t="s">
        <v>496</v>
      </c>
      <c r="F136" s="23" t="s">
        <v>157</v>
      </c>
      <c r="G136" s="23" t="s">
        <v>158</v>
      </c>
      <c r="H136" s="23" t="s">
        <v>159</v>
      </c>
      <c r="I136" s="26" t="s">
        <v>160</v>
      </c>
      <c r="J136" s="26" t="s">
        <v>3</v>
      </c>
      <c r="K136" s="23"/>
      <c r="L136" s="23"/>
    </row>
    <row r="137" spans="1:12" ht="14.45" customHeight="1">
      <c r="A137" s="22">
        <v>136</v>
      </c>
      <c r="B137" s="23" t="s">
        <v>154</v>
      </c>
      <c r="C137" s="23" t="s">
        <v>24</v>
      </c>
      <c r="D137" s="23" t="s">
        <v>266</v>
      </c>
      <c r="E137" s="23" t="s">
        <v>271</v>
      </c>
      <c r="F137" s="23" t="s">
        <v>157</v>
      </c>
      <c r="G137" s="23" t="s">
        <v>158</v>
      </c>
      <c r="H137" s="23" t="s">
        <v>159</v>
      </c>
      <c r="I137" s="26" t="s">
        <v>160</v>
      </c>
      <c r="J137" s="107" t="s">
        <v>499</v>
      </c>
      <c r="K137" s="23"/>
      <c r="L137" s="23"/>
    </row>
    <row r="138" spans="1:12" ht="14.45" customHeight="1">
      <c r="A138" s="22">
        <v>137</v>
      </c>
      <c r="B138" s="23" t="s">
        <v>154</v>
      </c>
      <c r="C138" s="23" t="s">
        <v>24</v>
      </c>
      <c r="D138" s="23" t="s">
        <v>266</v>
      </c>
      <c r="E138" s="23" t="s">
        <v>527</v>
      </c>
      <c r="F138" s="23" t="s">
        <v>157</v>
      </c>
      <c r="G138" s="23" t="s">
        <v>158</v>
      </c>
      <c r="H138" s="23" t="s">
        <v>159</v>
      </c>
      <c r="I138" s="26" t="s">
        <v>160</v>
      </c>
      <c r="J138" s="26" t="s">
        <v>4</v>
      </c>
      <c r="K138" s="257" t="s">
        <v>649</v>
      </c>
      <c r="L138" s="33" t="s">
        <v>760</v>
      </c>
    </row>
    <row r="139" spans="1:12" ht="14.45" customHeight="1">
      <c r="A139" s="22">
        <v>138</v>
      </c>
      <c r="B139" s="23" t="s">
        <v>154</v>
      </c>
      <c r="C139" s="23" t="s">
        <v>24</v>
      </c>
      <c r="D139" s="23" t="s">
        <v>266</v>
      </c>
      <c r="E139" s="23" t="s">
        <v>485</v>
      </c>
      <c r="F139" s="23" t="s">
        <v>157</v>
      </c>
      <c r="G139" s="23" t="s">
        <v>158</v>
      </c>
      <c r="H139" s="23" t="s">
        <v>159</v>
      </c>
      <c r="I139" s="26" t="s">
        <v>160</v>
      </c>
      <c r="J139" s="26" t="s">
        <v>3</v>
      </c>
      <c r="K139" s="23"/>
      <c r="L139" s="23"/>
    </row>
    <row r="140" spans="1:12" ht="14.45" customHeight="1">
      <c r="A140" s="22">
        <v>139</v>
      </c>
      <c r="B140" s="23" t="s">
        <v>154</v>
      </c>
      <c r="C140" s="23" t="s">
        <v>24</v>
      </c>
      <c r="D140" s="23" t="s">
        <v>266</v>
      </c>
      <c r="E140" s="23" t="s">
        <v>528</v>
      </c>
      <c r="F140" s="23" t="s">
        <v>157</v>
      </c>
      <c r="G140" s="23" t="s">
        <v>158</v>
      </c>
      <c r="H140" s="23" t="s">
        <v>159</v>
      </c>
      <c r="I140" s="26" t="s">
        <v>160</v>
      </c>
      <c r="J140" s="107" t="s">
        <v>499</v>
      </c>
      <c r="K140" s="23"/>
      <c r="L140" s="23"/>
    </row>
    <row r="141" spans="1:12" ht="14.45" customHeight="1">
      <c r="A141" s="22">
        <v>140</v>
      </c>
      <c r="B141" s="23" t="s">
        <v>154</v>
      </c>
      <c r="C141" s="23" t="s">
        <v>24</v>
      </c>
      <c r="D141" s="23" t="s">
        <v>266</v>
      </c>
      <c r="E141" s="23" t="s">
        <v>529</v>
      </c>
      <c r="F141" s="23" t="s">
        <v>157</v>
      </c>
      <c r="G141" s="23" t="s">
        <v>158</v>
      </c>
      <c r="H141" s="23" t="s">
        <v>159</v>
      </c>
      <c r="I141" s="26" t="s">
        <v>160</v>
      </c>
      <c r="J141" s="107" t="s">
        <v>499</v>
      </c>
      <c r="K141" s="23"/>
      <c r="L141" s="23"/>
    </row>
    <row r="142" spans="1:12" ht="14.45" customHeight="1">
      <c r="A142" s="22">
        <v>141</v>
      </c>
      <c r="B142" s="23" t="s">
        <v>154</v>
      </c>
      <c r="C142" s="23" t="s">
        <v>24</v>
      </c>
      <c r="D142" s="23" t="s">
        <v>266</v>
      </c>
      <c r="E142" s="23" t="s">
        <v>272</v>
      </c>
      <c r="F142" s="23" t="s">
        <v>157</v>
      </c>
      <c r="G142" s="23" t="s">
        <v>158</v>
      </c>
      <c r="H142" s="23" t="s">
        <v>159</v>
      </c>
      <c r="I142" s="26" t="s">
        <v>160</v>
      </c>
      <c r="J142" s="26" t="s">
        <v>3</v>
      </c>
      <c r="K142" s="23"/>
      <c r="L142" s="23"/>
    </row>
    <row r="143" spans="1:12" ht="14.45" customHeight="1">
      <c r="A143" s="22">
        <v>142</v>
      </c>
      <c r="B143" s="23" t="s">
        <v>154</v>
      </c>
      <c r="C143" s="23" t="s">
        <v>24</v>
      </c>
      <c r="D143" s="23" t="s">
        <v>266</v>
      </c>
      <c r="E143" s="23" t="s">
        <v>273</v>
      </c>
      <c r="F143" s="23" t="s">
        <v>157</v>
      </c>
      <c r="G143" s="23" t="s">
        <v>158</v>
      </c>
      <c r="H143" s="23" t="s">
        <v>159</v>
      </c>
      <c r="I143" s="26" t="s">
        <v>160</v>
      </c>
      <c r="J143" s="26" t="s">
        <v>3</v>
      </c>
      <c r="K143" s="23"/>
      <c r="L143" s="23"/>
    </row>
    <row r="144" spans="1:12" ht="14.45" customHeight="1">
      <c r="A144" s="22">
        <v>143</v>
      </c>
      <c r="B144" s="23" t="s">
        <v>154</v>
      </c>
      <c r="C144" s="23" t="s">
        <v>24</v>
      </c>
      <c r="D144" s="23" t="s">
        <v>266</v>
      </c>
      <c r="E144" s="23" t="s">
        <v>274</v>
      </c>
      <c r="F144" s="23" t="s">
        <v>157</v>
      </c>
      <c r="G144" s="23" t="s">
        <v>158</v>
      </c>
      <c r="H144" s="23" t="s">
        <v>159</v>
      </c>
      <c r="I144" s="26" t="s">
        <v>160</v>
      </c>
      <c r="J144" s="26" t="s">
        <v>3</v>
      </c>
      <c r="K144" s="23"/>
      <c r="L144" s="23"/>
    </row>
    <row r="145" spans="1:12" ht="14.45" customHeight="1">
      <c r="A145" s="22">
        <v>144</v>
      </c>
      <c r="B145" s="23" t="s">
        <v>154</v>
      </c>
      <c r="C145" s="23" t="s">
        <v>24</v>
      </c>
      <c r="D145" s="23" t="s">
        <v>266</v>
      </c>
      <c r="E145" s="23" t="s">
        <v>275</v>
      </c>
      <c r="F145" s="23" t="s">
        <v>157</v>
      </c>
      <c r="G145" s="23" t="s">
        <v>158</v>
      </c>
      <c r="H145" s="23" t="s">
        <v>159</v>
      </c>
      <c r="I145" s="26" t="s">
        <v>160</v>
      </c>
      <c r="J145" s="26" t="s">
        <v>3</v>
      </c>
      <c r="K145" s="23"/>
      <c r="L145" s="23"/>
    </row>
    <row r="146" spans="1:12" ht="14.45" customHeight="1">
      <c r="A146" s="22">
        <v>145</v>
      </c>
      <c r="B146" s="23" t="s">
        <v>154</v>
      </c>
      <c r="C146" s="23" t="s">
        <v>24</v>
      </c>
      <c r="D146" s="23" t="s">
        <v>276</v>
      </c>
      <c r="E146" s="23" t="s">
        <v>277</v>
      </c>
      <c r="F146" s="23" t="s">
        <v>157</v>
      </c>
      <c r="G146" s="23" t="s">
        <v>158</v>
      </c>
      <c r="H146" s="23" t="s">
        <v>159</v>
      </c>
      <c r="I146" s="26" t="s">
        <v>160</v>
      </c>
      <c r="J146" s="26" t="s">
        <v>3</v>
      </c>
      <c r="K146" s="23"/>
      <c r="L146" s="23"/>
    </row>
    <row r="147" spans="1:12" ht="14.45" customHeight="1">
      <c r="A147" s="22">
        <v>146</v>
      </c>
      <c r="B147" s="23" t="s">
        <v>154</v>
      </c>
      <c r="C147" s="23" t="s">
        <v>24</v>
      </c>
      <c r="D147" s="23" t="s">
        <v>276</v>
      </c>
      <c r="E147" s="23" t="s">
        <v>278</v>
      </c>
      <c r="F147" s="23" t="s">
        <v>157</v>
      </c>
      <c r="G147" s="23" t="s">
        <v>158</v>
      </c>
      <c r="H147" s="23" t="s">
        <v>159</v>
      </c>
      <c r="I147" s="26" t="s">
        <v>160</v>
      </c>
      <c r="J147" s="26" t="s">
        <v>3</v>
      </c>
      <c r="K147" s="23"/>
      <c r="L147" s="23"/>
    </row>
    <row r="148" spans="1:12" ht="14.45" customHeight="1">
      <c r="A148" s="22">
        <v>147</v>
      </c>
      <c r="B148" s="23" t="s">
        <v>154</v>
      </c>
      <c r="C148" s="23" t="s">
        <v>24</v>
      </c>
      <c r="D148" s="23" t="s">
        <v>276</v>
      </c>
      <c r="E148" s="23" t="s">
        <v>279</v>
      </c>
      <c r="F148" s="23" t="s">
        <v>157</v>
      </c>
      <c r="G148" s="23" t="s">
        <v>158</v>
      </c>
      <c r="H148" s="23" t="s">
        <v>159</v>
      </c>
      <c r="I148" s="26" t="s">
        <v>160</v>
      </c>
      <c r="J148" s="26" t="s">
        <v>3</v>
      </c>
      <c r="K148" s="23"/>
      <c r="L148" s="23"/>
    </row>
    <row r="149" spans="1:12" ht="14.45" customHeight="1">
      <c r="A149" s="22">
        <v>148</v>
      </c>
      <c r="B149" s="23" t="s">
        <v>154</v>
      </c>
      <c r="C149" s="23" t="s">
        <v>24</v>
      </c>
      <c r="D149" s="23" t="s">
        <v>276</v>
      </c>
      <c r="E149" s="23" t="s">
        <v>280</v>
      </c>
      <c r="F149" s="23" t="s">
        <v>157</v>
      </c>
      <c r="G149" s="23" t="s">
        <v>158</v>
      </c>
      <c r="H149" s="23" t="s">
        <v>159</v>
      </c>
      <c r="I149" s="26" t="s">
        <v>160</v>
      </c>
      <c r="J149" s="26" t="s">
        <v>3</v>
      </c>
      <c r="K149" s="23"/>
      <c r="L149" s="23"/>
    </row>
    <row r="150" spans="1:12" ht="14.45" customHeight="1">
      <c r="A150" s="22">
        <v>149</v>
      </c>
      <c r="B150" s="23" t="s">
        <v>154</v>
      </c>
      <c r="C150" s="23" t="s">
        <v>24</v>
      </c>
      <c r="D150" s="23" t="s">
        <v>503</v>
      </c>
      <c r="E150" s="23" t="s">
        <v>530</v>
      </c>
      <c r="F150" s="23" t="s">
        <v>157</v>
      </c>
      <c r="G150" s="23" t="s">
        <v>158</v>
      </c>
      <c r="H150" s="23" t="s">
        <v>159</v>
      </c>
      <c r="I150" s="26" t="s">
        <v>160</v>
      </c>
      <c r="J150" s="26" t="s">
        <v>3</v>
      </c>
      <c r="K150" s="23"/>
      <c r="L150" s="23"/>
    </row>
    <row r="151" spans="1:12" ht="14.45" customHeight="1">
      <c r="A151" s="22">
        <v>150</v>
      </c>
      <c r="B151" s="23" t="s">
        <v>154</v>
      </c>
      <c r="C151" s="23" t="s">
        <v>24</v>
      </c>
      <c r="D151" s="23" t="s">
        <v>503</v>
      </c>
      <c r="E151" s="23" t="s">
        <v>531</v>
      </c>
      <c r="F151" s="23" t="s">
        <v>157</v>
      </c>
      <c r="G151" s="23" t="s">
        <v>158</v>
      </c>
      <c r="H151" s="23" t="s">
        <v>159</v>
      </c>
      <c r="I151" s="26" t="s">
        <v>160</v>
      </c>
      <c r="J151" s="26" t="s">
        <v>3</v>
      </c>
      <c r="K151" s="23"/>
      <c r="L151" s="23"/>
    </row>
    <row r="152" spans="1:12" ht="14.45" customHeight="1">
      <c r="A152" s="22">
        <v>151</v>
      </c>
      <c r="B152" s="23" t="s">
        <v>154</v>
      </c>
      <c r="C152" s="23" t="s">
        <v>24</v>
      </c>
      <c r="D152" s="23" t="s">
        <v>503</v>
      </c>
      <c r="E152" s="23" t="s">
        <v>532</v>
      </c>
      <c r="F152" s="23" t="s">
        <v>157</v>
      </c>
      <c r="G152" s="23" t="s">
        <v>158</v>
      </c>
      <c r="H152" s="23" t="s">
        <v>159</v>
      </c>
      <c r="I152" s="26" t="s">
        <v>160</v>
      </c>
      <c r="J152" s="26" t="s">
        <v>3</v>
      </c>
      <c r="K152" s="23"/>
      <c r="L152" s="23"/>
    </row>
    <row r="153" spans="1:12" ht="14.45" customHeight="1">
      <c r="A153" s="22">
        <v>152</v>
      </c>
      <c r="B153" s="23" t="s">
        <v>154</v>
      </c>
      <c r="C153" s="23" t="s">
        <v>24</v>
      </c>
      <c r="D153" s="23" t="s">
        <v>503</v>
      </c>
      <c r="E153" s="23" t="s">
        <v>533</v>
      </c>
      <c r="F153" s="23" t="s">
        <v>157</v>
      </c>
      <c r="G153" s="23" t="s">
        <v>158</v>
      </c>
      <c r="H153" s="23" t="s">
        <v>159</v>
      </c>
      <c r="I153" s="26" t="s">
        <v>160</v>
      </c>
      <c r="J153" s="26" t="s">
        <v>3</v>
      </c>
      <c r="K153" s="23"/>
      <c r="L153" s="23"/>
    </row>
    <row r="154" spans="1:12" ht="14.45" customHeight="1">
      <c r="A154" s="22">
        <v>153</v>
      </c>
      <c r="B154" s="23" t="s">
        <v>154</v>
      </c>
      <c r="C154" s="23" t="s">
        <v>24</v>
      </c>
      <c r="D154" s="23" t="s">
        <v>281</v>
      </c>
      <c r="E154" s="23" t="s">
        <v>524</v>
      </c>
      <c r="F154" s="23" t="s">
        <v>157</v>
      </c>
      <c r="G154" s="23" t="s">
        <v>158</v>
      </c>
      <c r="H154" s="23" t="s">
        <v>159</v>
      </c>
      <c r="I154" s="26" t="s">
        <v>160</v>
      </c>
      <c r="J154" s="26" t="s">
        <v>3</v>
      </c>
      <c r="K154" s="23"/>
      <c r="L154" s="23"/>
    </row>
    <row r="155" spans="1:12" ht="14.45" customHeight="1">
      <c r="A155" s="22">
        <v>154</v>
      </c>
      <c r="B155" s="23" t="s">
        <v>154</v>
      </c>
      <c r="C155" s="23" t="s">
        <v>24</v>
      </c>
      <c r="D155" s="23" t="s">
        <v>281</v>
      </c>
      <c r="E155" s="23" t="s">
        <v>525</v>
      </c>
      <c r="F155" s="23" t="s">
        <v>157</v>
      </c>
      <c r="G155" s="23" t="s">
        <v>158</v>
      </c>
      <c r="H155" s="23" t="s">
        <v>159</v>
      </c>
      <c r="I155" s="26" t="s">
        <v>160</v>
      </c>
      <c r="J155" s="107" t="s">
        <v>499</v>
      </c>
      <c r="K155" s="23"/>
      <c r="L155" s="23"/>
    </row>
    <row r="156" spans="1:12" ht="14.45" customHeight="1">
      <c r="A156" s="22">
        <v>155</v>
      </c>
      <c r="B156" s="23" t="s">
        <v>154</v>
      </c>
      <c r="C156" s="23" t="s">
        <v>24</v>
      </c>
      <c r="D156" s="23" t="s">
        <v>281</v>
      </c>
      <c r="E156" s="23" t="s">
        <v>534</v>
      </c>
      <c r="F156" s="23" t="s">
        <v>157</v>
      </c>
      <c r="G156" s="23" t="s">
        <v>158</v>
      </c>
      <c r="H156" s="23" t="s">
        <v>159</v>
      </c>
      <c r="I156" s="26" t="s">
        <v>160</v>
      </c>
      <c r="J156" s="26" t="s">
        <v>3</v>
      </c>
      <c r="K156" s="23"/>
      <c r="L156" s="23"/>
    </row>
    <row r="157" spans="1:12" ht="14.45" customHeight="1">
      <c r="A157" s="22">
        <v>156</v>
      </c>
      <c r="B157" s="23" t="s">
        <v>154</v>
      </c>
      <c r="C157" s="23" t="s">
        <v>24</v>
      </c>
      <c r="D157" s="23" t="s">
        <v>281</v>
      </c>
      <c r="E157" s="23" t="s">
        <v>535</v>
      </c>
      <c r="F157" s="23" t="s">
        <v>157</v>
      </c>
      <c r="G157" s="23" t="s">
        <v>158</v>
      </c>
      <c r="H157" s="23" t="s">
        <v>159</v>
      </c>
      <c r="I157" s="26" t="s">
        <v>160</v>
      </c>
      <c r="J157" s="26" t="s">
        <v>3</v>
      </c>
      <c r="K157" s="23"/>
      <c r="L157" s="23"/>
    </row>
    <row r="158" spans="1:12" ht="14.45" customHeight="1">
      <c r="A158" s="22">
        <v>157</v>
      </c>
      <c r="B158" s="23" t="s">
        <v>154</v>
      </c>
      <c r="C158" s="23" t="s">
        <v>24</v>
      </c>
      <c r="D158" s="23" t="s">
        <v>281</v>
      </c>
      <c r="E158" s="23" t="s">
        <v>282</v>
      </c>
      <c r="F158" s="23" t="s">
        <v>157</v>
      </c>
      <c r="G158" s="23" t="s">
        <v>158</v>
      </c>
      <c r="H158" s="23" t="s">
        <v>159</v>
      </c>
      <c r="I158" s="26" t="s">
        <v>160</v>
      </c>
      <c r="J158" s="107" t="s">
        <v>499</v>
      </c>
      <c r="K158" s="23"/>
      <c r="L158" s="23"/>
    </row>
    <row r="159" spans="1:12" ht="14.45" customHeight="1">
      <c r="A159" s="22">
        <v>158</v>
      </c>
      <c r="B159" s="23" t="s">
        <v>154</v>
      </c>
      <c r="C159" s="23" t="s">
        <v>24</v>
      </c>
      <c r="D159" s="23" t="s">
        <v>281</v>
      </c>
      <c r="E159" s="23" t="s">
        <v>536</v>
      </c>
      <c r="F159" s="23" t="s">
        <v>157</v>
      </c>
      <c r="G159" s="23" t="s">
        <v>158</v>
      </c>
      <c r="H159" s="23" t="s">
        <v>159</v>
      </c>
      <c r="I159" s="26" t="s">
        <v>160</v>
      </c>
      <c r="J159" s="26" t="s">
        <v>3</v>
      </c>
      <c r="K159" s="23"/>
      <c r="L159" s="23"/>
    </row>
    <row r="160" spans="1:12" ht="14.45" customHeight="1">
      <c r="A160" s="22">
        <v>159</v>
      </c>
      <c r="B160" s="23" t="s">
        <v>154</v>
      </c>
      <c r="C160" s="23" t="s">
        <v>24</v>
      </c>
      <c r="D160" s="23" t="s">
        <v>281</v>
      </c>
      <c r="E160" s="23" t="s">
        <v>537</v>
      </c>
      <c r="F160" s="23" t="s">
        <v>157</v>
      </c>
      <c r="G160" s="23" t="s">
        <v>158</v>
      </c>
      <c r="H160" s="23" t="s">
        <v>159</v>
      </c>
      <c r="I160" s="26" t="s">
        <v>160</v>
      </c>
      <c r="J160" s="26" t="s">
        <v>3</v>
      </c>
      <c r="K160" s="23"/>
      <c r="L160" s="23"/>
    </row>
    <row r="161" spans="1:12" ht="13.15" customHeight="1">
      <c r="A161" s="22">
        <v>160</v>
      </c>
      <c r="B161" s="23" t="s">
        <v>154</v>
      </c>
      <c r="C161" s="23" t="s">
        <v>24</v>
      </c>
      <c r="D161" s="23" t="s">
        <v>281</v>
      </c>
      <c r="E161" s="23" t="s">
        <v>538</v>
      </c>
      <c r="F161" s="23" t="s">
        <v>157</v>
      </c>
      <c r="G161" s="23" t="s">
        <v>158</v>
      </c>
      <c r="H161" s="23" t="s">
        <v>159</v>
      </c>
      <c r="I161" s="26" t="s">
        <v>160</v>
      </c>
      <c r="J161" s="26" t="s">
        <v>3</v>
      </c>
      <c r="K161" s="23"/>
      <c r="L161" s="308"/>
    </row>
    <row r="162" spans="1:12" ht="13.15" customHeight="1">
      <c r="A162" s="22">
        <v>161</v>
      </c>
      <c r="B162" s="23" t="s">
        <v>154</v>
      </c>
      <c r="C162" s="23" t="s">
        <v>24</v>
      </c>
      <c r="D162" s="23" t="s">
        <v>281</v>
      </c>
      <c r="E162" s="23" t="s">
        <v>283</v>
      </c>
      <c r="F162" s="23" t="s">
        <v>157</v>
      </c>
      <c r="G162" s="23" t="s">
        <v>158</v>
      </c>
      <c r="H162" s="23" t="s">
        <v>159</v>
      </c>
      <c r="I162" s="26" t="s">
        <v>160</v>
      </c>
      <c r="J162" s="26" t="s">
        <v>3</v>
      </c>
      <c r="K162" s="23"/>
      <c r="L162" s="308"/>
    </row>
    <row r="163" spans="1:12" ht="13.15" customHeight="1">
      <c r="A163" s="22">
        <v>162</v>
      </c>
      <c r="B163" s="23" t="s">
        <v>154</v>
      </c>
      <c r="C163" s="23" t="s">
        <v>24</v>
      </c>
      <c r="D163" s="23" t="s">
        <v>281</v>
      </c>
      <c r="E163" s="23" t="s">
        <v>284</v>
      </c>
      <c r="F163" s="23" t="s">
        <v>157</v>
      </c>
      <c r="G163" s="23" t="s">
        <v>158</v>
      </c>
      <c r="H163" s="23" t="s">
        <v>159</v>
      </c>
      <c r="I163" s="26" t="s">
        <v>160</v>
      </c>
      <c r="J163" s="107" t="s">
        <v>499</v>
      </c>
      <c r="K163" s="23"/>
      <c r="L163" s="308"/>
    </row>
    <row r="164" spans="1:12" ht="15" customHeight="1">
      <c r="A164" s="22">
        <v>163</v>
      </c>
      <c r="B164" s="23" t="s">
        <v>154</v>
      </c>
      <c r="C164" s="23" t="s">
        <v>24</v>
      </c>
      <c r="D164" s="23" t="s">
        <v>281</v>
      </c>
      <c r="E164" s="23" t="s">
        <v>539</v>
      </c>
      <c r="F164" s="23" t="s">
        <v>157</v>
      </c>
      <c r="G164" s="23" t="s">
        <v>158</v>
      </c>
      <c r="H164" s="23" t="s">
        <v>159</v>
      </c>
      <c r="I164" s="26" t="s">
        <v>160</v>
      </c>
      <c r="J164" s="26" t="s">
        <v>3</v>
      </c>
      <c r="K164" s="106"/>
      <c r="L164" s="36"/>
    </row>
    <row r="165" spans="1:12">
      <c r="A165" s="22">
        <v>164</v>
      </c>
      <c r="B165" s="23" t="s">
        <v>154</v>
      </c>
      <c r="C165" s="23" t="s">
        <v>24</v>
      </c>
      <c r="D165" s="23" t="s">
        <v>281</v>
      </c>
      <c r="E165" s="23" t="s">
        <v>540</v>
      </c>
      <c r="F165" s="23" t="s">
        <v>157</v>
      </c>
      <c r="G165" s="23" t="s">
        <v>158</v>
      </c>
      <c r="H165" s="23" t="s">
        <v>159</v>
      </c>
      <c r="I165" s="26" t="s">
        <v>160</v>
      </c>
      <c r="J165" s="26" t="s">
        <v>3</v>
      </c>
      <c r="K165" s="23"/>
      <c r="L165" s="23"/>
    </row>
    <row r="166" spans="1:12">
      <c r="A166" s="22">
        <v>165</v>
      </c>
      <c r="B166" s="23" t="s">
        <v>154</v>
      </c>
      <c r="C166" s="23" t="s">
        <v>24</v>
      </c>
      <c r="D166" s="23" t="s">
        <v>281</v>
      </c>
      <c r="E166" s="23" t="s">
        <v>285</v>
      </c>
      <c r="F166" s="23" t="s">
        <v>157</v>
      </c>
      <c r="G166" s="23" t="s">
        <v>158</v>
      </c>
      <c r="H166" s="23" t="s">
        <v>159</v>
      </c>
      <c r="I166" s="26" t="s">
        <v>160</v>
      </c>
      <c r="J166" s="107" t="s">
        <v>499</v>
      </c>
      <c r="K166" s="23"/>
      <c r="L166" s="23"/>
    </row>
    <row r="167" spans="1:12" ht="15">
      <c r="A167" s="22">
        <v>166</v>
      </c>
      <c r="B167" s="23" t="s">
        <v>154</v>
      </c>
      <c r="C167" s="23" t="s">
        <v>24</v>
      </c>
      <c r="D167" s="23" t="s">
        <v>281</v>
      </c>
      <c r="E167" s="23" t="s">
        <v>541</v>
      </c>
      <c r="F167" s="23" t="s">
        <v>157</v>
      </c>
      <c r="G167" s="23" t="s">
        <v>158</v>
      </c>
      <c r="H167" s="23" t="s">
        <v>159</v>
      </c>
      <c r="I167" s="26" t="s">
        <v>160</v>
      </c>
      <c r="J167" s="26" t="s">
        <v>4</v>
      </c>
      <c r="K167" s="257" t="s">
        <v>649</v>
      </c>
      <c r="L167" s="154" t="s">
        <v>721</v>
      </c>
    </row>
    <row r="168" spans="1:12">
      <c r="A168" s="22">
        <v>167</v>
      </c>
      <c r="B168" s="23" t="s">
        <v>154</v>
      </c>
      <c r="C168" s="23" t="s">
        <v>24</v>
      </c>
      <c r="D168" s="23" t="s">
        <v>281</v>
      </c>
      <c r="E168" s="23" t="s">
        <v>286</v>
      </c>
      <c r="F168" s="23" t="s">
        <v>157</v>
      </c>
      <c r="G168" s="23" t="s">
        <v>158</v>
      </c>
      <c r="H168" s="23" t="s">
        <v>159</v>
      </c>
      <c r="I168" s="26" t="s">
        <v>160</v>
      </c>
      <c r="J168" s="26" t="s">
        <v>3</v>
      </c>
      <c r="K168" s="23"/>
      <c r="L168" s="23"/>
    </row>
    <row r="169" spans="1:12">
      <c r="A169" s="22">
        <v>168</v>
      </c>
      <c r="B169" s="23" t="s">
        <v>154</v>
      </c>
      <c r="C169" s="23" t="s">
        <v>24</v>
      </c>
      <c r="D169" s="23" t="s">
        <v>281</v>
      </c>
      <c r="E169" s="23" t="s">
        <v>287</v>
      </c>
      <c r="F169" s="23" t="s">
        <v>157</v>
      </c>
      <c r="G169" s="23" t="s">
        <v>158</v>
      </c>
      <c r="H169" s="23" t="s">
        <v>159</v>
      </c>
      <c r="I169" s="26" t="s">
        <v>160</v>
      </c>
      <c r="J169" s="26" t="s">
        <v>3</v>
      </c>
      <c r="K169" s="23"/>
      <c r="L169" s="23"/>
    </row>
    <row r="170" spans="1:12">
      <c r="A170" s="22">
        <v>169</v>
      </c>
      <c r="B170" s="23" t="s">
        <v>154</v>
      </c>
      <c r="C170" s="23" t="s">
        <v>24</v>
      </c>
      <c r="D170" s="23" t="s">
        <v>281</v>
      </c>
      <c r="E170" s="23" t="s">
        <v>288</v>
      </c>
      <c r="F170" s="23" t="s">
        <v>157</v>
      </c>
      <c r="G170" s="23" t="s">
        <v>158</v>
      </c>
      <c r="H170" s="23" t="s">
        <v>159</v>
      </c>
      <c r="I170" s="26" t="s">
        <v>160</v>
      </c>
      <c r="J170" s="26" t="s">
        <v>3</v>
      </c>
      <c r="K170" s="23"/>
      <c r="L170" s="23"/>
    </row>
    <row r="171" spans="1:12">
      <c r="A171" s="22">
        <v>170</v>
      </c>
      <c r="B171" s="23" t="s">
        <v>154</v>
      </c>
      <c r="C171" s="23" t="s">
        <v>24</v>
      </c>
      <c r="D171" s="23" t="s">
        <v>281</v>
      </c>
      <c r="E171" s="23" t="s">
        <v>289</v>
      </c>
      <c r="F171" s="23" t="s">
        <v>157</v>
      </c>
      <c r="G171" s="23" t="s">
        <v>158</v>
      </c>
      <c r="H171" s="23" t="s">
        <v>159</v>
      </c>
      <c r="I171" s="26" t="s">
        <v>160</v>
      </c>
      <c r="J171" s="26" t="s">
        <v>3</v>
      </c>
      <c r="K171" s="23"/>
      <c r="L171" s="23"/>
    </row>
    <row r="172" spans="1:12">
      <c r="A172" s="22">
        <v>171</v>
      </c>
      <c r="B172" s="23" t="s">
        <v>154</v>
      </c>
      <c r="C172" s="23" t="s">
        <v>24</v>
      </c>
      <c r="D172" s="23" t="s">
        <v>281</v>
      </c>
      <c r="E172" s="23" t="s">
        <v>290</v>
      </c>
      <c r="F172" s="23" t="s">
        <v>157</v>
      </c>
      <c r="G172" s="23" t="s">
        <v>158</v>
      </c>
      <c r="H172" s="23" t="s">
        <v>159</v>
      </c>
      <c r="I172" s="26" t="s">
        <v>160</v>
      </c>
      <c r="J172" s="26" t="s">
        <v>3</v>
      </c>
      <c r="K172" s="23"/>
      <c r="L172" s="23"/>
    </row>
    <row r="173" spans="1:12">
      <c r="A173" s="22">
        <v>172</v>
      </c>
      <c r="B173" s="23" t="s">
        <v>154</v>
      </c>
      <c r="C173" s="23" t="s">
        <v>24</v>
      </c>
      <c r="D173" s="23" t="s">
        <v>291</v>
      </c>
      <c r="E173" s="23" t="s">
        <v>524</v>
      </c>
      <c r="F173" s="23" t="s">
        <v>157</v>
      </c>
      <c r="G173" s="23" t="s">
        <v>158</v>
      </c>
      <c r="H173" s="23" t="s">
        <v>159</v>
      </c>
      <c r="I173" s="26" t="s">
        <v>160</v>
      </c>
      <c r="J173" s="26" t="s">
        <v>3</v>
      </c>
      <c r="K173" s="23"/>
      <c r="L173" s="23"/>
    </row>
    <row r="174" spans="1:12">
      <c r="A174" s="22">
        <v>173</v>
      </c>
      <c r="B174" s="23" t="s">
        <v>154</v>
      </c>
      <c r="C174" s="23" t="s">
        <v>24</v>
      </c>
      <c r="D174" s="23" t="s">
        <v>291</v>
      </c>
      <c r="E174" s="23" t="s">
        <v>525</v>
      </c>
      <c r="F174" s="23" t="s">
        <v>157</v>
      </c>
      <c r="G174" s="23" t="s">
        <v>158</v>
      </c>
      <c r="H174" s="23" t="s">
        <v>159</v>
      </c>
      <c r="I174" s="26" t="s">
        <v>160</v>
      </c>
      <c r="J174" s="107" t="s">
        <v>499</v>
      </c>
      <c r="K174" s="23"/>
      <c r="L174" s="23"/>
    </row>
    <row r="175" spans="1:12">
      <c r="A175" s="22">
        <v>174</v>
      </c>
      <c r="B175" s="23" t="s">
        <v>154</v>
      </c>
      <c r="C175" s="23" t="s">
        <v>24</v>
      </c>
      <c r="D175" s="23" t="s">
        <v>291</v>
      </c>
      <c r="E175" s="23" t="s">
        <v>542</v>
      </c>
      <c r="F175" s="23" t="s">
        <v>157</v>
      </c>
      <c r="G175" s="23" t="s">
        <v>158</v>
      </c>
      <c r="H175" s="23" t="s">
        <v>159</v>
      </c>
      <c r="I175" s="26" t="s">
        <v>160</v>
      </c>
      <c r="J175" s="26" t="s">
        <v>3</v>
      </c>
      <c r="K175" s="23"/>
      <c r="L175" s="23"/>
    </row>
    <row r="176" spans="1:12">
      <c r="A176" s="22">
        <v>175</v>
      </c>
      <c r="B176" s="23" t="s">
        <v>154</v>
      </c>
      <c r="C176" s="23" t="s">
        <v>24</v>
      </c>
      <c r="D176" s="23" t="s">
        <v>291</v>
      </c>
      <c r="E176" s="23" t="s">
        <v>292</v>
      </c>
      <c r="F176" s="23" t="s">
        <v>157</v>
      </c>
      <c r="G176" s="23" t="s">
        <v>158</v>
      </c>
      <c r="H176" s="23" t="s">
        <v>159</v>
      </c>
      <c r="I176" s="26" t="s">
        <v>160</v>
      </c>
      <c r="J176" s="26" t="s">
        <v>3</v>
      </c>
      <c r="K176" s="23"/>
      <c r="L176" s="23"/>
    </row>
    <row r="177" spans="1:12">
      <c r="A177" s="22">
        <v>176</v>
      </c>
      <c r="B177" s="23" t="s">
        <v>154</v>
      </c>
      <c r="C177" s="23" t="s">
        <v>24</v>
      </c>
      <c r="D177" s="23" t="s">
        <v>291</v>
      </c>
      <c r="E177" s="23" t="s">
        <v>293</v>
      </c>
      <c r="F177" s="23" t="s">
        <v>157</v>
      </c>
      <c r="G177" s="23" t="s">
        <v>158</v>
      </c>
      <c r="H177" s="23" t="s">
        <v>159</v>
      </c>
      <c r="I177" s="26" t="s">
        <v>160</v>
      </c>
      <c r="J177" s="107" t="s">
        <v>499</v>
      </c>
      <c r="K177" s="23"/>
      <c r="L177" s="23"/>
    </row>
    <row r="178" spans="1:12">
      <c r="A178" s="22">
        <v>177</v>
      </c>
      <c r="B178" s="23" t="s">
        <v>154</v>
      </c>
      <c r="C178" s="23" t="s">
        <v>24</v>
      </c>
      <c r="D178" s="23" t="s">
        <v>291</v>
      </c>
      <c r="E178" s="23" t="s">
        <v>543</v>
      </c>
      <c r="F178" s="23" t="s">
        <v>157</v>
      </c>
      <c r="G178" s="23" t="s">
        <v>158</v>
      </c>
      <c r="H178" s="23" t="s">
        <v>159</v>
      </c>
      <c r="I178" s="26" t="s">
        <v>160</v>
      </c>
      <c r="J178" s="26" t="s">
        <v>3</v>
      </c>
      <c r="K178" s="23"/>
      <c r="L178" s="23"/>
    </row>
    <row r="179" spans="1:12">
      <c r="A179" s="22">
        <v>178</v>
      </c>
      <c r="B179" s="23" t="s">
        <v>154</v>
      </c>
      <c r="C179" s="23" t="s">
        <v>24</v>
      </c>
      <c r="D179" s="23" t="s">
        <v>291</v>
      </c>
      <c r="E179" s="23" t="s">
        <v>544</v>
      </c>
      <c r="F179" s="23" t="s">
        <v>157</v>
      </c>
      <c r="G179" s="23" t="s">
        <v>158</v>
      </c>
      <c r="H179" s="23" t="s">
        <v>159</v>
      </c>
      <c r="I179" s="26" t="s">
        <v>160</v>
      </c>
      <c r="J179" s="26" t="s">
        <v>3</v>
      </c>
      <c r="K179" s="23"/>
      <c r="L179" s="23"/>
    </row>
    <row r="180" spans="1:12">
      <c r="A180" s="22">
        <v>179</v>
      </c>
      <c r="B180" s="23" t="s">
        <v>154</v>
      </c>
      <c r="C180" s="23" t="s">
        <v>24</v>
      </c>
      <c r="D180" s="23" t="s">
        <v>291</v>
      </c>
      <c r="E180" s="23" t="s">
        <v>545</v>
      </c>
      <c r="F180" s="23" t="s">
        <v>157</v>
      </c>
      <c r="G180" s="23" t="s">
        <v>158</v>
      </c>
      <c r="H180" s="23" t="s">
        <v>159</v>
      </c>
      <c r="I180" s="26" t="s">
        <v>160</v>
      </c>
      <c r="J180" s="26" t="s">
        <v>3</v>
      </c>
      <c r="K180" s="23"/>
      <c r="L180" s="23"/>
    </row>
    <row r="181" spans="1:12">
      <c r="A181" s="22">
        <v>180</v>
      </c>
      <c r="B181" s="23" t="s">
        <v>154</v>
      </c>
      <c r="C181" s="23" t="s">
        <v>24</v>
      </c>
      <c r="D181" s="23" t="s">
        <v>291</v>
      </c>
      <c r="E181" s="23" t="s">
        <v>294</v>
      </c>
      <c r="F181" s="23" t="s">
        <v>157</v>
      </c>
      <c r="G181" s="23" t="s">
        <v>158</v>
      </c>
      <c r="H181" s="23" t="s">
        <v>159</v>
      </c>
      <c r="I181" s="26" t="s">
        <v>160</v>
      </c>
      <c r="J181" s="26" t="s">
        <v>3</v>
      </c>
      <c r="K181" s="23"/>
      <c r="L181" s="23"/>
    </row>
    <row r="182" spans="1:12">
      <c r="A182" s="22">
        <v>181</v>
      </c>
      <c r="B182" s="23" t="s">
        <v>154</v>
      </c>
      <c r="C182" s="23" t="s">
        <v>24</v>
      </c>
      <c r="D182" s="23" t="s">
        <v>291</v>
      </c>
      <c r="E182" s="23" t="s">
        <v>295</v>
      </c>
      <c r="F182" s="23" t="s">
        <v>157</v>
      </c>
      <c r="G182" s="23" t="s">
        <v>158</v>
      </c>
      <c r="H182" s="23" t="s">
        <v>159</v>
      </c>
      <c r="I182" s="26" t="s">
        <v>160</v>
      </c>
      <c r="J182" s="107" t="s">
        <v>499</v>
      </c>
      <c r="K182" s="23"/>
      <c r="L182" s="23"/>
    </row>
    <row r="183" spans="1:12">
      <c r="A183" s="22">
        <v>182</v>
      </c>
      <c r="B183" s="23" t="s">
        <v>154</v>
      </c>
      <c r="C183" s="23" t="s">
        <v>24</v>
      </c>
      <c r="D183" s="23" t="s">
        <v>291</v>
      </c>
      <c r="E183" s="23" t="s">
        <v>546</v>
      </c>
      <c r="F183" s="23" t="s">
        <v>157</v>
      </c>
      <c r="G183" s="23" t="s">
        <v>158</v>
      </c>
      <c r="H183" s="23" t="s">
        <v>159</v>
      </c>
      <c r="I183" s="26" t="s">
        <v>160</v>
      </c>
      <c r="J183" s="26" t="s">
        <v>3</v>
      </c>
      <c r="K183" s="23"/>
      <c r="L183" s="23"/>
    </row>
    <row r="184" spans="1:12">
      <c r="A184" s="22">
        <v>183</v>
      </c>
      <c r="B184" s="23" t="s">
        <v>154</v>
      </c>
      <c r="C184" s="23" t="s">
        <v>24</v>
      </c>
      <c r="D184" s="23" t="s">
        <v>291</v>
      </c>
      <c r="E184" s="23" t="s">
        <v>547</v>
      </c>
      <c r="F184" s="23" t="s">
        <v>157</v>
      </c>
      <c r="G184" s="23" t="s">
        <v>158</v>
      </c>
      <c r="H184" s="23" t="s">
        <v>159</v>
      </c>
      <c r="I184" s="26" t="s">
        <v>160</v>
      </c>
      <c r="J184" s="26" t="s">
        <v>3</v>
      </c>
      <c r="K184" s="23"/>
      <c r="L184" s="23"/>
    </row>
    <row r="185" spans="1:12">
      <c r="A185" s="22">
        <v>184</v>
      </c>
      <c r="B185" s="23" t="s">
        <v>154</v>
      </c>
      <c r="C185" s="23" t="s">
        <v>24</v>
      </c>
      <c r="D185" s="23" t="s">
        <v>291</v>
      </c>
      <c r="E185" s="23" t="s">
        <v>548</v>
      </c>
      <c r="F185" s="23" t="s">
        <v>157</v>
      </c>
      <c r="G185" s="23" t="s">
        <v>158</v>
      </c>
      <c r="H185" s="23" t="s">
        <v>159</v>
      </c>
      <c r="I185" s="26" t="s">
        <v>160</v>
      </c>
      <c r="J185" s="107" t="s">
        <v>499</v>
      </c>
      <c r="K185" s="23"/>
      <c r="L185" s="23"/>
    </row>
    <row r="186" spans="1:12">
      <c r="A186" s="22">
        <v>185</v>
      </c>
      <c r="B186" s="23" t="s">
        <v>154</v>
      </c>
      <c r="C186" s="23" t="s">
        <v>24</v>
      </c>
      <c r="D186" s="23" t="s">
        <v>291</v>
      </c>
      <c r="E186" s="23" t="s">
        <v>549</v>
      </c>
      <c r="F186" s="23" t="s">
        <v>157</v>
      </c>
      <c r="G186" s="23" t="s">
        <v>158</v>
      </c>
      <c r="H186" s="23" t="s">
        <v>159</v>
      </c>
      <c r="I186" s="26" t="s">
        <v>160</v>
      </c>
      <c r="J186" s="107" t="s">
        <v>499</v>
      </c>
      <c r="K186" s="23"/>
      <c r="L186" s="23"/>
    </row>
    <row r="187" spans="1:12">
      <c r="A187" s="22">
        <v>186</v>
      </c>
      <c r="B187" s="23" t="s">
        <v>154</v>
      </c>
      <c r="C187" s="23" t="s">
        <v>24</v>
      </c>
      <c r="D187" s="23" t="s">
        <v>291</v>
      </c>
      <c r="E187" s="23" t="s">
        <v>490</v>
      </c>
      <c r="F187" s="23" t="s">
        <v>157</v>
      </c>
      <c r="G187" s="23" t="s">
        <v>158</v>
      </c>
      <c r="H187" s="23" t="s">
        <v>159</v>
      </c>
      <c r="I187" s="26" t="s">
        <v>160</v>
      </c>
      <c r="J187" s="26" t="s">
        <v>3</v>
      </c>
      <c r="K187" s="23"/>
      <c r="L187" s="23"/>
    </row>
    <row r="188" spans="1:12">
      <c r="A188" s="22">
        <v>187</v>
      </c>
      <c r="B188" s="23" t="s">
        <v>154</v>
      </c>
      <c r="C188" s="23" t="s">
        <v>24</v>
      </c>
      <c r="D188" s="23" t="s">
        <v>291</v>
      </c>
      <c r="E188" s="23" t="s">
        <v>550</v>
      </c>
      <c r="F188" s="23" t="s">
        <v>157</v>
      </c>
      <c r="G188" s="23" t="s">
        <v>158</v>
      </c>
      <c r="H188" s="23" t="s">
        <v>159</v>
      </c>
      <c r="I188" s="26" t="s">
        <v>160</v>
      </c>
      <c r="J188" s="107" t="s">
        <v>499</v>
      </c>
      <c r="K188" s="23"/>
      <c r="L188" s="23"/>
    </row>
    <row r="189" spans="1:12">
      <c r="A189" s="22">
        <v>188</v>
      </c>
      <c r="B189" s="23" t="s">
        <v>154</v>
      </c>
      <c r="C189" s="23" t="s">
        <v>24</v>
      </c>
      <c r="D189" s="23" t="s">
        <v>291</v>
      </c>
      <c r="E189" s="23" t="s">
        <v>296</v>
      </c>
      <c r="F189" s="23" t="s">
        <v>157</v>
      </c>
      <c r="G189" s="23" t="s">
        <v>158</v>
      </c>
      <c r="H189" s="23" t="s">
        <v>159</v>
      </c>
      <c r="I189" s="26" t="s">
        <v>160</v>
      </c>
      <c r="J189" s="107" t="s">
        <v>499</v>
      </c>
      <c r="K189" s="23"/>
      <c r="L189" s="23"/>
    </row>
    <row r="190" spans="1:12" ht="15">
      <c r="A190" s="22">
        <v>189</v>
      </c>
      <c r="B190" s="23" t="s">
        <v>154</v>
      </c>
      <c r="C190" s="23" t="s">
        <v>24</v>
      </c>
      <c r="D190" s="23" t="s">
        <v>291</v>
      </c>
      <c r="E190" s="23" t="s">
        <v>551</v>
      </c>
      <c r="F190" s="23" t="s">
        <v>157</v>
      </c>
      <c r="G190" s="23" t="s">
        <v>158</v>
      </c>
      <c r="H190" s="23" t="s">
        <v>159</v>
      </c>
      <c r="I190" s="26" t="s">
        <v>160</v>
      </c>
      <c r="J190" s="26" t="s">
        <v>4</v>
      </c>
      <c r="K190" s="257" t="s">
        <v>649</v>
      </c>
      <c r="L190" s="255" t="s">
        <v>721</v>
      </c>
    </row>
    <row r="191" spans="1:12">
      <c r="A191" s="22">
        <v>190</v>
      </c>
      <c r="B191" s="23" t="s">
        <v>154</v>
      </c>
      <c r="C191" s="23" t="s">
        <v>24</v>
      </c>
      <c r="D191" s="23" t="s">
        <v>291</v>
      </c>
      <c r="E191" s="23" t="s">
        <v>486</v>
      </c>
      <c r="F191" s="23" t="s">
        <v>157</v>
      </c>
      <c r="G191" s="23" t="s">
        <v>158</v>
      </c>
      <c r="H191" s="23" t="s">
        <v>159</v>
      </c>
      <c r="I191" s="26" t="s">
        <v>160</v>
      </c>
      <c r="J191" s="26" t="s">
        <v>3</v>
      </c>
      <c r="K191" s="23"/>
      <c r="L191" s="23"/>
    </row>
    <row r="192" spans="1:12">
      <c r="A192" s="22">
        <v>191</v>
      </c>
      <c r="B192" s="23" t="s">
        <v>154</v>
      </c>
      <c r="C192" s="23" t="s">
        <v>24</v>
      </c>
      <c r="D192" s="23" t="s">
        <v>291</v>
      </c>
      <c r="E192" s="23" t="s">
        <v>498</v>
      </c>
      <c r="F192" s="23" t="s">
        <v>157</v>
      </c>
      <c r="G192" s="23" t="s">
        <v>158</v>
      </c>
      <c r="H192" s="23" t="s">
        <v>159</v>
      </c>
      <c r="I192" s="26" t="s">
        <v>160</v>
      </c>
      <c r="J192" s="26" t="s">
        <v>3</v>
      </c>
      <c r="K192" s="23"/>
      <c r="L192" s="23"/>
    </row>
    <row r="193" spans="1:12">
      <c r="A193" s="22">
        <v>192</v>
      </c>
      <c r="B193" s="23" t="s">
        <v>154</v>
      </c>
      <c r="C193" s="23" t="s">
        <v>24</v>
      </c>
      <c r="D193" s="23" t="s">
        <v>291</v>
      </c>
      <c r="E193" s="23" t="s">
        <v>552</v>
      </c>
      <c r="F193" s="23" t="s">
        <v>157</v>
      </c>
      <c r="G193" s="23" t="s">
        <v>158</v>
      </c>
      <c r="H193" s="23" t="s">
        <v>159</v>
      </c>
      <c r="I193" s="26" t="s">
        <v>160</v>
      </c>
      <c r="J193" s="107" t="s">
        <v>499</v>
      </c>
      <c r="K193" s="23"/>
      <c r="L193" s="23"/>
    </row>
    <row r="194" spans="1:12">
      <c r="A194" s="22">
        <v>193</v>
      </c>
      <c r="B194" s="23" t="s">
        <v>154</v>
      </c>
      <c r="C194" s="23" t="s">
        <v>24</v>
      </c>
      <c r="D194" s="23" t="s">
        <v>291</v>
      </c>
      <c r="E194" s="23" t="s">
        <v>553</v>
      </c>
      <c r="F194" s="23" t="s">
        <v>157</v>
      </c>
      <c r="G194" s="23" t="s">
        <v>158</v>
      </c>
      <c r="H194" s="23" t="s">
        <v>159</v>
      </c>
      <c r="I194" s="26" t="s">
        <v>160</v>
      </c>
      <c r="J194" s="107" t="s">
        <v>499</v>
      </c>
      <c r="K194" s="23"/>
      <c r="L194" s="23"/>
    </row>
    <row r="195" spans="1:12">
      <c r="A195" s="22">
        <v>194</v>
      </c>
      <c r="B195" s="23" t="s">
        <v>154</v>
      </c>
      <c r="C195" s="23" t="s">
        <v>24</v>
      </c>
      <c r="D195" s="23" t="s">
        <v>291</v>
      </c>
      <c r="E195" s="23" t="s">
        <v>297</v>
      </c>
      <c r="F195" s="23" t="s">
        <v>157</v>
      </c>
      <c r="G195" s="23" t="s">
        <v>158</v>
      </c>
      <c r="H195" s="23" t="s">
        <v>159</v>
      </c>
      <c r="I195" s="26" t="s">
        <v>160</v>
      </c>
      <c r="J195" s="26" t="s">
        <v>3</v>
      </c>
      <c r="K195" s="23"/>
      <c r="L195" s="23"/>
    </row>
    <row r="196" spans="1:12">
      <c r="A196" s="22">
        <v>195</v>
      </c>
      <c r="B196" s="23" t="s">
        <v>154</v>
      </c>
      <c r="C196" s="23" t="s">
        <v>24</v>
      </c>
      <c r="D196" s="23" t="s">
        <v>291</v>
      </c>
      <c r="E196" s="23" t="s">
        <v>298</v>
      </c>
      <c r="F196" s="23" t="s">
        <v>157</v>
      </c>
      <c r="G196" s="23" t="s">
        <v>158</v>
      </c>
      <c r="H196" s="23" t="s">
        <v>159</v>
      </c>
      <c r="I196" s="26" t="s">
        <v>160</v>
      </c>
      <c r="J196" s="26" t="s">
        <v>3</v>
      </c>
      <c r="K196" s="23"/>
      <c r="L196" s="23"/>
    </row>
    <row r="197" spans="1:12">
      <c r="A197" s="22">
        <v>196</v>
      </c>
      <c r="B197" s="23" t="s">
        <v>154</v>
      </c>
      <c r="C197" s="23" t="s">
        <v>24</v>
      </c>
      <c r="D197" s="23" t="s">
        <v>291</v>
      </c>
      <c r="E197" s="23" t="s">
        <v>299</v>
      </c>
      <c r="F197" s="23" t="s">
        <v>157</v>
      </c>
      <c r="G197" s="23" t="s">
        <v>158</v>
      </c>
      <c r="H197" s="23" t="s">
        <v>159</v>
      </c>
      <c r="I197" s="26" t="s">
        <v>160</v>
      </c>
      <c r="J197" s="26" t="s">
        <v>3</v>
      </c>
      <c r="K197" s="23"/>
      <c r="L197" s="23"/>
    </row>
    <row r="198" spans="1:12">
      <c r="A198" s="22">
        <v>197</v>
      </c>
      <c r="B198" s="23" t="s">
        <v>154</v>
      </c>
      <c r="C198" s="23" t="s">
        <v>24</v>
      </c>
      <c r="D198" s="23" t="s">
        <v>291</v>
      </c>
      <c r="E198" s="23" t="s">
        <v>491</v>
      </c>
      <c r="F198" s="23" t="s">
        <v>157</v>
      </c>
      <c r="G198" s="23" t="s">
        <v>158</v>
      </c>
      <c r="H198" s="23" t="s">
        <v>159</v>
      </c>
      <c r="I198" s="26" t="s">
        <v>160</v>
      </c>
      <c r="J198" s="26" t="s">
        <v>3</v>
      </c>
      <c r="K198" s="23"/>
      <c r="L198" s="23"/>
    </row>
    <row r="199" spans="1:12">
      <c r="A199" s="22">
        <v>198</v>
      </c>
      <c r="B199" s="23" t="s">
        <v>154</v>
      </c>
      <c r="C199" s="23" t="s">
        <v>24</v>
      </c>
      <c r="D199" s="23" t="s">
        <v>291</v>
      </c>
      <c r="E199" s="23" t="s">
        <v>497</v>
      </c>
      <c r="F199" s="23" t="s">
        <v>157</v>
      </c>
      <c r="G199" s="23" t="s">
        <v>158</v>
      </c>
      <c r="H199" s="23" t="s">
        <v>159</v>
      </c>
      <c r="I199" s="26" t="s">
        <v>160</v>
      </c>
      <c r="J199" s="26" t="s">
        <v>3</v>
      </c>
      <c r="K199" s="23"/>
      <c r="L199" s="23"/>
    </row>
    <row r="200" spans="1:12">
      <c r="A200" s="22">
        <v>199</v>
      </c>
      <c r="B200" s="23" t="s">
        <v>154</v>
      </c>
      <c r="C200" s="23" t="s">
        <v>24</v>
      </c>
      <c r="D200" s="23" t="s">
        <v>291</v>
      </c>
      <c r="E200" s="23" t="s">
        <v>300</v>
      </c>
      <c r="F200" s="23" t="s">
        <v>157</v>
      </c>
      <c r="G200" s="23" t="s">
        <v>158</v>
      </c>
      <c r="H200" s="23" t="s">
        <v>159</v>
      </c>
      <c r="I200" s="26" t="s">
        <v>160</v>
      </c>
      <c r="J200" s="26" t="s">
        <v>3</v>
      </c>
      <c r="K200" s="23"/>
      <c r="L200" s="23"/>
    </row>
    <row r="201" spans="1:12">
      <c r="A201" s="22">
        <v>200</v>
      </c>
      <c r="B201" s="23" t="s">
        <v>154</v>
      </c>
      <c r="C201" s="23" t="s">
        <v>24</v>
      </c>
      <c r="D201" s="23" t="s">
        <v>504</v>
      </c>
      <c r="E201" s="23" t="s">
        <v>526</v>
      </c>
      <c r="F201" s="23" t="s">
        <v>157</v>
      </c>
      <c r="G201" s="23" t="s">
        <v>158</v>
      </c>
      <c r="H201" s="23" t="s">
        <v>159</v>
      </c>
      <c r="I201" s="26" t="s">
        <v>160</v>
      </c>
      <c r="J201" s="26" t="s">
        <v>3</v>
      </c>
      <c r="K201" s="23"/>
      <c r="L201" s="23"/>
    </row>
    <row r="202" spans="1:12">
      <c r="A202" s="22">
        <v>201</v>
      </c>
      <c r="B202" s="23" t="s">
        <v>154</v>
      </c>
      <c r="C202" s="23" t="s">
        <v>24</v>
      </c>
      <c r="D202" s="23" t="s">
        <v>504</v>
      </c>
      <c r="E202" s="23" t="s">
        <v>554</v>
      </c>
      <c r="F202" s="23" t="s">
        <v>157</v>
      </c>
      <c r="G202" s="23" t="s">
        <v>158</v>
      </c>
      <c r="H202" s="23" t="s">
        <v>159</v>
      </c>
      <c r="I202" s="26" t="s">
        <v>160</v>
      </c>
      <c r="J202" s="26" t="s">
        <v>3</v>
      </c>
      <c r="K202" s="23"/>
      <c r="L202" s="23"/>
    </row>
    <row r="203" spans="1:12">
      <c r="A203" s="22">
        <v>202</v>
      </c>
      <c r="B203" s="23" t="s">
        <v>154</v>
      </c>
      <c r="C203" s="23" t="s">
        <v>24</v>
      </c>
      <c r="D203" s="23" t="s">
        <v>504</v>
      </c>
      <c r="E203" s="23" t="s">
        <v>555</v>
      </c>
      <c r="F203" s="23" t="s">
        <v>157</v>
      </c>
      <c r="G203" s="23" t="s">
        <v>158</v>
      </c>
      <c r="H203" s="23" t="s">
        <v>159</v>
      </c>
      <c r="I203" s="26" t="s">
        <v>160</v>
      </c>
      <c r="J203" s="26" t="s">
        <v>3</v>
      </c>
      <c r="K203" s="23"/>
      <c r="L203" s="23"/>
    </row>
    <row r="204" spans="1:12">
      <c r="A204" s="22">
        <v>203</v>
      </c>
      <c r="B204" s="23" t="s">
        <v>154</v>
      </c>
      <c r="C204" s="23" t="s">
        <v>24</v>
      </c>
      <c r="D204" s="23" t="s">
        <v>504</v>
      </c>
      <c r="E204" s="23" t="s">
        <v>273</v>
      </c>
      <c r="F204" s="23" t="s">
        <v>157</v>
      </c>
      <c r="G204" s="23" t="s">
        <v>158</v>
      </c>
      <c r="H204" s="23" t="s">
        <v>159</v>
      </c>
      <c r="I204" s="26" t="s">
        <v>160</v>
      </c>
      <c r="J204" s="26" t="s">
        <v>3</v>
      </c>
      <c r="K204" s="23"/>
      <c r="L204" s="23"/>
    </row>
    <row r="205" spans="1:12">
      <c r="A205" s="22">
        <v>204</v>
      </c>
      <c r="B205" s="23" t="s">
        <v>154</v>
      </c>
      <c r="C205" s="23" t="s">
        <v>24</v>
      </c>
      <c r="D205" s="23" t="s">
        <v>301</v>
      </c>
      <c r="E205" s="23" t="s">
        <v>302</v>
      </c>
      <c r="F205" s="23" t="s">
        <v>157</v>
      </c>
      <c r="G205" s="23" t="s">
        <v>158</v>
      </c>
      <c r="H205" s="23" t="s">
        <v>159</v>
      </c>
      <c r="I205" s="26" t="s">
        <v>160</v>
      </c>
      <c r="J205" s="26" t="s">
        <v>3</v>
      </c>
      <c r="K205" s="23"/>
      <c r="L205" s="23"/>
    </row>
    <row r="206" spans="1:12">
      <c r="A206" s="22">
        <v>205</v>
      </c>
      <c r="B206" s="23" t="s">
        <v>154</v>
      </c>
      <c r="C206" s="23" t="s">
        <v>24</v>
      </c>
      <c r="D206" s="23" t="s">
        <v>505</v>
      </c>
      <c r="E206" s="23" t="s">
        <v>534</v>
      </c>
      <c r="F206" s="23" t="s">
        <v>157</v>
      </c>
      <c r="G206" s="23" t="s">
        <v>158</v>
      </c>
      <c r="H206" s="23" t="s">
        <v>159</v>
      </c>
      <c r="I206" s="26" t="s">
        <v>160</v>
      </c>
      <c r="J206" s="26" t="s">
        <v>3</v>
      </c>
      <c r="K206" s="23"/>
      <c r="L206" s="23"/>
    </row>
    <row r="207" spans="1:12">
      <c r="A207" s="22">
        <v>206</v>
      </c>
      <c r="B207" s="23" t="s">
        <v>154</v>
      </c>
      <c r="C207" s="23" t="s">
        <v>24</v>
      </c>
      <c r="D207" s="23" t="s">
        <v>505</v>
      </c>
      <c r="E207" s="23" t="s">
        <v>556</v>
      </c>
      <c r="F207" s="23" t="s">
        <v>157</v>
      </c>
      <c r="G207" s="23" t="s">
        <v>158</v>
      </c>
      <c r="H207" s="23" t="s">
        <v>159</v>
      </c>
      <c r="I207" s="26" t="s">
        <v>160</v>
      </c>
      <c r="J207" s="26" t="s">
        <v>3</v>
      </c>
      <c r="K207" s="23"/>
      <c r="L207" s="23"/>
    </row>
    <row r="208" spans="1:12">
      <c r="A208" s="22">
        <v>207</v>
      </c>
      <c r="B208" s="23" t="s">
        <v>154</v>
      </c>
      <c r="C208" s="23" t="s">
        <v>24</v>
      </c>
      <c r="D208" s="23" t="s">
        <v>505</v>
      </c>
      <c r="E208" s="23" t="s">
        <v>557</v>
      </c>
      <c r="F208" s="23" t="s">
        <v>157</v>
      </c>
      <c r="G208" s="23" t="s">
        <v>158</v>
      </c>
      <c r="H208" s="23" t="s">
        <v>159</v>
      </c>
      <c r="I208" s="26" t="s">
        <v>160</v>
      </c>
      <c r="J208" s="26" t="s">
        <v>3</v>
      </c>
      <c r="K208" s="23"/>
      <c r="L208" s="23"/>
    </row>
    <row r="209" spans="1:12">
      <c r="A209" s="22">
        <v>208</v>
      </c>
      <c r="B209" s="23" t="s">
        <v>154</v>
      </c>
      <c r="C209" s="23" t="s">
        <v>24</v>
      </c>
      <c r="D209" s="23" t="s">
        <v>505</v>
      </c>
      <c r="E209" s="23" t="s">
        <v>558</v>
      </c>
      <c r="F209" s="23" t="s">
        <v>157</v>
      </c>
      <c r="G209" s="23" t="s">
        <v>158</v>
      </c>
      <c r="H209" s="23" t="s">
        <v>159</v>
      </c>
      <c r="I209" s="26" t="s">
        <v>160</v>
      </c>
      <c r="J209" s="26" t="s">
        <v>3</v>
      </c>
      <c r="K209" s="23"/>
      <c r="L209" s="23"/>
    </row>
    <row r="210" spans="1:12">
      <c r="A210" s="22">
        <v>209</v>
      </c>
      <c r="B210" s="23" t="s">
        <v>154</v>
      </c>
      <c r="C210" s="23" t="s">
        <v>24</v>
      </c>
      <c r="D210" s="23" t="s">
        <v>506</v>
      </c>
      <c r="E210" s="23" t="s">
        <v>542</v>
      </c>
      <c r="F210" s="23" t="s">
        <v>157</v>
      </c>
      <c r="G210" s="23" t="s">
        <v>158</v>
      </c>
      <c r="H210" s="23" t="s">
        <v>159</v>
      </c>
      <c r="I210" s="26" t="s">
        <v>160</v>
      </c>
      <c r="J210" s="26" t="s">
        <v>3</v>
      </c>
      <c r="K210" s="23"/>
      <c r="L210" s="23"/>
    </row>
    <row r="211" spans="1:12">
      <c r="A211" s="22">
        <v>210</v>
      </c>
      <c r="B211" s="23" t="s">
        <v>154</v>
      </c>
      <c r="C211" s="23" t="s">
        <v>24</v>
      </c>
      <c r="D211" s="23" t="s">
        <v>506</v>
      </c>
      <c r="E211" s="23" t="s">
        <v>559</v>
      </c>
      <c r="F211" s="23" t="s">
        <v>157</v>
      </c>
      <c r="G211" s="23" t="s">
        <v>158</v>
      </c>
      <c r="H211" s="23" t="s">
        <v>159</v>
      </c>
      <c r="I211" s="26" t="s">
        <v>160</v>
      </c>
      <c r="J211" s="26" t="s">
        <v>3</v>
      </c>
      <c r="K211" s="23"/>
      <c r="L211" s="23"/>
    </row>
    <row r="212" spans="1:12">
      <c r="A212" s="22">
        <v>211</v>
      </c>
      <c r="B212" s="23" t="s">
        <v>154</v>
      </c>
      <c r="C212" s="23" t="s">
        <v>24</v>
      </c>
      <c r="D212" s="23" t="s">
        <v>506</v>
      </c>
      <c r="E212" s="23" t="s">
        <v>560</v>
      </c>
      <c r="F212" s="23" t="s">
        <v>157</v>
      </c>
      <c r="G212" s="23" t="s">
        <v>158</v>
      </c>
      <c r="H212" s="23" t="s">
        <v>159</v>
      </c>
      <c r="I212" s="26" t="s">
        <v>160</v>
      </c>
      <c r="J212" s="26" t="s">
        <v>3</v>
      </c>
      <c r="K212" s="23"/>
      <c r="L212" s="23"/>
    </row>
    <row r="213" spans="1:12">
      <c r="A213" s="22">
        <v>212</v>
      </c>
      <c r="B213" s="23" t="s">
        <v>154</v>
      </c>
      <c r="C213" s="23" t="s">
        <v>24</v>
      </c>
      <c r="D213" s="23" t="s">
        <v>506</v>
      </c>
      <c r="E213" s="23" t="s">
        <v>298</v>
      </c>
      <c r="F213" s="23" t="s">
        <v>157</v>
      </c>
      <c r="G213" s="23" t="s">
        <v>158</v>
      </c>
      <c r="H213" s="23" t="s">
        <v>159</v>
      </c>
      <c r="I213" s="26" t="s">
        <v>160</v>
      </c>
      <c r="J213" s="26" t="s">
        <v>3</v>
      </c>
      <c r="K213" s="23"/>
      <c r="L213" s="23"/>
    </row>
    <row r="214" spans="1:12">
      <c r="A214" s="22">
        <v>213</v>
      </c>
      <c r="B214" s="23" t="s">
        <v>154</v>
      </c>
      <c r="C214" s="23" t="s">
        <v>25</v>
      </c>
      <c r="D214" s="23" t="s">
        <v>303</v>
      </c>
      <c r="E214" s="23" t="s">
        <v>304</v>
      </c>
      <c r="F214" s="23" t="s">
        <v>157</v>
      </c>
      <c r="G214" s="23" t="s">
        <v>158</v>
      </c>
      <c r="H214" s="23" t="s">
        <v>159</v>
      </c>
      <c r="I214" s="26" t="s">
        <v>160</v>
      </c>
      <c r="J214" s="26" t="s">
        <v>3</v>
      </c>
      <c r="K214" s="23"/>
      <c r="L214" s="23"/>
    </row>
    <row r="215" spans="1:12">
      <c r="A215" s="22">
        <v>214</v>
      </c>
      <c r="B215" s="23" t="s">
        <v>154</v>
      </c>
      <c r="C215" s="23" t="s">
        <v>25</v>
      </c>
      <c r="D215" s="23" t="s">
        <v>303</v>
      </c>
      <c r="E215" s="23" t="s">
        <v>561</v>
      </c>
      <c r="F215" s="23" t="s">
        <v>157</v>
      </c>
      <c r="G215" s="23" t="s">
        <v>158</v>
      </c>
      <c r="H215" s="23" t="s">
        <v>159</v>
      </c>
      <c r="I215" s="26" t="s">
        <v>160</v>
      </c>
      <c r="J215" s="26" t="s">
        <v>3</v>
      </c>
      <c r="K215" s="23"/>
      <c r="L215" s="23"/>
    </row>
    <row r="216" spans="1:12">
      <c r="A216" s="22">
        <v>215</v>
      </c>
      <c r="B216" s="23" t="s">
        <v>154</v>
      </c>
      <c r="C216" s="23" t="s">
        <v>25</v>
      </c>
      <c r="D216" s="23" t="s">
        <v>303</v>
      </c>
      <c r="E216" s="23" t="s">
        <v>305</v>
      </c>
      <c r="F216" s="23" t="s">
        <v>157</v>
      </c>
      <c r="G216" s="23" t="s">
        <v>158</v>
      </c>
      <c r="H216" s="23" t="s">
        <v>159</v>
      </c>
      <c r="I216" s="26" t="s">
        <v>160</v>
      </c>
      <c r="J216" s="26" t="s">
        <v>3</v>
      </c>
      <c r="K216" s="23"/>
      <c r="L216" s="23"/>
    </row>
    <row r="217" spans="1:12">
      <c r="A217" s="22">
        <v>216</v>
      </c>
      <c r="B217" s="23" t="s">
        <v>154</v>
      </c>
      <c r="C217" s="23" t="s">
        <v>25</v>
      </c>
      <c r="D217" s="23" t="s">
        <v>303</v>
      </c>
      <c r="E217" s="23" t="s">
        <v>562</v>
      </c>
      <c r="F217" s="23" t="s">
        <v>157</v>
      </c>
      <c r="G217" s="23" t="s">
        <v>158</v>
      </c>
      <c r="H217" s="23" t="s">
        <v>159</v>
      </c>
      <c r="I217" s="26" t="s">
        <v>160</v>
      </c>
      <c r="J217" s="26" t="s">
        <v>3</v>
      </c>
      <c r="K217" s="23"/>
      <c r="L217" s="23"/>
    </row>
    <row r="218" spans="1:12">
      <c r="A218" s="22">
        <v>217</v>
      </c>
      <c r="B218" s="23" t="s">
        <v>154</v>
      </c>
      <c r="C218" s="23" t="s">
        <v>25</v>
      </c>
      <c r="D218" s="23" t="s">
        <v>303</v>
      </c>
      <c r="E218" s="23" t="s">
        <v>306</v>
      </c>
      <c r="F218" s="23" t="s">
        <v>157</v>
      </c>
      <c r="G218" s="23" t="s">
        <v>158</v>
      </c>
      <c r="H218" s="23" t="s">
        <v>159</v>
      </c>
      <c r="I218" s="26" t="s">
        <v>160</v>
      </c>
      <c r="J218" s="26" t="s">
        <v>3</v>
      </c>
      <c r="K218" s="23"/>
      <c r="L218" s="23"/>
    </row>
    <row r="219" spans="1:12">
      <c r="A219" s="22">
        <v>218</v>
      </c>
      <c r="B219" s="23" t="s">
        <v>154</v>
      </c>
      <c r="C219" s="23" t="s">
        <v>26</v>
      </c>
      <c r="D219" s="23" t="s">
        <v>309</v>
      </c>
      <c r="E219" s="23" t="s">
        <v>310</v>
      </c>
      <c r="F219" s="23" t="s">
        <v>157</v>
      </c>
      <c r="G219" s="23" t="s">
        <v>158</v>
      </c>
      <c r="H219" s="23" t="s">
        <v>159</v>
      </c>
      <c r="I219" s="26" t="s">
        <v>160</v>
      </c>
      <c r="J219" s="26" t="s">
        <v>3</v>
      </c>
      <c r="K219" s="23"/>
      <c r="L219" s="23"/>
    </row>
    <row r="220" spans="1:12">
      <c r="A220" s="22">
        <v>219</v>
      </c>
      <c r="B220" s="23" t="s">
        <v>154</v>
      </c>
      <c r="C220" s="23" t="s">
        <v>26</v>
      </c>
      <c r="D220" s="23" t="s">
        <v>309</v>
      </c>
      <c r="E220" s="23" t="s">
        <v>311</v>
      </c>
      <c r="F220" s="23" t="s">
        <v>157</v>
      </c>
      <c r="G220" s="23" t="s">
        <v>158</v>
      </c>
      <c r="H220" s="23" t="s">
        <v>159</v>
      </c>
      <c r="I220" s="26" t="s">
        <v>160</v>
      </c>
      <c r="J220" s="26" t="s">
        <v>3</v>
      </c>
      <c r="K220" s="23"/>
      <c r="L220" s="23"/>
    </row>
    <row r="221" spans="1:12">
      <c r="A221" s="22">
        <v>220</v>
      </c>
      <c r="B221" s="23" t="s">
        <v>154</v>
      </c>
      <c r="C221" s="23" t="s">
        <v>26</v>
      </c>
      <c r="D221" s="23" t="s">
        <v>309</v>
      </c>
      <c r="E221" s="23" t="s">
        <v>312</v>
      </c>
      <c r="F221" s="23" t="s">
        <v>157</v>
      </c>
      <c r="G221" s="23" t="s">
        <v>158</v>
      </c>
      <c r="H221" s="23" t="s">
        <v>159</v>
      </c>
      <c r="I221" s="26" t="s">
        <v>160</v>
      </c>
      <c r="J221" s="26" t="s">
        <v>3</v>
      </c>
      <c r="K221" s="23"/>
      <c r="L221" s="23"/>
    </row>
    <row r="222" spans="1:12">
      <c r="A222" s="22">
        <v>221</v>
      </c>
      <c r="B222" s="23" t="s">
        <v>154</v>
      </c>
      <c r="C222" s="23" t="s">
        <v>26</v>
      </c>
      <c r="D222" s="23" t="s">
        <v>313</v>
      </c>
      <c r="E222" s="23" t="s">
        <v>314</v>
      </c>
      <c r="F222" s="23" t="s">
        <v>157</v>
      </c>
      <c r="G222" s="23" t="s">
        <v>158</v>
      </c>
      <c r="H222" s="23" t="s">
        <v>159</v>
      </c>
      <c r="I222" s="26" t="s">
        <v>160</v>
      </c>
      <c r="J222" s="26" t="s">
        <v>3</v>
      </c>
      <c r="K222" s="23"/>
      <c r="L222" s="23"/>
    </row>
    <row r="223" spans="1:12">
      <c r="A223" s="22">
        <v>222</v>
      </c>
      <c r="B223" s="23" t="s">
        <v>154</v>
      </c>
      <c r="C223" s="23" t="s">
        <v>26</v>
      </c>
      <c r="D223" s="23" t="s">
        <v>313</v>
      </c>
      <c r="E223" s="23" t="s">
        <v>315</v>
      </c>
      <c r="F223" s="23" t="s">
        <v>157</v>
      </c>
      <c r="G223" s="23" t="s">
        <v>158</v>
      </c>
      <c r="H223" s="23" t="s">
        <v>159</v>
      </c>
      <c r="I223" s="26" t="s">
        <v>160</v>
      </c>
      <c r="J223" s="26" t="s">
        <v>3</v>
      </c>
      <c r="K223" s="23"/>
      <c r="L223" s="23"/>
    </row>
    <row r="224" spans="1:12">
      <c r="A224" s="22">
        <v>223</v>
      </c>
      <c r="B224" s="23" t="s">
        <v>154</v>
      </c>
      <c r="C224" s="23" t="s">
        <v>26</v>
      </c>
      <c r="D224" s="23" t="s">
        <v>313</v>
      </c>
      <c r="E224" s="23" t="s">
        <v>316</v>
      </c>
      <c r="F224" s="23" t="s">
        <v>157</v>
      </c>
      <c r="G224" s="23" t="s">
        <v>158</v>
      </c>
      <c r="H224" s="23" t="s">
        <v>159</v>
      </c>
      <c r="I224" s="26" t="s">
        <v>160</v>
      </c>
      <c r="J224" s="26" t="s">
        <v>3</v>
      </c>
      <c r="K224" s="23"/>
      <c r="L224" s="23"/>
    </row>
    <row r="225" spans="1:12">
      <c r="A225" s="22">
        <v>224</v>
      </c>
      <c r="B225" s="23" t="s">
        <v>154</v>
      </c>
      <c r="C225" s="23" t="s">
        <v>26</v>
      </c>
      <c r="D225" s="23" t="s">
        <v>507</v>
      </c>
      <c r="E225" s="23" t="s">
        <v>174</v>
      </c>
      <c r="F225" s="23" t="s">
        <v>157</v>
      </c>
      <c r="G225" s="23" t="s">
        <v>158</v>
      </c>
      <c r="H225" s="23" t="s">
        <v>159</v>
      </c>
      <c r="I225" s="26" t="s">
        <v>160</v>
      </c>
      <c r="J225" s="26" t="s">
        <v>3</v>
      </c>
      <c r="K225" s="23"/>
      <c r="L225" s="23"/>
    </row>
    <row r="226" spans="1:12">
      <c r="A226" s="22">
        <v>225</v>
      </c>
      <c r="B226" s="23" t="s">
        <v>154</v>
      </c>
      <c r="C226" s="23" t="s">
        <v>26</v>
      </c>
      <c r="D226" s="23" t="s">
        <v>317</v>
      </c>
      <c r="E226" s="23" t="s">
        <v>315</v>
      </c>
      <c r="F226" s="23" t="s">
        <v>157</v>
      </c>
      <c r="G226" s="23" t="s">
        <v>158</v>
      </c>
      <c r="H226" s="23" t="s">
        <v>159</v>
      </c>
      <c r="I226" s="26" t="s">
        <v>160</v>
      </c>
      <c r="J226" s="26" t="s">
        <v>3</v>
      </c>
      <c r="K226" s="23"/>
      <c r="L226" s="23"/>
    </row>
    <row r="227" spans="1:12">
      <c r="A227" s="22">
        <v>226</v>
      </c>
      <c r="B227" s="23" t="s">
        <v>154</v>
      </c>
      <c r="C227" s="23" t="s">
        <v>26</v>
      </c>
      <c r="D227" s="23" t="s">
        <v>317</v>
      </c>
      <c r="E227" s="23" t="s">
        <v>318</v>
      </c>
      <c r="F227" s="23" t="s">
        <v>157</v>
      </c>
      <c r="G227" s="23" t="s">
        <v>158</v>
      </c>
      <c r="H227" s="23" t="s">
        <v>159</v>
      </c>
      <c r="I227" s="26" t="s">
        <v>160</v>
      </c>
      <c r="J227" s="26" t="s">
        <v>3</v>
      </c>
      <c r="K227" s="23"/>
      <c r="L227" s="23"/>
    </row>
    <row r="228" spans="1:12">
      <c r="A228" s="22">
        <v>227</v>
      </c>
      <c r="B228" s="23" t="s">
        <v>154</v>
      </c>
      <c r="C228" s="23" t="s">
        <v>26</v>
      </c>
      <c r="D228" s="23" t="s">
        <v>317</v>
      </c>
      <c r="E228" s="23" t="s">
        <v>316</v>
      </c>
      <c r="F228" s="23" t="s">
        <v>157</v>
      </c>
      <c r="G228" s="23" t="s">
        <v>158</v>
      </c>
      <c r="H228" s="23" t="s">
        <v>159</v>
      </c>
      <c r="I228" s="26" t="s">
        <v>160</v>
      </c>
      <c r="J228" s="26" t="s">
        <v>3</v>
      </c>
      <c r="K228" s="23"/>
      <c r="L228" s="23"/>
    </row>
    <row r="229" spans="1:12">
      <c r="A229" s="22">
        <v>228</v>
      </c>
      <c r="B229" s="23" t="s">
        <v>154</v>
      </c>
      <c r="C229" s="23" t="s">
        <v>26</v>
      </c>
      <c r="D229" s="23" t="s">
        <v>319</v>
      </c>
      <c r="E229" s="23" t="s">
        <v>320</v>
      </c>
      <c r="F229" s="23" t="s">
        <v>157</v>
      </c>
      <c r="G229" s="23" t="s">
        <v>158</v>
      </c>
      <c r="H229" s="23" t="s">
        <v>159</v>
      </c>
      <c r="I229" s="26" t="s">
        <v>160</v>
      </c>
      <c r="J229" s="26" t="s">
        <v>3</v>
      </c>
      <c r="K229" s="23"/>
      <c r="L229" s="23"/>
    </row>
    <row r="230" spans="1:12">
      <c r="A230" s="22">
        <v>229</v>
      </c>
      <c r="B230" s="23" t="s">
        <v>154</v>
      </c>
      <c r="C230" s="23" t="s">
        <v>26</v>
      </c>
      <c r="D230" s="23" t="s">
        <v>319</v>
      </c>
      <c r="E230" s="23" t="s">
        <v>321</v>
      </c>
      <c r="F230" s="23" t="s">
        <v>157</v>
      </c>
      <c r="G230" s="23" t="s">
        <v>158</v>
      </c>
      <c r="H230" s="23" t="s">
        <v>159</v>
      </c>
      <c r="I230" s="26" t="s">
        <v>160</v>
      </c>
      <c r="J230" s="26" t="s">
        <v>3</v>
      </c>
      <c r="K230" s="23"/>
      <c r="L230" s="23"/>
    </row>
    <row r="231" spans="1:12">
      <c r="A231" s="22">
        <v>230</v>
      </c>
      <c r="B231" s="23" t="s">
        <v>154</v>
      </c>
      <c r="C231" s="23" t="s">
        <v>26</v>
      </c>
      <c r="D231" s="23" t="s">
        <v>307</v>
      </c>
      <c r="E231" s="23" t="s">
        <v>556</v>
      </c>
      <c r="F231" s="23" t="s">
        <v>157</v>
      </c>
      <c r="G231" s="23" t="s">
        <v>158</v>
      </c>
      <c r="H231" s="23" t="s">
        <v>159</v>
      </c>
      <c r="I231" s="26" t="s">
        <v>160</v>
      </c>
      <c r="J231" s="26" t="s">
        <v>3</v>
      </c>
      <c r="K231" s="23"/>
      <c r="L231" s="23"/>
    </row>
    <row r="232" spans="1:12">
      <c r="A232" s="22">
        <v>231</v>
      </c>
      <c r="B232" s="23" t="s">
        <v>154</v>
      </c>
      <c r="C232" s="23" t="s">
        <v>26</v>
      </c>
      <c r="D232" s="23" t="s">
        <v>307</v>
      </c>
      <c r="E232" s="23" t="s">
        <v>563</v>
      </c>
      <c r="F232" s="23" t="s">
        <v>157</v>
      </c>
      <c r="G232" s="23" t="s">
        <v>158</v>
      </c>
      <c r="H232" s="23" t="s">
        <v>159</v>
      </c>
      <c r="I232" s="26" t="s">
        <v>160</v>
      </c>
      <c r="J232" s="26" t="s">
        <v>3</v>
      </c>
      <c r="K232" s="23"/>
      <c r="L232" s="23"/>
    </row>
    <row r="233" spans="1:12">
      <c r="A233" s="22">
        <v>232</v>
      </c>
      <c r="B233" s="23" t="s">
        <v>154</v>
      </c>
      <c r="C233" s="23" t="s">
        <v>26</v>
      </c>
      <c r="D233" s="23" t="s">
        <v>307</v>
      </c>
      <c r="E233" s="23" t="s">
        <v>558</v>
      </c>
      <c r="F233" s="23" t="s">
        <v>157</v>
      </c>
      <c r="G233" s="23" t="s">
        <v>158</v>
      </c>
      <c r="H233" s="23" t="s">
        <v>159</v>
      </c>
      <c r="I233" s="26" t="s">
        <v>160</v>
      </c>
      <c r="J233" s="26" t="s">
        <v>3</v>
      </c>
      <c r="K233" s="23"/>
      <c r="L233" s="23"/>
    </row>
    <row r="234" spans="1:12">
      <c r="A234" s="22">
        <v>233</v>
      </c>
      <c r="B234" s="23" t="s">
        <v>154</v>
      </c>
      <c r="C234" s="23" t="s">
        <v>26</v>
      </c>
      <c r="D234" s="23" t="s">
        <v>508</v>
      </c>
      <c r="E234" s="23" t="s">
        <v>564</v>
      </c>
      <c r="F234" s="23" t="s">
        <v>157</v>
      </c>
      <c r="G234" s="23" t="s">
        <v>158</v>
      </c>
      <c r="H234" s="23" t="s">
        <v>159</v>
      </c>
      <c r="I234" s="26" t="s">
        <v>160</v>
      </c>
      <c r="J234" s="26" t="s">
        <v>3</v>
      </c>
      <c r="K234" s="23"/>
      <c r="L234" s="23"/>
    </row>
    <row r="235" spans="1:12">
      <c r="A235" s="22">
        <v>234</v>
      </c>
      <c r="B235" s="23" t="s">
        <v>154</v>
      </c>
      <c r="C235" s="23" t="s">
        <v>26</v>
      </c>
      <c r="D235" s="23" t="s">
        <v>508</v>
      </c>
      <c r="E235" s="23" t="s">
        <v>565</v>
      </c>
      <c r="F235" s="23" t="s">
        <v>157</v>
      </c>
      <c r="G235" s="23" t="s">
        <v>158</v>
      </c>
      <c r="H235" s="23" t="s">
        <v>159</v>
      </c>
      <c r="I235" s="26" t="s">
        <v>160</v>
      </c>
      <c r="J235" s="26" t="s">
        <v>3</v>
      </c>
      <c r="K235" s="23"/>
      <c r="L235" s="23"/>
    </row>
    <row r="236" spans="1:12">
      <c r="A236" s="22">
        <v>235</v>
      </c>
      <c r="B236" s="23" t="s">
        <v>154</v>
      </c>
      <c r="C236" s="23" t="s">
        <v>26</v>
      </c>
      <c r="D236" s="23" t="s">
        <v>508</v>
      </c>
      <c r="E236" s="23" t="s">
        <v>566</v>
      </c>
      <c r="F236" s="23" t="s">
        <v>157</v>
      </c>
      <c r="G236" s="23" t="s">
        <v>158</v>
      </c>
      <c r="H236" s="23" t="s">
        <v>159</v>
      </c>
      <c r="I236" s="26" t="s">
        <v>160</v>
      </c>
      <c r="J236" s="26" t="s">
        <v>3</v>
      </c>
      <c r="K236" s="23"/>
      <c r="L236" s="23"/>
    </row>
    <row r="237" spans="1:12">
      <c r="A237" s="22">
        <v>236</v>
      </c>
      <c r="B237" s="23" t="s">
        <v>154</v>
      </c>
      <c r="C237" s="23" t="s">
        <v>26</v>
      </c>
      <c r="D237" s="23" t="s">
        <v>322</v>
      </c>
      <c r="E237" s="23" t="s">
        <v>320</v>
      </c>
      <c r="F237" s="23" t="s">
        <v>157</v>
      </c>
      <c r="G237" s="23" t="s">
        <v>158</v>
      </c>
      <c r="H237" s="23" t="s">
        <v>159</v>
      </c>
      <c r="I237" s="26" t="s">
        <v>160</v>
      </c>
      <c r="J237" s="26" t="s">
        <v>3</v>
      </c>
      <c r="K237" s="23"/>
      <c r="L237" s="23"/>
    </row>
    <row r="238" spans="1:12">
      <c r="A238" s="22">
        <v>237</v>
      </c>
      <c r="B238" s="23" t="s">
        <v>154</v>
      </c>
      <c r="C238" s="23" t="s">
        <v>26</v>
      </c>
      <c r="D238" s="23" t="s">
        <v>322</v>
      </c>
      <c r="E238" s="23" t="s">
        <v>308</v>
      </c>
      <c r="F238" s="23" t="s">
        <v>157</v>
      </c>
      <c r="G238" s="23" t="s">
        <v>158</v>
      </c>
      <c r="H238" s="23" t="s">
        <v>159</v>
      </c>
      <c r="I238" s="26" t="s">
        <v>160</v>
      </c>
      <c r="J238" s="26" t="s">
        <v>3</v>
      </c>
      <c r="K238" s="23"/>
      <c r="L238" s="23"/>
    </row>
    <row r="239" spans="1:12">
      <c r="A239" s="22">
        <v>238</v>
      </c>
      <c r="B239" s="23" t="s">
        <v>154</v>
      </c>
      <c r="C239" s="23" t="s">
        <v>26</v>
      </c>
      <c r="D239" s="23" t="s">
        <v>322</v>
      </c>
      <c r="E239" s="23" t="s">
        <v>316</v>
      </c>
      <c r="F239" s="23" t="s">
        <v>157</v>
      </c>
      <c r="G239" s="23" t="s">
        <v>158</v>
      </c>
      <c r="H239" s="23" t="s">
        <v>159</v>
      </c>
      <c r="I239" s="26" t="s">
        <v>160</v>
      </c>
      <c r="J239" s="26" t="s">
        <v>3</v>
      </c>
      <c r="K239" s="23"/>
      <c r="L239" s="23"/>
    </row>
    <row r="240" spans="1:12">
      <c r="A240" s="22">
        <v>239</v>
      </c>
      <c r="B240" s="23" t="s">
        <v>154</v>
      </c>
      <c r="C240" s="23" t="s">
        <v>26</v>
      </c>
      <c r="D240" s="23" t="s">
        <v>509</v>
      </c>
      <c r="E240" s="23" t="s">
        <v>567</v>
      </c>
      <c r="F240" s="23" t="s">
        <v>157</v>
      </c>
      <c r="G240" s="23" t="s">
        <v>158</v>
      </c>
      <c r="H240" s="23" t="s">
        <v>159</v>
      </c>
      <c r="I240" s="26" t="s">
        <v>160</v>
      </c>
      <c r="J240" s="26" t="s">
        <v>3</v>
      </c>
      <c r="K240" s="23"/>
      <c r="L240" s="23"/>
    </row>
    <row r="241" spans="1:12">
      <c r="A241" s="22">
        <v>240</v>
      </c>
      <c r="B241" s="23" t="s">
        <v>154</v>
      </c>
      <c r="C241" s="23" t="s">
        <v>26</v>
      </c>
      <c r="D241" s="23" t="s">
        <v>509</v>
      </c>
      <c r="E241" s="23" t="s">
        <v>568</v>
      </c>
      <c r="F241" s="23" t="s">
        <v>157</v>
      </c>
      <c r="G241" s="23" t="s">
        <v>158</v>
      </c>
      <c r="H241" s="23" t="s">
        <v>159</v>
      </c>
      <c r="I241" s="26" t="s">
        <v>160</v>
      </c>
      <c r="J241" s="26" t="s">
        <v>3</v>
      </c>
      <c r="K241" s="23"/>
      <c r="L241" s="23"/>
    </row>
    <row r="242" spans="1:12">
      <c r="A242" s="22">
        <v>241</v>
      </c>
      <c r="B242" s="23" t="s">
        <v>154</v>
      </c>
      <c r="C242" s="23" t="s">
        <v>570</v>
      </c>
      <c r="D242" s="23" t="s">
        <v>510</v>
      </c>
      <c r="E242" s="23" t="s">
        <v>569</v>
      </c>
      <c r="F242" s="23" t="s">
        <v>157</v>
      </c>
      <c r="G242" s="23" t="s">
        <v>158</v>
      </c>
      <c r="H242" s="23" t="s">
        <v>159</v>
      </c>
      <c r="I242" s="26" t="s">
        <v>160</v>
      </c>
      <c r="J242" s="26" t="s">
        <v>3</v>
      </c>
      <c r="K242" s="23"/>
      <c r="L242" s="23"/>
    </row>
    <row r="243" spans="1:12" ht="13.15" customHeight="1">
      <c r="A243" s="22">
        <v>242</v>
      </c>
      <c r="B243" s="108" t="s">
        <v>154</v>
      </c>
      <c r="C243" s="23" t="s">
        <v>323</v>
      </c>
      <c r="D243" s="109" t="s">
        <v>571</v>
      </c>
      <c r="E243" s="110" t="s">
        <v>572</v>
      </c>
      <c r="F243" s="110" t="s">
        <v>324</v>
      </c>
      <c r="G243" s="110" t="s">
        <v>158</v>
      </c>
      <c r="H243" s="23" t="s">
        <v>159</v>
      </c>
      <c r="I243" s="111" t="s">
        <v>160</v>
      </c>
      <c r="J243" s="26" t="s">
        <v>3</v>
      </c>
      <c r="K243" s="23"/>
      <c r="L243" s="255"/>
    </row>
    <row r="244" spans="1:12" ht="13.15" customHeight="1">
      <c r="A244" s="22">
        <v>243</v>
      </c>
      <c r="B244" s="108" t="s">
        <v>154</v>
      </c>
      <c r="C244" s="23" t="s">
        <v>323</v>
      </c>
      <c r="D244" s="109" t="s">
        <v>571</v>
      </c>
      <c r="E244" s="110" t="s">
        <v>573</v>
      </c>
      <c r="F244" s="110" t="s">
        <v>325</v>
      </c>
      <c r="G244" s="110" t="s">
        <v>158</v>
      </c>
      <c r="H244" s="23" t="s">
        <v>159</v>
      </c>
      <c r="I244" s="111" t="s">
        <v>160</v>
      </c>
      <c r="J244" s="26" t="s">
        <v>3</v>
      </c>
      <c r="K244" s="23"/>
      <c r="L244" s="255"/>
    </row>
    <row r="245" spans="1:12" ht="13.15" customHeight="1">
      <c r="A245" s="22">
        <v>244</v>
      </c>
      <c r="B245" s="108" t="s">
        <v>154</v>
      </c>
      <c r="C245" s="23" t="s">
        <v>323</v>
      </c>
      <c r="D245" s="109" t="s">
        <v>72</v>
      </c>
      <c r="E245" s="110" t="s">
        <v>574</v>
      </c>
      <c r="F245" s="110" t="s">
        <v>326</v>
      </c>
      <c r="G245" s="110" t="s">
        <v>158</v>
      </c>
      <c r="H245" s="23" t="s">
        <v>159</v>
      </c>
      <c r="I245" s="111" t="s">
        <v>160</v>
      </c>
      <c r="J245" s="26" t="s">
        <v>3</v>
      </c>
      <c r="K245" s="23"/>
      <c r="L245" s="255"/>
    </row>
    <row r="246" spans="1:12" ht="15" customHeight="1">
      <c r="A246" s="22">
        <v>245</v>
      </c>
      <c r="B246" s="108" t="s">
        <v>154</v>
      </c>
      <c r="C246" s="23" t="s">
        <v>323</v>
      </c>
      <c r="D246" s="109" t="s">
        <v>72</v>
      </c>
      <c r="E246" s="110" t="s">
        <v>575</v>
      </c>
      <c r="F246" s="110" t="s">
        <v>327</v>
      </c>
      <c r="G246" s="110" t="s">
        <v>158</v>
      </c>
      <c r="H246" s="23" t="s">
        <v>159</v>
      </c>
      <c r="I246" s="111" t="s">
        <v>160</v>
      </c>
      <c r="J246" s="26" t="s">
        <v>3</v>
      </c>
      <c r="K246" s="112"/>
      <c r="L246" s="113"/>
    </row>
    <row r="247" spans="1:12" ht="15" customHeight="1">
      <c r="A247" s="22">
        <v>246</v>
      </c>
      <c r="B247" s="108" t="s">
        <v>154</v>
      </c>
      <c r="C247" s="23" t="s">
        <v>323</v>
      </c>
      <c r="D247" s="109" t="s">
        <v>579</v>
      </c>
      <c r="E247" s="110" t="s">
        <v>578</v>
      </c>
      <c r="F247" s="110" t="s">
        <v>577</v>
      </c>
      <c r="G247" s="110" t="s">
        <v>158</v>
      </c>
      <c r="H247" s="23" t="s">
        <v>159</v>
      </c>
      <c r="I247" s="111" t="s">
        <v>160</v>
      </c>
      <c r="J247" s="26" t="s">
        <v>3</v>
      </c>
      <c r="K247" s="112"/>
      <c r="L247" s="113"/>
    </row>
  </sheetData>
  <autoFilter ref="A1:L247" xr:uid="{1C1B5A8F-E579-4B0C-97C0-E03A0DE84604}"/>
  <mergeCells count="1">
    <mergeCell ref="L161:L163"/>
  </mergeCells>
  <phoneticPr fontId="27" type="noConversion"/>
  <conditionalFormatting sqref="J2:J16 J32:J94">
    <cfRule type="containsText" dxfId="400" priority="181" stopIfTrue="1" operator="containsText" text="WIP">
      <formula>NOT(ISERROR(SEARCH("WIP",J2)))</formula>
    </cfRule>
    <cfRule type="containsText" dxfId="399" priority="182" stopIfTrue="1" operator="containsText" text="WIP">
      <formula>NOT(ISERROR(SEARCH("WIP",J2)))</formula>
    </cfRule>
    <cfRule type="containsText" dxfId="398" priority="183" stopIfTrue="1" operator="containsText" text="Block">
      <formula>NOT(ISERROR(SEARCH("Block",J2)))</formula>
    </cfRule>
    <cfRule type="containsText" dxfId="397" priority="184" stopIfTrue="1" operator="containsText" text="Fail">
      <formula>NOT(ISERROR(SEARCH("Fail",J2)))</formula>
    </cfRule>
    <cfRule type="containsText" dxfId="396" priority="185" stopIfTrue="1" operator="containsText" text="Pass">
      <formula>NOT(ISERROR(SEARCH("Pass",J2)))</formula>
    </cfRule>
  </conditionalFormatting>
  <conditionalFormatting sqref="I2:I16 I32:I160 H161:I164">
    <cfRule type="containsText" dxfId="395" priority="179" stopIfTrue="1" operator="containsText" text="NA">
      <formula>NOT(ISERROR(SEARCH("NA",H2)))</formula>
    </cfRule>
    <cfRule type="containsText" dxfId="394" priority="180" stopIfTrue="1" operator="containsText" text="Applicable">
      <formula>NOT(ISERROR(SEARCH("Applicable",H2)))</formula>
    </cfRule>
  </conditionalFormatting>
  <conditionalFormatting sqref="I2:I16 I32:I164">
    <cfRule type="cellIs" dxfId="393" priority="176" operator="equal">
      <formula>"P3"</formula>
    </cfRule>
    <cfRule type="cellIs" dxfId="392" priority="177" operator="equal">
      <formula>"P2"</formula>
    </cfRule>
    <cfRule type="cellIs" dxfId="391" priority="178" operator="equal">
      <formula>"P1"</formula>
    </cfRule>
  </conditionalFormatting>
  <conditionalFormatting sqref="J95:J110">
    <cfRule type="containsText" dxfId="390" priority="171" stopIfTrue="1" operator="containsText" text="WIP">
      <formula>NOT(ISERROR(SEARCH("WIP",J95)))</formula>
    </cfRule>
    <cfRule type="containsText" dxfId="389" priority="172" stopIfTrue="1" operator="containsText" text="WIP">
      <formula>NOT(ISERROR(SEARCH("WIP",J95)))</formula>
    </cfRule>
    <cfRule type="containsText" dxfId="388" priority="173" stopIfTrue="1" operator="containsText" text="Block">
      <formula>NOT(ISERROR(SEARCH("Block",J95)))</formula>
    </cfRule>
    <cfRule type="containsText" dxfId="387" priority="174" stopIfTrue="1" operator="containsText" text="Fail">
      <formula>NOT(ISERROR(SEARCH("Fail",J95)))</formula>
    </cfRule>
    <cfRule type="containsText" dxfId="386" priority="175" stopIfTrue="1" operator="containsText" text="Pass">
      <formula>NOT(ISERROR(SEARCH("Pass",J95)))</formula>
    </cfRule>
  </conditionalFormatting>
  <conditionalFormatting sqref="J111">
    <cfRule type="containsText" dxfId="385" priority="166" stopIfTrue="1" operator="containsText" text="WIP">
      <formula>NOT(ISERROR(SEARCH("WIP",J111)))</formula>
    </cfRule>
    <cfRule type="containsText" dxfId="384" priority="167" stopIfTrue="1" operator="containsText" text="WIP">
      <formula>NOT(ISERROR(SEARCH("WIP",J111)))</formula>
    </cfRule>
    <cfRule type="containsText" dxfId="383" priority="168" stopIfTrue="1" operator="containsText" text="Block">
      <formula>NOT(ISERROR(SEARCH("Block",J111)))</formula>
    </cfRule>
    <cfRule type="containsText" dxfId="382" priority="169" stopIfTrue="1" operator="containsText" text="Fail">
      <formula>NOT(ISERROR(SEARCH("Fail",J111)))</formula>
    </cfRule>
    <cfRule type="containsText" dxfId="381" priority="170" stopIfTrue="1" operator="containsText" text="Pass">
      <formula>NOT(ISERROR(SEARCH("Pass",J111)))</formula>
    </cfRule>
  </conditionalFormatting>
  <conditionalFormatting sqref="J112">
    <cfRule type="containsText" dxfId="380" priority="161" stopIfTrue="1" operator="containsText" text="WIP">
      <formula>NOT(ISERROR(SEARCH("WIP",J112)))</formula>
    </cfRule>
    <cfRule type="containsText" dxfId="379" priority="162" stopIfTrue="1" operator="containsText" text="WIP">
      <formula>NOT(ISERROR(SEARCH("WIP",J112)))</formula>
    </cfRule>
    <cfRule type="containsText" dxfId="378" priority="163" stopIfTrue="1" operator="containsText" text="Block">
      <formula>NOT(ISERROR(SEARCH("Block",J112)))</formula>
    </cfRule>
    <cfRule type="containsText" dxfId="377" priority="164" stopIfTrue="1" operator="containsText" text="Fail">
      <formula>NOT(ISERROR(SEARCH("Fail",J112)))</formula>
    </cfRule>
    <cfRule type="containsText" dxfId="376" priority="165" stopIfTrue="1" operator="containsText" text="Pass">
      <formula>NOT(ISERROR(SEARCH("Pass",J112)))</formula>
    </cfRule>
  </conditionalFormatting>
  <conditionalFormatting sqref="J115:J133">
    <cfRule type="containsText" dxfId="375" priority="156" stopIfTrue="1" operator="containsText" text="WIP">
      <formula>NOT(ISERROR(SEARCH("WIP",J115)))</formula>
    </cfRule>
    <cfRule type="containsText" dxfId="374" priority="157" stopIfTrue="1" operator="containsText" text="WIP">
      <formula>NOT(ISERROR(SEARCH("WIP",J115)))</formula>
    </cfRule>
    <cfRule type="containsText" dxfId="373" priority="158" stopIfTrue="1" operator="containsText" text="Block">
      <formula>NOT(ISERROR(SEARCH("Block",J115)))</formula>
    </cfRule>
    <cfRule type="containsText" dxfId="372" priority="159" stopIfTrue="1" operator="containsText" text="Fail">
      <formula>NOT(ISERROR(SEARCH("Fail",J115)))</formula>
    </cfRule>
    <cfRule type="containsText" dxfId="371" priority="160" stopIfTrue="1" operator="containsText" text="Pass">
      <formula>NOT(ISERROR(SEARCH("Pass",J115)))</formula>
    </cfRule>
  </conditionalFormatting>
  <conditionalFormatting sqref="J113">
    <cfRule type="containsText" dxfId="370" priority="151" stopIfTrue="1" operator="containsText" text="WIP">
      <formula>NOT(ISERROR(SEARCH("WIP",J113)))</formula>
    </cfRule>
    <cfRule type="containsText" dxfId="369" priority="152" stopIfTrue="1" operator="containsText" text="WIP">
      <formula>NOT(ISERROR(SEARCH("WIP",J113)))</formula>
    </cfRule>
    <cfRule type="containsText" dxfId="368" priority="153" stopIfTrue="1" operator="containsText" text="Block">
      <formula>NOT(ISERROR(SEARCH("Block",J113)))</formula>
    </cfRule>
    <cfRule type="containsText" dxfId="367" priority="154" stopIfTrue="1" operator="containsText" text="Fail">
      <formula>NOT(ISERROR(SEARCH("Fail",J113)))</formula>
    </cfRule>
    <cfRule type="containsText" dxfId="366" priority="155" stopIfTrue="1" operator="containsText" text="Pass">
      <formula>NOT(ISERROR(SEARCH("Pass",J113)))</formula>
    </cfRule>
  </conditionalFormatting>
  <conditionalFormatting sqref="J114">
    <cfRule type="containsText" dxfId="365" priority="146" stopIfTrue="1" operator="containsText" text="WIP">
      <formula>NOT(ISERROR(SEARCH("WIP",J114)))</formula>
    </cfRule>
    <cfRule type="containsText" dxfId="364" priority="147" stopIfTrue="1" operator="containsText" text="WIP">
      <formula>NOT(ISERROR(SEARCH("WIP",J114)))</formula>
    </cfRule>
    <cfRule type="containsText" dxfId="363" priority="148" stopIfTrue="1" operator="containsText" text="Block">
      <formula>NOT(ISERROR(SEARCH("Block",J114)))</formula>
    </cfRule>
    <cfRule type="containsText" dxfId="362" priority="149" stopIfTrue="1" operator="containsText" text="Fail">
      <formula>NOT(ISERROR(SEARCH("Fail",J114)))</formula>
    </cfRule>
    <cfRule type="containsText" dxfId="361" priority="150" stopIfTrue="1" operator="containsText" text="Pass">
      <formula>NOT(ISERROR(SEARCH("Pass",J114)))</formula>
    </cfRule>
  </conditionalFormatting>
  <conditionalFormatting sqref="J134">
    <cfRule type="containsText" dxfId="360" priority="141" stopIfTrue="1" operator="containsText" text="WIP">
      <formula>NOT(ISERROR(SEARCH("WIP",J134)))</formula>
    </cfRule>
    <cfRule type="containsText" dxfId="359" priority="142" stopIfTrue="1" operator="containsText" text="WIP">
      <formula>NOT(ISERROR(SEARCH("WIP",J134)))</formula>
    </cfRule>
    <cfRule type="containsText" dxfId="358" priority="143" stopIfTrue="1" operator="containsText" text="Block">
      <formula>NOT(ISERROR(SEARCH("Block",J134)))</formula>
    </cfRule>
    <cfRule type="containsText" dxfId="357" priority="144" stopIfTrue="1" operator="containsText" text="Fail">
      <formula>NOT(ISERROR(SEARCH("Fail",J134)))</formula>
    </cfRule>
    <cfRule type="containsText" dxfId="356" priority="145" stopIfTrue="1" operator="containsText" text="Pass">
      <formula>NOT(ISERROR(SEARCH("Pass",J134)))</formula>
    </cfRule>
  </conditionalFormatting>
  <conditionalFormatting sqref="J135">
    <cfRule type="containsText" dxfId="355" priority="136" stopIfTrue="1" operator="containsText" text="WIP">
      <formula>NOT(ISERROR(SEARCH("WIP",J135)))</formula>
    </cfRule>
    <cfRule type="containsText" dxfId="354" priority="137" stopIfTrue="1" operator="containsText" text="WIP">
      <formula>NOT(ISERROR(SEARCH("WIP",J135)))</formula>
    </cfRule>
    <cfRule type="containsText" dxfId="353" priority="138" stopIfTrue="1" operator="containsText" text="Block">
      <formula>NOT(ISERROR(SEARCH("Block",J135)))</formula>
    </cfRule>
    <cfRule type="containsText" dxfId="352" priority="139" stopIfTrue="1" operator="containsText" text="Fail">
      <formula>NOT(ISERROR(SEARCH("Fail",J135)))</formula>
    </cfRule>
    <cfRule type="containsText" dxfId="351" priority="140" stopIfTrue="1" operator="containsText" text="Pass">
      <formula>NOT(ISERROR(SEARCH("Pass",J135)))</formula>
    </cfRule>
  </conditionalFormatting>
  <conditionalFormatting sqref="J136">
    <cfRule type="containsText" dxfId="350" priority="131" stopIfTrue="1" operator="containsText" text="WIP">
      <formula>NOT(ISERROR(SEARCH("WIP",J136)))</formula>
    </cfRule>
    <cfRule type="containsText" dxfId="349" priority="132" stopIfTrue="1" operator="containsText" text="WIP">
      <formula>NOT(ISERROR(SEARCH("WIP",J136)))</formula>
    </cfRule>
    <cfRule type="containsText" dxfId="348" priority="133" stopIfTrue="1" operator="containsText" text="Block">
      <formula>NOT(ISERROR(SEARCH("Block",J136)))</formula>
    </cfRule>
    <cfRule type="containsText" dxfId="347" priority="134" stopIfTrue="1" operator="containsText" text="Fail">
      <formula>NOT(ISERROR(SEARCH("Fail",J136)))</formula>
    </cfRule>
    <cfRule type="containsText" dxfId="346" priority="135" stopIfTrue="1" operator="containsText" text="Pass">
      <formula>NOT(ISERROR(SEARCH("Pass",J136)))</formula>
    </cfRule>
  </conditionalFormatting>
  <conditionalFormatting sqref="J137">
    <cfRule type="containsText" dxfId="345" priority="126" stopIfTrue="1" operator="containsText" text="WIP">
      <formula>NOT(ISERROR(SEARCH("WIP",J137)))</formula>
    </cfRule>
    <cfRule type="containsText" dxfId="344" priority="127" stopIfTrue="1" operator="containsText" text="WIP">
      <formula>NOT(ISERROR(SEARCH("WIP",J137)))</formula>
    </cfRule>
    <cfRule type="containsText" dxfId="343" priority="128" stopIfTrue="1" operator="containsText" text="Block">
      <formula>NOT(ISERROR(SEARCH("Block",J137)))</formula>
    </cfRule>
    <cfRule type="containsText" dxfId="342" priority="129" stopIfTrue="1" operator="containsText" text="Fail">
      <formula>NOT(ISERROR(SEARCH("Fail",J137)))</formula>
    </cfRule>
    <cfRule type="containsText" dxfId="341" priority="130" stopIfTrue="1" operator="containsText" text="Pass">
      <formula>NOT(ISERROR(SEARCH("Pass",J137)))</formula>
    </cfRule>
  </conditionalFormatting>
  <conditionalFormatting sqref="J138">
    <cfRule type="containsText" dxfId="340" priority="121" stopIfTrue="1" operator="containsText" text="WIP">
      <formula>NOT(ISERROR(SEARCH("WIP",J138)))</formula>
    </cfRule>
    <cfRule type="containsText" dxfId="339" priority="122" stopIfTrue="1" operator="containsText" text="WIP">
      <formula>NOT(ISERROR(SEARCH("WIP",J138)))</formula>
    </cfRule>
    <cfRule type="containsText" dxfId="338" priority="123" stopIfTrue="1" operator="containsText" text="Block">
      <formula>NOT(ISERROR(SEARCH("Block",J138)))</formula>
    </cfRule>
    <cfRule type="containsText" dxfId="337" priority="124" stopIfTrue="1" operator="containsText" text="Fail">
      <formula>NOT(ISERROR(SEARCH("Fail",J138)))</formula>
    </cfRule>
    <cfRule type="containsText" dxfId="336" priority="125" stopIfTrue="1" operator="containsText" text="Pass">
      <formula>NOT(ISERROR(SEARCH("Pass",J138)))</formula>
    </cfRule>
  </conditionalFormatting>
  <conditionalFormatting sqref="J139">
    <cfRule type="containsText" dxfId="335" priority="116" stopIfTrue="1" operator="containsText" text="WIP">
      <formula>NOT(ISERROR(SEARCH("WIP",J139)))</formula>
    </cfRule>
    <cfRule type="containsText" dxfId="334" priority="117" stopIfTrue="1" operator="containsText" text="WIP">
      <formula>NOT(ISERROR(SEARCH("WIP",J139)))</formula>
    </cfRule>
    <cfRule type="containsText" dxfId="333" priority="118" stopIfTrue="1" operator="containsText" text="Block">
      <formula>NOT(ISERROR(SEARCH("Block",J139)))</formula>
    </cfRule>
    <cfRule type="containsText" dxfId="332" priority="119" stopIfTrue="1" operator="containsText" text="Fail">
      <formula>NOT(ISERROR(SEARCH("Fail",J139)))</formula>
    </cfRule>
    <cfRule type="containsText" dxfId="331" priority="120" stopIfTrue="1" operator="containsText" text="Pass">
      <formula>NOT(ISERROR(SEARCH("Pass",J139)))</formula>
    </cfRule>
  </conditionalFormatting>
  <conditionalFormatting sqref="J140">
    <cfRule type="containsText" dxfId="330" priority="111" stopIfTrue="1" operator="containsText" text="WIP">
      <formula>NOT(ISERROR(SEARCH("WIP",J140)))</formula>
    </cfRule>
    <cfRule type="containsText" dxfId="329" priority="112" stopIfTrue="1" operator="containsText" text="WIP">
      <formula>NOT(ISERROR(SEARCH("WIP",J140)))</formula>
    </cfRule>
    <cfRule type="containsText" dxfId="328" priority="113" stopIfTrue="1" operator="containsText" text="Block">
      <formula>NOT(ISERROR(SEARCH("Block",J140)))</formula>
    </cfRule>
    <cfRule type="containsText" dxfId="327" priority="114" stopIfTrue="1" operator="containsText" text="Fail">
      <formula>NOT(ISERROR(SEARCH("Fail",J140)))</formula>
    </cfRule>
    <cfRule type="containsText" dxfId="326" priority="115" stopIfTrue="1" operator="containsText" text="Pass">
      <formula>NOT(ISERROR(SEARCH("Pass",J140)))</formula>
    </cfRule>
  </conditionalFormatting>
  <conditionalFormatting sqref="J141">
    <cfRule type="containsText" dxfId="325" priority="106" stopIfTrue="1" operator="containsText" text="WIP">
      <formula>NOT(ISERROR(SEARCH("WIP",J141)))</formula>
    </cfRule>
    <cfRule type="containsText" dxfId="324" priority="107" stopIfTrue="1" operator="containsText" text="WIP">
      <formula>NOT(ISERROR(SEARCH("WIP",J141)))</formula>
    </cfRule>
    <cfRule type="containsText" dxfId="323" priority="108" stopIfTrue="1" operator="containsText" text="Block">
      <formula>NOT(ISERROR(SEARCH("Block",J141)))</formula>
    </cfRule>
    <cfRule type="containsText" dxfId="322" priority="109" stopIfTrue="1" operator="containsText" text="Fail">
      <formula>NOT(ISERROR(SEARCH("Fail",J141)))</formula>
    </cfRule>
    <cfRule type="containsText" dxfId="321" priority="110" stopIfTrue="1" operator="containsText" text="Pass">
      <formula>NOT(ISERROR(SEARCH("Pass",J141)))</formula>
    </cfRule>
  </conditionalFormatting>
  <conditionalFormatting sqref="J142">
    <cfRule type="containsText" dxfId="320" priority="101" stopIfTrue="1" operator="containsText" text="WIP">
      <formula>NOT(ISERROR(SEARCH("WIP",J142)))</formula>
    </cfRule>
    <cfRule type="containsText" dxfId="319" priority="102" stopIfTrue="1" operator="containsText" text="WIP">
      <formula>NOT(ISERROR(SEARCH("WIP",J142)))</formula>
    </cfRule>
    <cfRule type="containsText" dxfId="318" priority="103" stopIfTrue="1" operator="containsText" text="Block">
      <formula>NOT(ISERROR(SEARCH("Block",J142)))</formula>
    </cfRule>
    <cfRule type="containsText" dxfId="317" priority="104" stopIfTrue="1" operator="containsText" text="Fail">
      <formula>NOT(ISERROR(SEARCH("Fail",J142)))</formula>
    </cfRule>
    <cfRule type="containsText" dxfId="316" priority="105" stopIfTrue="1" operator="containsText" text="Pass">
      <formula>NOT(ISERROR(SEARCH("Pass",J142)))</formula>
    </cfRule>
  </conditionalFormatting>
  <conditionalFormatting sqref="J143:J160">
    <cfRule type="containsText" dxfId="315" priority="96" stopIfTrue="1" operator="containsText" text="WIP">
      <formula>NOT(ISERROR(SEARCH("WIP",J143)))</formula>
    </cfRule>
    <cfRule type="containsText" dxfId="314" priority="97" stopIfTrue="1" operator="containsText" text="WIP">
      <formula>NOT(ISERROR(SEARCH("WIP",J143)))</formula>
    </cfRule>
    <cfRule type="containsText" dxfId="313" priority="98" stopIfTrue="1" operator="containsText" text="Block">
      <formula>NOT(ISERROR(SEARCH("Block",J143)))</formula>
    </cfRule>
    <cfRule type="containsText" dxfId="312" priority="99" stopIfTrue="1" operator="containsText" text="Fail">
      <formula>NOT(ISERROR(SEARCH("Fail",J143)))</formula>
    </cfRule>
    <cfRule type="containsText" dxfId="311" priority="100" stopIfTrue="1" operator="containsText" text="Pass">
      <formula>NOT(ISERROR(SEARCH("Pass",J143)))</formula>
    </cfRule>
  </conditionalFormatting>
  <conditionalFormatting sqref="H2">
    <cfRule type="containsText" dxfId="310" priority="94" stopIfTrue="1" operator="containsText" text="NA">
      <formula>NOT(ISERROR(SEARCH("NA",H2)))</formula>
    </cfRule>
    <cfRule type="containsText" dxfId="309" priority="95" stopIfTrue="1" operator="containsText" text="Applicable">
      <formula>NOT(ISERROR(SEARCH("Applicable",H2)))</formula>
    </cfRule>
  </conditionalFormatting>
  <conditionalFormatting sqref="H3:H16 H32:H160">
    <cfRule type="containsText" dxfId="308" priority="92" stopIfTrue="1" operator="containsText" text="NA">
      <formula>NOT(ISERROR(SEARCH("NA",H3)))</formula>
    </cfRule>
    <cfRule type="containsText" dxfId="307" priority="93" stopIfTrue="1" operator="containsText" text="Applicable">
      <formula>NOT(ISERROR(SEARCH("Applicable",H3)))</formula>
    </cfRule>
  </conditionalFormatting>
  <conditionalFormatting sqref="J17">
    <cfRule type="containsText" dxfId="306" priority="87" stopIfTrue="1" operator="containsText" text="WIP">
      <formula>NOT(ISERROR(SEARCH("WIP",J17)))</formula>
    </cfRule>
    <cfRule type="containsText" dxfId="305" priority="88" stopIfTrue="1" operator="containsText" text="WIP">
      <formula>NOT(ISERROR(SEARCH("WIP",J17)))</formula>
    </cfRule>
    <cfRule type="containsText" dxfId="304" priority="89" stopIfTrue="1" operator="containsText" text="Block">
      <formula>NOT(ISERROR(SEARCH("Block",J17)))</formula>
    </cfRule>
    <cfRule type="containsText" dxfId="303" priority="90" stopIfTrue="1" operator="containsText" text="Fail">
      <formula>NOT(ISERROR(SEARCH("Fail",J17)))</formula>
    </cfRule>
    <cfRule type="containsText" dxfId="302" priority="91" stopIfTrue="1" operator="containsText" text="Pass">
      <formula>NOT(ISERROR(SEARCH("Pass",J17)))</formula>
    </cfRule>
  </conditionalFormatting>
  <conditionalFormatting sqref="I17">
    <cfRule type="containsText" dxfId="301" priority="85" stopIfTrue="1" operator="containsText" text="NA">
      <formula>NOT(ISERROR(SEARCH("NA",I17)))</formula>
    </cfRule>
    <cfRule type="containsText" dxfId="300" priority="86" stopIfTrue="1" operator="containsText" text="Applicable">
      <formula>NOT(ISERROR(SEARCH("Applicable",I17)))</formula>
    </cfRule>
  </conditionalFormatting>
  <conditionalFormatting sqref="I17">
    <cfRule type="cellIs" dxfId="299" priority="82" operator="equal">
      <formula>"P3"</formula>
    </cfRule>
    <cfRule type="cellIs" dxfId="298" priority="83" operator="equal">
      <formula>"P2"</formula>
    </cfRule>
    <cfRule type="cellIs" dxfId="297" priority="84" operator="equal">
      <formula>"P1"</formula>
    </cfRule>
  </conditionalFormatting>
  <conditionalFormatting sqref="H17">
    <cfRule type="containsText" dxfId="296" priority="80" stopIfTrue="1" operator="containsText" text="NA">
      <formula>NOT(ISERROR(SEARCH("NA",H17)))</formula>
    </cfRule>
    <cfRule type="containsText" dxfId="295" priority="81" stopIfTrue="1" operator="containsText" text="Applicable">
      <formula>NOT(ISERROR(SEARCH("Applicable",H17)))</formula>
    </cfRule>
  </conditionalFormatting>
  <conditionalFormatting sqref="J18:J31">
    <cfRule type="containsText" dxfId="294" priority="75" stopIfTrue="1" operator="containsText" text="WIP">
      <formula>NOT(ISERROR(SEARCH("WIP",J18)))</formula>
    </cfRule>
    <cfRule type="containsText" dxfId="293" priority="76" stopIfTrue="1" operator="containsText" text="WIP">
      <formula>NOT(ISERROR(SEARCH("WIP",J18)))</formula>
    </cfRule>
    <cfRule type="containsText" dxfId="292" priority="77" stopIfTrue="1" operator="containsText" text="Block">
      <formula>NOT(ISERROR(SEARCH("Block",J18)))</formula>
    </cfRule>
    <cfRule type="containsText" dxfId="291" priority="78" stopIfTrue="1" operator="containsText" text="Fail">
      <formula>NOT(ISERROR(SEARCH("Fail",J18)))</formula>
    </cfRule>
    <cfRule type="containsText" dxfId="290" priority="79" stopIfTrue="1" operator="containsText" text="Pass">
      <formula>NOT(ISERROR(SEARCH("Pass",J18)))</formula>
    </cfRule>
  </conditionalFormatting>
  <conditionalFormatting sqref="I18:I31">
    <cfRule type="containsText" dxfId="289" priority="73" stopIfTrue="1" operator="containsText" text="NA">
      <formula>NOT(ISERROR(SEARCH("NA",I18)))</formula>
    </cfRule>
    <cfRule type="containsText" dxfId="288" priority="74" stopIfTrue="1" operator="containsText" text="Applicable">
      <formula>NOT(ISERROR(SEARCH("Applicable",I18)))</formula>
    </cfRule>
  </conditionalFormatting>
  <conditionalFormatting sqref="I18:I31">
    <cfRule type="cellIs" dxfId="287" priority="70" operator="equal">
      <formula>"P3"</formula>
    </cfRule>
    <cfRule type="cellIs" dxfId="286" priority="71" operator="equal">
      <formula>"P2"</formula>
    </cfRule>
    <cfRule type="cellIs" dxfId="285" priority="72" operator="equal">
      <formula>"P1"</formula>
    </cfRule>
  </conditionalFormatting>
  <conditionalFormatting sqref="H18:H31">
    <cfRule type="containsText" dxfId="284" priority="68" stopIfTrue="1" operator="containsText" text="NA">
      <formula>NOT(ISERROR(SEARCH("NA",H18)))</formula>
    </cfRule>
    <cfRule type="containsText" dxfId="283" priority="69" stopIfTrue="1" operator="containsText" text="Applicable">
      <formula>NOT(ISERROR(SEARCH("Applicable",H18)))</formula>
    </cfRule>
  </conditionalFormatting>
  <conditionalFormatting sqref="J161:J164">
    <cfRule type="containsText" dxfId="282" priority="63" stopIfTrue="1" operator="containsText" text="WIP">
      <formula>NOT(ISERROR(SEARCH("WIP",J161)))</formula>
    </cfRule>
    <cfRule type="containsText" dxfId="281" priority="64" stopIfTrue="1" operator="containsText" text="WIP">
      <formula>NOT(ISERROR(SEARCH("WIP",J161)))</formula>
    </cfRule>
    <cfRule type="containsText" dxfId="280" priority="65" stopIfTrue="1" operator="containsText" text="Block">
      <formula>NOT(ISERROR(SEARCH("Block",J161)))</formula>
    </cfRule>
    <cfRule type="containsText" dxfId="279" priority="66" stopIfTrue="1" operator="containsText" text="Fail">
      <formula>NOT(ISERROR(SEARCH("Fail",J161)))</formula>
    </cfRule>
    <cfRule type="containsText" dxfId="278" priority="67" stopIfTrue="1" operator="containsText" text="Pass">
      <formula>NOT(ISERROR(SEARCH("Pass",J161)))</formula>
    </cfRule>
  </conditionalFormatting>
  <conditionalFormatting sqref="I190:I242">
    <cfRule type="containsText" dxfId="277" priority="61" stopIfTrue="1" operator="containsText" text="NA">
      <formula>NOT(ISERROR(SEARCH("NA",I190)))</formula>
    </cfRule>
    <cfRule type="containsText" dxfId="276" priority="62" stopIfTrue="1" operator="containsText" text="Applicable">
      <formula>NOT(ISERROR(SEARCH("Applicable",I190)))</formula>
    </cfRule>
  </conditionalFormatting>
  <conditionalFormatting sqref="I190:I242">
    <cfRule type="cellIs" dxfId="275" priority="58" operator="equal">
      <formula>"P3"</formula>
    </cfRule>
    <cfRule type="cellIs" dxfId="274" priority="59" operator="equal">
      <formula>"P2"</formula>
    </cfRule>
    <cfRule type="cellIs" dxfId="273" priority="60" operator="equal">
      <formula>"P1"</formula>
    </cfRule>
  </conditionalFormatting>
  <conditionalFormatting sqref="H190:H242">
    <cfRule type="containsText" dxfId="272" priority="56" stopIfTrue="1" operator="containsText" text="NA">
      <formula>NOT(ISERROR(SEARCH("NA",H190)))</formula>
    </cfRule>
    <cfRule type="containsText" dxfId="271" priority="57" stopIfTrue="1" operator="containsText" text="Applicable">
      <formula>NOT(ISERROR(SEARCH("Applicable",H190)))</formula>
    </cfRule>
  </conditionalFormatting>
  <conditionalFormatting sqref="H165:I189">
    <cfRule type="containsText" dxfId="270" priority="54" stopIfTrue="1" operator="containsText" text="NA">
      <formula>NOT(ISERROR(SEARCH("NA",H165)))</formula>
    </cfRule>
    <cfRule type="containsText" dxfId="269" priority="55" stopIfTrue="1" operator="containsText" text="Applicable">
      <formula>NOT(ISERROR(SEARCH("Applicable",H165)))</formula>
    </cfRule>
  </conditionalFormatting>
  <conditionalFormatting sqref="I165:I189">
    <cfRule type="cellIs" dxfId="268" priority="51" operator="equal">
      <formula>"P3"</formula>
    </cfRule>
    <cfRule type="cellIs" dxfId="267" priority="52" operator="equal">
      <formula>"P2"</formula>
    </cfRule>
    <cfRule type="cellIs" dxfId="266" priority="53" operator="equal">
      <formula>"P1"</formula>
    </cfRule>
  </conditionalFormatting>
  <conditionalFormatting sqref="J165:J242">
    <cfRule type="containsText" dxfId="265" priority="46" stopIfTrue="1" operator="containsText" text="WIP">
      <formula>NOT(ISERROR(SEARCH("WIP",J165)))</formula>
    </cfRule>
    <cfRule type="containsText" dxfId="264" priority="47" stopIfTrue="1" operator="containsText" text="WIP">
      <formula>NOT(ISERROR(SEARCH("WIP",J165)))</formula>
    </cfRule>
    <cfRule type="containsText" dxfId="263" priority="48" stopIfTrue="1" operator="containsText" text="Block">
      <formula>NOT(ISERROR(SEARCH("Block",J165)))</formula>
    </cfRule>
    <cfRule type="containsText" dxfId="262" priority="49" stopIfTrue="1" operator="containsText" text="Fail">
      <formula>NOT(ISERROR(SEARCH("Fail",J165)))</formula>
    </cfRule>
    <cfRule type="containsText" dxfId="261" priority="50" stopIfTrue="1" operator="containsText" text="Pass">
      <formula>NOT(ISERROR(SEARCH("Pass",J165)))</formula>
    </cfRule>
  </conditionalFormatting>
  <conditionalFormatting sqref="H243:I246">
    <cfRule type="containsText" dxfId="260" priority="44" stopIfTrue="1" operator="containsText" text="NA">
      <formula>NOT(ISERROR(SEARCH("NA",H243)))</formula>
    </cfRule>
    <cfRule type="containsText" dxfId="259" priority="45" stopIfTrue="1" operator="containsText" text="Applicable">
      <formula>NOT(ISERROR(SEARCH("Applicable",H243)))</formula>
    </cfRule>
  </conditionalFormatting>
  <conditionalFormatting sqref="I243:I246">
    <cfRule type="cellIs" dxfId="258" priority="41" operator="equal">
      <formula>"P3"</formula>
    </cfRule>
    <cfRule type="cellIs" dxfId="257" priority="42" operator="equal">
      <formula>"P2"</formula>
    </cfRule>
    <cfRule type="cellIs" dxfId="256" priority="43" operator="equal">
      <formula>"P1"</formula>
    </cfRule>
  </conditionalFormatting>
  <conditionalFormatting sqref="J243:J246">
    <cfRule type="containsText" dxfId="255" priority="36" stopIfTrue="1" operator="containsText" text="WIP">
      <formula>NOT(ISERROR(SEARCH("WIP",J243)))</formula>
    </cfRule>
    <cfRule type="containsText" dxfId="254" priority="37" stopIfTrue="1" operator="containsText" text="WIP">
      <formula>NOT(ISERROR(SEARCH("WIP",J243)))</formula>
    </cfRule>
    <cfRule type="containsText" dxfId="253" priority="38" stopIfTrue="1" operator="containsText" text="Block">
      <formula>NOT(ISERROR(SEARCH("Block",J243)))</formula>
    </cfRule>
    <cfRule type="containsText" dxfId="252" priority="39" stopIfTrue="1" operator="containsText" text="Fail">
      <formula>NOT(ISERROR(SEARCH("Fail",J243)))</formula>
    </cfRule>
    <cfRule type="containsText" dxfId="251" priority="40" stopIfTrue="1" operator="containsText" text="Pass">
      <formula>NOT(ISERROR(SEARCH("Pass",J243)))</formula>
    </cfRule>
  </conditionalFormatting>
  <conditionalFormatting sqref="H247:I247">
    <cfRule type="containsText" dxfId="250" priority="34" stopIfTrue="1" operator="containsText" text="NA">
      <formula>NOT(ISERROR(SEARCH("NA",H247)))</formula>
    </cfRule>
    <cfRule type="containsText" dxfId="249" priority="35" stopIfTrue="1" operator="containsText" text="Applicable">
      <formula>NOT(ISERROR(SEARCH("Applicable",H247)))</formula>
    </cfRule>
  </conditionalFormatting>
  <conditionalFormatting sqref="I247">
    <cfRule type="cellIs" dxfId="248" priority="31" operator="equal">
      <formula>"P3"</formula>
    </cfRule>
    <cfRule type="cellIs" dxfId="247" priority="32" operator="equal">
      <formula>"P2"</formula>
    </cfRule>
    <cfRule type="cellIs" dxfId="246" priority="33" operator="equal">
      <formula>"P1"</formula>
    </cfRule>
  </conditionalFormatting>
  <conditionalFormatting sqref="J247">
    <cfRule type="containsText" dxfId="245" priority="26" stopIfTrue="1" operator="containsText" text="WIP">
      <formula>NOT(ISERROR(SEARCH("WIP",J247)))</formula>
    </cfRule>
    <cfRule type="containsText" dxfId="244" priority="27" stopIfTrue="1" operator="containsText" text="WIP">
      <formula>NOT(ISERROR(SEARCH("WIP",J247)))</formula>
    </cfRule>
    <cfRule type="containsText" dxfId="243" priority="28" stopIfTrue="1" operator="containsText" text="Block">
      <formula>NOT(ISERROR(SEARCH("Block",J247)))</formula>
    </cfRule>
    <cfRule type="containsText" dxfId="242" priority="29" stopIfTrue="1" operator="containsText" text="Fail">
      <formula>NOT(ISERROR(SEARCH("Fail",J247)))</formula>
    </cfRule>
    <cfRule type="containsText" dxfId="241" priority="30" stopIfTrue="1" operator="containsText" text="Pass">
      <formula>NOT(ISERROR(SEARCH("Pass",J247)))</formula>
    </cfRule>
  </conditionalFormatting>
  <dataValidations count="4">
    <dataValidation type="list" allowBlank="1" showInputMessage="1" showErrorMessage="1" sqref="D7" xr:uid="{0C8969F0-00F0-410E-9B8D-95FC8121EF5D}">
      <formula1>"PASSED,FAILED,SKIPPED,N/A"</formula1>
    </dataValidation>
    <dataValidation type="list" allowBlank="1" showInputMessage="1" showErrorMessage="1" sqref="H2:H247" xr:uid="{9F4673F4-99CC-47DF-8C66-AA3F4A2D05A6}">
      <formula1>"Applicable,NA,WIP"</formula1>
    </dataValidation>
    <dataValidation type="list" allowBlank="1" showInputMessage="1" showErrorMessage="1" sqref="I2:I247" xr:uid="{2168CB0F-2CB9-4086-98FF-A1DA9516CFAC}">
      <formula1>"P1,P2,P3"</formula1>
    </dataValidation>
    <dataValidation type="list" allowBlank="1" showInputMessage="1" showErrorMessage="1" sqref="J1:J247 J252:J1048576" xr:uid="{A3112F8D-4380-4372-8169-614059F7143F}">
      <formula1>"Pass,Fail,Block,WIP,NA,SKIPPED"</formula1>
    </dataValidation>
  </dataValidations>
  <hyperlinks>
    <hyperlink ref="K167" r:id="rId1" xr:uid="{94DAF0DF-A019-4D10-8481-91237E316941}"/>
    <hyperlink ref="K138" r:id="rId2" xr:uid="{4F6E24DA-D693-45D7-8BE1-425C9610DD2C}"/>
    <hyperlink ref="K190" r:id="rId3" xr:uid="{7AE95B0A-8F5C-47D1-B0AE-20E6DF326139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E4A0-5C07-46DA-91B7-3D68DDA69FB0}">
  <dimension ref="A1:L34"/>
  <sheetViews>
    <sheetView topLeftCell="A16" zoomScaleNormal="100" workbookViewId="0">
      <selection sqref="A1:XFD1"/>
    </sheetView>
  </sheetViews>
  <sheetFormatPr defaultColWidth="9" defaultRowHeight="12.75"/>
  <cols>
    <col min="1" max="1" width="11.875" style="21" bestFit="1" customWidth="1"/>
    <col min="2" max="2" width="9.5" style="21" bestFit="1" customWidth="1"/>
    <col min="3" max="3" width="15.25" style="21" bestFit="1" customWidth="1"/>
    <col min="4" max="4" width="19" style="21" bestFit="1" customWidth="1"/>
    <col min="5" max="5" width="24.5" style="21" bestFit="1" customWidth="1"/>
    <col min="6" max="6" width="47.5" style="21" bestFit="1" customWidth="1"/>
    <col min="7" max="7" width="44.75" style="21" customWidth="1"/>
    <col min="8" max="8" width="29.875" style="21" customWidth="1"/>
    <col min="9" max="9" width="12.625" style="21" bestFit="1" customWidth="1"/>
    <col min="10" max="10" width="13.625" style="21" bestFit="1" customWidth="1"/>
    <col min="11" max="11" width="13.375" style="21" bestFit="1" customWidth="1"/>
    <col min="12" max="12" width="12.375" style="21" bestFit="1" customWidth="1"/>
    <col min="13" max="16384" width="9" style="21"/>
  </cols>
  <sheetData>
    <row r="1" spans="1:12">
      <c r="A1" s="19" t="s">
        <v>144</v>
      </c>
      <c r="B1" s="19" t="s">
        <v>145</v>
      </c>
      <c r="C1" s="19" t="s">
        <v>146</v>
      </c>
      <c r="D1" s="19" t="s">
        <v>147</v>
      </c>
      <c r="E1" s="20" t="s">
        <v>148</v>
      </c>
      <c r="F1" s="20" t="s">
        <v>328</v>
      </c>
      <c r="G1" s="20" t="s">
        <v>149</v>
      </c>
      <c r="H1" s="20" t="s">
        <v>150</v>
      </c>
      <c r="I1" s="19" t="s">
        <v>138</v>
      </c>
      <c r="J1" s="20" t="s">
        <v>136</v>
      </c>
      <c r="K1" s="19" t="s">
        <v>151</v>
      </c>
      <c r="L1" s="19" t="s">
        <v>152</v>
      </c>
    </row>
    <row r="2" spans="1:12">
      <c r="A2" s="22">
        <v>1</v>
      </c>
      <c r="B2" s="23" t="s">
        <v>154</v>
      </c>
      <c r="C2" s="23" t="s">
        <v>617</v>
      </c>
      <c r="D2" s="23" t="s">
        <v>329</v>
      </c>
      <c r="E2" s="23" t="s">
        <v>330</v>
      </c>
      <c r="F2" s="24" t="s">
        <v>622</v>
      </c>
      <c r="G2" s="25" t="s">
        <v>331</v>
      </c>
      <c r="H2" s="25" t="s">
        <v>332</v>
      </c>
      <c r="I2" s="23" t="s">
        <v>159</v>
      </c>
      <c r="J2" s="26" t="s">
        <v>160</v>
      </c>
      <c r="K2" s="26" t="s">
        <v>3</v>
      </c>
      <c r="L2" s="27"/>
    </row>
    <row r="3" spans="1:12">
      <c r="A3" s="130">
        <v>2</v>
      </c>
      <c r="B3" s="23" t="s">
        <v>154</v>
      </c>
      <c r="C3" s="23" t="s">
        <v>333</v>
      </c>
      <c r="D3" s="23" t="s">
        <v>334</v>
      </c>
      <c r="E3" s="23" t="s">
        <v>330</v>
      </c>
      <c r="F3" s="24" t="s">
        <v>335</v>
      </c>
      <c r="G3" s="156" t="s">
        <v>650</v>
      </c>
      <c r="H3" s="25" t="s">
        <v>332</v>
      </c>
      <c r="I3" s="23" t="s">
        <v>159</v>
      </c>
      <c r="J3" s="26" t="s">
        <v>160</v>
      </c>
      <c r="K3" s="26" t="s">
        <v>3</v>
      </c>
      <c r="L3" s="27"/>
    </row>
    <row r="4" spans="1:12">
      <c r="A4" s="130">
        <v>3</v>
      </c>
      <c r="B4" s="23" t="s">
        <v>154</v>
      </c>
      <c r="C4" s="23" t="s">
        <v>333</v>
      </c>
      <c r="D4" s="23" t="s">
        <v>336</v>
      </c>
      <c r="E4" s="23" t="s">
        <v>330</v>
      </c>
      <c r="F4" s="24" t="s">
        <v>337</v>
      </c>
      <c r="G4" s="25" t="s">
        <v>338</v>
      </c>
      <c r="H4" s="25" t="s">
        <v>332</v>
      </c>
      <c r="I4" s="23" t="s">
        <v>159</v>
      </c>
      <c r="J4" s="26" t="s">
        <v>160</v>
      </c>
      <c r="K4" s="26" t="s">
        <v>3</v>
      </c>
      <c r="L4" s="27"/>
    </row>
    <row r="5" spans="1:12">
      <c r="A5" s="130">
        <v>4</v>
      </c>
      <c r="B5" s="23" t="s">
        <v>154</v>
      </c>
      <c r="C5" s="23" t="s">
        <v>617</v>
      </c>
      <c r="D5" s="23" t="s">
        <v>339</v>
      </c>
      <c r="E5" s="28" t="s">
        <v>330</v>
      </c>
      <c r="F5" s="24" t="s">
        <v>340</v>
      </c>
      <c r="G5" s="25" t="s">
        <v>341</v>
      </c>
      <c r="H5" s="25" t="s">
        <v>342</v>
      </c>
      <c r="I5" s="23" t="s">
        <v>159</v>
      </c>
      <c r="J5" s="26" t="s">
        <v>160</v>
      </c>
      <c r="K5" s="26" t="s">
        <v>3</v>
      </c>
      <c r="L5" s="23"/>
    </row>
    <row r="6" spans="1:12">
      <c r="A6" s="130">
        <v>5</v>
      </c>
      <c r="B6" s="21" t="s">
        <v>343</v>
      </c>
      <c r="C6" s="23" t="s">
        <v>617</v>
      </c>
      <c r="D6" s="21" t="s">
        <v>344</v>
      </c>
      <c r="E6" s="28" t="s">
        <v>330</v>
      </c>
      <c r="F6" s="29" t="s">
        <v>345</v>
      </c>
      <c r="G6" s="123" t="s">
        <v>346</v>
      </c>
      <c r="H6" s="25" t="s">
        <v>450</v>
      </c>
      <c r="I6" s="23" t="s">
        <v>159</v>
      </c>
      <c r="J6" s="26" t="s">
        <v>160</v>
      </c>
      <c r="K6" s="26" t="s">
        <v>3</v>
      </c>
      <c r="L6" s="23"/>
    </row>
    <row r="7" spans="1:12">
      <c r="A7" s="130">
        <v>6</v>
      </c>
      <c r="B7" s="23" t="s">
        <v>154</v>
      </c>
      <c r="C7" s="23" t="s">
        <v>617</v>
      </c>
      <c r="D7" s="23" t="s">
        <v>329</v>
      </c>
      <c r="E7" s="28" t="s">
        <v>347</v>
      </c>
      <c r="F7" s="24" t="s">
        <v>348</v>
      </c>
      <c r="G7" s="123" t="s">
        <v>349</v>
      </c>
      <c r="H7" s="25" t="s">
        <v>332</v>
      </c>
      <c r="I7" s="23" t="s">
        <v>159</v>
      </c>
      <c r="J7" s="26" t="s">
        <v>160</v>
      </c>
      <c r="K7" s="26" t="s">
        <v>3</v>
      </c>
      <c r="L7" s="27"/>
    </row>
    <row r="8" spans="1:12">
      <c r="A8" s="130">
        <v>7</v>
      </c>
      <c r="B8" s="23" t="s">
        <v>154</v>
      </c>
      <c r="C8" s="23" t="s">
        <v>333</v>
      </c>
      <c r="D8" s="23" t="s">
        <v>334</v>
      </c>
      <c r="E8" s="28" t="s">
        <v>350</v>
      </c>
      <c r="F8" s="24" t="s">
        <v>351</v>
      </c>
      <c r="G8" s="123" t="s">
        <v>352</v>
      </c>
      <c r="H8" s="25" t="s">
        <v>332</v>
      </c>
      <c r="I8" s="23" t="s">
        <v>159</v>
      </c>
      <c r="J8" s="26" t="s">
        <v>160</v>
      </c>
      <c r="K8" s="26" t="s">
        <v>3</v>
      </c>
      <c r="L8" s="27"/>
    </row>
    <row r="9" spans="1:12">
      <c r="A9" s="130">
        <v>8</v>
      </c>
      <c r="B9" s="23" t="s">
        <v>154</v>
      </c>
      <c r="C9" s="23" t="s">
        <v>617</v>
      </c>
      <c r="D9" s="23" t="s">
        <v>339</v>
      </c>
      <c r="E9" s="28" t="s">
        <v>353</v>
      </c>
      <c r="F9" s="24" t="s">
        <v>354</v>
      </c>
      <c r="G9" s="123" t="s">
        <v>355</v>
      </c>
      <c r="H9" s="25" t="s">
        <v>342</v>
      </c>
      <c r="I9" s="23" t="s">
        <v>159</v>
      </c>
      <c r="J9" s="26" t="s">
        <v>160</v>
      </c>
      <c r="K9" s="26" t="s">
        <v>3</v>
      </c>
      <c r="L9" s="23"/>
    </row>
    <row r="10" spans="1:12">
      <c r="A10" s="130">
        <v>9</v>
      </c>
      <c r="B10" s="21" t="s">
        <v>343</v>
      </c>
      <c r="C10" s="23" t="s">
        <v>617</v>
      </c>
      <c r="D10" s="21" t="s">
        <v>344</v>
      </c>
      <c r="E10" s="28" t="s">
        <v>353</v>
      </c>
      <c r="F10" s="29" t="s">
        <v>356</v>
      </c>
      <c r="G10" s="123" t="s">
        <v>357</v>
      </c>
      <c r="H10" s="25">
        <v>1</v>
      </c>
      <c r="I10" s="23" t="s">
        <v>159</v>
      </c>
      <c r="J10" s="26" t="s">
        <v>160</v>
      </c>
      <c r="K10" s="26" t="s">
        <v>3</v>
      </c>
      <c r="L10" s="23"/>
    </row>
    <row r="11" spans="1:12">
      <c r="A11" s="130">
        <v>10</v>
      </c>
      <c r="B11" s="23" t="s">
        <v>154</v>
      </c>
      <c r="C11" s="23" t="s">
        <v>333</v>
      </c>
      <c r="D11" s="23" t="s">
        <v>336</v>
      </c>
      <c r="E11" s="28" t="s">
        <v>358</v>
      </c>
      <c r="F11" s="30" t="s">
        <v>359</v>
      </c>
      <c r="G11" s="123" t="s">
        <v>360</v>
      </c>
      <c r="H11" s="25" t="s">
        <v>332</v>
      </c>
      <c r="I11" s="31" t="s">
        <v>159</v>
      </c>
      <c r="J11" s="26" t="s">
        <v>160</v>
      </c>
      <c r="K11" s="26" t="s">
        <v>3</v>
      </c>
      <c r="L11" s="23"/>
    </row>
    <row r="12" spans="1:12">
      <c r="A12" s="130">
        <v>11</v>
      </c>
      <c r="B12" s="23" t="s">
        <v>154</v>
      </c>
      <c r="C12" s="23" t="s">
        <v>617</v>
      </c>
      <c r="D12" s="23" t="s">
        <v>334</v>
      </c>
      <c r="E12" s="28" t="s">
        <v>358</v>
      </c>
      <c r="F12" s="30" t="s">
        <v>361</v>
      </c>
      <c r="G12" s="156" t="s">
        <v>362</v>
      </c>
      <c r="H12" s="25" t="s">
        <v>332</v>
      </c>
      <c r="I12" s="31" t="s">
        <v>159</v>
      </c>
      <c r="J12" s="26" t="s">
        <v>160</v>
      </c>
      <c r="K12" s="26" t="s">
        <v>3</v>
      </c>
      <c r="L12" s="23"/>
    </row>
    <row r="13" spans="1:12">
      <c r="A13" s="130">
        <v>12</v>
      </c>
      <c r="B13" s="23" t="s">
        <v>154</v>
      </c>
      <c r="C13" s="23" t="s">
        <v>333</v>
      </c>
      <c r="D13" s="23" t="s">
        <v>334</v>
      </c>
      <c r="E13" s="28" t="s">
        <v>358</v>
      </c>
      <c r="F13" s="30" t="s">
        <v>395</v>
      </c>
      <c r="G13" s="123" t="s">
        <v>396</v>
      </c>
      <c r="H13" s="25" t="s">
        <v>332</v>
      </c>
      <c r="I13" s="31" t="s">
        <v>159</v>
      </c>
      <c r="J13" s="26" t="s">
        <v>160</v>
      </c>
      <c r="K13" s="26" t="s">
        <v>3</v>
      </c>
      <c r="L13" s="23"/>
    </row>
    <row r="14" spans="1:12">
      <c r="A14" s="130">
        <v>13</v>
      </c>
      <c r="B14" s="23" t="s">
        <v>154</v>
      </c>
      <c r="C14" s="23" t="s">
        <v>333</v>
      </c>
      <c r="D14" s="23" t="s">
        <v>334</v>
      </c>
      <c r="E14" s="28" t="s">
        <v>363</v>
      </c>
      <c r="F14" s="24" t="s">
        <v>364</v>
      </c>
      <c r="G14" s="123" t="s">
        <v>365</v>
      </c>
      <c r="H14" s="25" t="s">
        <v>366</v>
      </c>
      <c r="I14" s="23" t="s">
        <v>159</v>
      </c>
      <c r="J14" s="26" t="s">
        <v>160</v>
      </c>
      <c r="K14" s="26" t="s">
        <v>3</v>
      </c>
      <c r="L14" s="23"/>
    </row>
    <row r="15" spans="1:12">
      <c r="A15" s="130">
        <v>14</v>
      </c>
      <c r="B15" s="21" t="s">
        <v>343</v>
      </c>
      <c r="C15" s="23" t="s">
        <v>333</v>
      </c>
      <c r="D15" s="21" t="s">
        <v>344</v>
      </c>
      <c r="E15" s="28" t="s">
        <v>363</v>
      </c>
      <c r="F15" s="29" t="s">
        <v>367</v>
      </c>
      <c r="G15" s="123" t="s">
        <v>368</v>
      </c>
      <c r="H15" s="25" t="s">
        <v>450</v>
      </c>
      <c r="I15" s="23" t="s">
        <v>159</v>
      </c>
      <c r="J15" s="26" t="s">
        <v>160</v>
      </c>
      <c r="K15" s="26" t="s">
        <v>3</v>
      </c>
      <c r="L15" s="23"/>
    </row>
    <row r="16" spans="1:12">
      <c r="A16" s="130">
        <v>15</v>
      </c>
      <c r="B16" s="23" t="s">
        <v>154</v>
      </c>
      <c r="C16" s="23" t="s">
        <v>617</v>
      </c>
      <c r="D16" s="23" t="s">
        <v>334</v>
      </c>
      <c r="E16" s="28" t="s">
        <v>363</v>
      </c>
      <c r="F16" s="24" t="s">
        <v>369</v>
      </c>
      <c r="G16" s="156" t="s">
        <v>370</v>
      </c>
      <c r="H16" s="25" t="s">
        <v>366</v>
      </c>
      <c r="I16" s="23" t="s">
        <v>159</v>
      </c>
      <c r="J16" s="26" t="s">
        <v>160</v>
      </c>
      <c r="K16" s="26" t="s">
        <v>3</v>
      </c>
      <c r="L16" s="23"/>
    </row>
    <row r="17" spans="1:12">
      <c r="A17" s="130">
        <v>16</v>
      </c>
      <c r="B17" s="23" t="s">
        <v>154</v>
      </c>
      <c r="C17" s="23" t="s">
        <v>617</v>
      </c>
      <c r="D17" s="23" t="s">
        <v>334</v>
      </c>
      <c r="E17" s="32" t="s">
        <v>371</v>
      </c>
      <c r="F17" s="30" t="s">
        <v>623</v>
      </c>
      <c r="G17" s="156" t="s">
        <v>372</v>
      </c>
      <c r="H17" s="25" t="s">
        <v>332</v>
      </c>
      <c r="I17" s="23" t="s">
        <v>159</v>
      </c>
      <c r="J17" s="26" t="s">
        <v>160</v>
      </c>
      <c r="K17" s="26" t="s">
        <v>3</v>
      </c>
      <c r="L17" s="23"/>
    </row>
    <row r="18" spans="1:12">
      <c r="A18" s="130">
        <v>17</v>
      </c>
      <c r="B18" s="21" t="s">
        <v>343</v>
      </c>
      <c r="C18" s="23" t="s">
        <v>617</v>
      </c>
      <c r="D18" s="21" t="s">
        <v>344</v>
      </c>
      <c r="E18" s="32" t="s">
        <v>371</v>
      </c>
      <c r="F18" s="29" t="s">
        <v>373</v>
      </c>
      <c r="G18" s="123" t="s">
        <v>374</v>
      </c>
      <c r="H18" s="25" t="s">
        <v>450</v>
      </c>
      <c r="I18" s="23" t="s">
        <v>159</v>
      </c>
      <c r="J18" s="26" t="s">
        <v>160</v>
      </c>
      <c r="K18" s="26" t="s">
        <v>3</v>
      </c>
      <c r="L18" s="23"/>
    </row>
    <row r="19" spans="1:12">
      <c r="A19" s="130">
        <v>18</v>
      </c>
      <c r="B19" s="23" t="s">
        <v>375</v>
      </c>
      <c r="C19" s="23" t="s">
        <v>617</v>
      </c>
      <c r="D19" s="23" t="s">
        <v>334</v>
      </c>
      <c r="E19" s="32" t="s">
        <v>376</v>
      </c>
      <c r="F19" s="30" t="s">
        <v>624</v>
      </c>
      <c r="G19" s="156" t="s">
        <v>377</v>
      </c>
      <c r="H19" s="25" t="s">
        <v>332</v>
      </c>
      <c r="I19" s="23" t="s">
        <v>159</v>
      </c>
      <c r="J19" s="155" t="s">
        <v>160</v>
      </c>
      <c r="K19" s="26" t="s">
        <v>3</v>
      </c>
      <c r="L19" s="23"/>
    </row>
    <row r="20" spans="1:12">
      <c r="A20" s="130">
        <v>19</v>
      </c>
      <c r="B20" s="129" t="s">
        <v>154</v>
      </c>
      <c r="C20" s="129" t="s">
        <v>617</v>
      </c>
      <c r="D20" s="129" t="s">
        <v>334</v>
      </c>
      <c r="E20" s="32" t="s">
        <v>371</v>
      </c>
      <c r="F20" s="30" t="s">
        <v>623</v>
      </c>
      <c r="G20" s="156" t="s">
        <v>628</v>
      </c>
      <c r="H20" s="25" t="s">
        <v>332</v>
      </c>
      <c r="I20" s="129" t="s">
        <v>159</v>
      </c>
      <c r="J20" s="155" t="s">
        <v>160</v>
      </c>
      <c r="K20" s="26" t="s">
        <v>3</v>
      </c>
      <c r="L20" s="129"/>
    </row>
    <row r="21" spans="1:12">
      <c r="A21" s="130">
        <v>20</v>
      </c>
      <c r="B21" s="129" t="s">
        <v>154</v>
      </c>
      <c r="C21" s="129" t="s">
        <v>617</v>
      </c>
      <c r="D21" s="129" t="s">
        <v>334</v>
      </c>
      <c r="E21" s="32" t="s">
        <v>371</v>
      </c>
      <c r="F21" s="30" t="s">
        <v>623</v>
      </c>
      <c r="G21" s="156" t="s">
        <v>629</v>
      </c>
      <c r="H21" s="25" t="s">
        <v>332</v>
      </c>
      <c r="I21" s="129" t="s">
        <v>159</v>
      </c>
      <c r="J21" s="26" t="s">
        <v>160</v>
      </c>
      <c r="K21" s="26" t="s">
        <v>3</v>
      </c>
      <c r="L21" s="129"/>
    </row>
    <row r="22" spans="1:12">
      <c r="A22" s="130">
        <v>21</v>
      </c>
      <c r="B22" s="129" t="s">
        <v>154</v>
      </c>
      <c r="C22" s="129" t="s">
        <v>333</v>
      </c>
      <c r="D22" s="129" t="s">
        <v>334</v>
      </c>
      <c r="E22" s="123" t="s">
        <v>630</v>
      </c>
      <c r="F22" s="30" t="s">
        <v>395</v>
      </c>
      <c r="G22" s="123" t="s">
        <v>631</v>
      </c>
      <c r="H22" s="25" t="s">
        <v>332</v>
      </c>
      <c r="I22" s="31" t="s">
        <v>159</v>
      </c>
      <c r="J22" s="155" t="s">
        <v>160</v>
      </c>
      <c r="K22" s="26" t="s">
        <v>3</v>
      </c>
      <c r="L22" s="129"/>
    </row>
    <row r="23" spans="1:12">
      <c r="A23" s="130">
        <v>22</v>
      </c>
      <c r="B23" s="129" t="s">
        <v>154</v>
      </c>
      <c r="C23" s="129" t="s">
        <v>333</v>
      </c>
      <c r="D23" s="129" t="s">
        <v>334</v>
      </c>
      <c r="E23" s="123" t="s">
        <v>632</v>
      </c>
      <c r="F23" s="30" t="s">
        <v>395</v>
      </c>
      <c r="G23" s="123" t="s">
        <v>633</v>
      </c>
      <c r="H23" s="25" t="s">
        <v>332</v>
      </c>
      <c r="I23" s="31" t="s">
        <v>159</v>
      </c>
      <c r="J23" s="26" t="s">
        <v>160</v>
      </c>
      <c r="K23" s="26" t="s">
        <v>3</v>
      </c>
      <c r="L23" s="129"/>
    </row>
    <row r="24" spans="1:12">
      <c r="A24" s="130">
        <v>23</v>
      </c>
      <c r="B24" s="129" t="s">
        <v>154</v>
      </c>
      <c r="C24" s="23" t="s">
        <v>617</v>
      </c>
      <c r="D24" s="21" t="s">
        <v>344</v>
      </c>
      <c r="E24" s="32" t="s">
        <v>371</v>
      </c>
      <c r="F24" s="29" t="s">
        <v>373</v>
      </c>
      <c r="G24" s="123" t="s">
        <v>584</v>
      </c>
      <c r="H24" s="25" t="s">
        <v>586</v>
      </c>
      <c r="I24" s="23" t="s">
        <v>159</v>
      </c>
      <c r="J24" s="26" t="s">
        <v>160</v>
      </c>
      <c r="K24" s="26" t="s">
        <v>3</v>
      </c>
      <c r="L24" s="23"/>
    </row>
    <row r="25" spans="1:12">
      <c r="A25" s="130">
        <v>24</v>
      </c>
      <c r="B25" s="129" t="s">
        <v>154</v>
      </c>
      <c r="C25" s="23" t="s">
        <v>617</v>
      </c>
      <c r="D25" s="21" t="s">
        <v>344</v>
      </c>
      <c r="E25" s="32" t="s">
        <v>371</v>
      </c>
      <c r="F25" s="29" t="s">
        <v>373</v>
      </c>
      <c r="G25" s="123" t="s">
        <v>585</v>
      </c>
      <c r="H25" s="25" t="s">
        <v>586</v>
      </c>
      <c r="I25" s="23" t="s">
        <v>159</v>
      </c>
      <c r="J25" s="26" t="s">
        <v>160</v>
      </c>
      <c r="K25" s="26" t="s">
        <v>3</v>
      </c>
      <c r="L25" s="23"/>
    </row>
    <row r="26" spans="1:12" ht="33.6" customHeight="1">
      <c r="A26" s="130">
        <v>25</v>
      </c>
      <c r="B26" s="23" t="s">
        <v>154</v>
      </c>
      <c r="C26" s="23" t="s">
        <v>617</v>
      </c>
      <c r="D26" s="33" t="s">
        <v>385</v>
      </c>
      <c r="E26" s="34" t="s">
        <v>397</v>
      </c>
      <c r="F26" s="35" t="s">
        <v>383</v>
      </c>
      <c r="G26" s="36" t="s">
        <v>392</v>
      </c>
      <c r="H26" s="36" t="s">
        <v>394</v>
      </c>
      <c r="I26" s="23" t="s">
        <v>159</v>
      </c>
      <c r="J26" s="26" t="s">
        <v>160</v>
      </c>
      <c r="K26" s="26" t="s">
        <v>7</v>
      </c>
      <c r="L26" s="23"/>
    </row>
    <row r="27" spans="1:12" ht="33.6" customHeight="1">
      <c r="A27" s="130">
        <v>26</v>
      </c>
      <c r="B27" s="23" t="s">
        <v>154</v>
      </c>
      <c r="C27" s="23" t="s">
        <v>617</v>
      </c>
      <c r="D27" s="33" t="s">
        <v>385</v>
      </c>
      <c r="E27" s="34" t="s">
        <v>397</v>
      </c>
      <c r="F27" s="35" t="s">
        <v>384</v>
      </c>
      <c r="G27" s="36" t="s">
        <v>449</v>
      </c>
      <c r="H27" s="37" t="s">
        <v>393</v>
      </c>
      <c r="I27" s="23" t="s">
        <v>159</v>
      </c>
      <c r="J27" s="26" t="s">
        <v>160</v>
      </c>
      <c r="K27" s="26" t="s">
        <v>7</v>
      </c>
      <c r="L27" s="23"/>
    </row>
    <row r="28" spans="1:12" ht="63.6" customHeight="1">
      <c r="A28" s="130">
        <v>27</v>
      </c>
      <c r="B28" s="23" t="s">
        <v>154</v>
      </c>
      <c r="C28" s="23" t="s">
        <v>617</v>
      </c>
      <c r="D28" s="23" t="s">
        <v>334</v>
      </c>
      <c r="E28" s="34" t="s">
        <v>397</v>
      </c>
      <c r="F28" s="38" t="s">
        <v>379</v>
      </c>
      <c r="G28" s="36" t="s">
        <v>398</v>
      </c>
      <c r="H28" s="39" t="s">
        <v>390</v>
      </c>
      <c r="I28" s="23" t="s">
        <v>159</v>
      </c>
      <c r="J28" s="26" t="s">
        <v>160</v>
      </c>
      <c r="K28" s="26" t="s">
        <v>7</v>
      </c>
      <c r="L28" s="23"/>
    </row>
    <row r="29" spans="1:12" s="42" customFormat="1" ht="35.450000000000003" customHeight="1">
      <c r="A29" s="130">
        <v>28</v>
      </c>
      <c r="B29" s="23" t="s">
        <v>154</v>
      </c>
      <c r="C29" s="23" t="s">
        <v>617</v>
      </c>
      <c r="D29" s="23" t="s">
        <v>334</v>
      </c>
      <c r="E29" s="34" t="s">
        <v>397</v>
      </c>
      <c r="F29" s="40" t="s">
        <v>387</v>
      </c>
      <c r="G29" s="36" t="s">
        <v>388</v>
      </c>
      <c r="H29" s="41" t="s">
        <v>389</v>
      </c>
      <c r="I29" s="23" t="s">
        <v>159</v>
      </c>
      <c r="J29" s="26" t="s">
        <v>160</v>
      </c>
      <c r="K29" s="26" t="s">
        <v>7</v>
      </c>
      <c r="L29" s="25"/>
    </row>
    <row r="30" spans="1:12" s="42" customFormat="1" ht="35.450000000000003" customHeight="1">
      <c r="A30" s="130">
        <v>29</v>
      </c>
      <c r="B30" s="23" t="s">
        <v>154</v>
      </c>
      <c r="C30" s="23" t="s">
        <v>617</v>
      </c>
      <c r="D30" s="23" t="s">
        <v>380</v>
      </c>
      <c r="E30" s="34" t="s">
        <v>397</v>
      </c>
      <c r="F30" s="43" t="s">
        <v>386</v>
      </c>
      <c r="G30" s="36" t="s">
        <v>399</v>
      </c>
      <c r="H30" s="36" t="s">
        <v>391</v>
      </c>
      <c r="I30" s="23" t="s">
        <v>159</v>
      </c>
      <c r="J30" s="26" t="s">
        <v>160</v>
      </c>
      <c r="K30" s="26" t="s">
        <v>7</v>
      </c>
      <c r="L30" s="25"/>
    </row>
    <row r="31" spans="1:12" ht="25.5">
      <c r="A31" s="130">
        <v>30</v>
      </c>
      <c r="B31" s="23" t="s">
        <v>154</v>
      </c>
      <c r="C31" s="23" t="s">
        <v>617</v>
      </c>
      <c r="D31" s="23" t="s">
        <v>381</v>
      </c>
      <c r="E31" s="34" t="s">
        <v>397</v>
      </c>
      <c r="F31" s="35" t="s">
        <v>382</v>
      </c>
      <c r="G31" s="23"/>
      <c r="H31" s="23"/>
      <c r="I31" s="23" t="s">
        <v>159</v>
      </c>
      <c r="J31" s="26" t="s">
        <v>160</v>
      </c>
      <c r="K31" s="26" t="s">
        <v>7</v>
      </c>
      <c r="L31" s="23"/>
    </row>
    <row r="32" spans="1:12" ht="38.25">
      <c r="A32" s="130">
        <v>31</v>
      </c>
      <c r="B32" s="129" t="s">
        <v>154</v>
      </c>
      <c r="C32" s="129" t="s">
        <v>617</v>
      </c>
      <c r="D32" s="129" t="s">
        <v>334</v>
      </c>
      <c r="E32" s="129" t="s">
        <v>625</v>
      </c>
      <c r="F32" s="129" t="s">
        <v>719</v>
      </c>
      <c r="G32" s="35" t="s">
        <v>716</v>
      </c>
      <c r="H32" s="129" t="s">
        <v>626</v>
      </c>
      <c r="I32" s="129" t="s">
        <v>159</v>
      </c>
      <c r="J32" s="26" t="s">
        <v>160</v>
      </c>
      <c r="K32" s="26" t="s">
        <v>3</v>
      </c>
      <c r="L32" s="129"/>
    </row>
    <row r="33" spans="1:12" ht="38.25">
      <c r="A33" s="271">
        <v>32</v>
      </c>
      <c r="B33" s="255" t="s">
        <v>154</v>
      </c>
      <c r="C33" s="255" t="s">
        <v>617</v>
      </c>
      <c r="D33" s="255" t="s">
        <v>334</v>
      </c>
      <c r="E33" s="255" t="s">
        <v>625</v>
      </c>
      <c r="F33" s="255" t="s">
        <v>720</v>
      </c>
      <c r="G33" s="272" t="s">
        <v>717</v>
      </c>
      <c r="H33" s="255" t="s">
        <v>626</v>
      </c>
      <c r="I33" s="255" t="s">
        <v>159</v>
      </c>
      <c r="J33" s="26" t="s">
        <v>160</v>
      </c>
      <c r="K33" s="26" t="s">
        <v>3</v>
      </c>
      <c r="L33" s="255"/>
    </row>
    <row r="34" spans="1:12" s="256" customFormat="1" ht="38.25">
      <c r="A34" s="271">
        <v>33</v>
      </c>
      <c r="B34" s="255" t="s">
        <v>154</v>
      </c>
      <c r="C34" s="255" t="s">
        <v>617</v>
      </c>
      <c r="D34" s="255" t="s">
        <v>336</v>
      </c>
      <c r="E34" s="255" t="s">
        <v>625</v>
      </c>
      <c r="F34" s="255" t="s">
        <v>722</v>
      </c>
      <c r="G34" s="272" t="s">
        <v>723</v>
      </c>
      <c r="H34" s="255" t="s">
        <v>626</v>
      </c>
      <c r="I34" s="255" t="s">
        <v>159</v>
      </c>
      <c r="J34" s="26" t="s">
        <v>160</v>
      </c>
      <c r="K34" s="26" t="s">
        <v>3</v>
      </c>
      <c r="L34" s="255"/>
    </row>
  </sheetData>
  <autoFilter ref="A1:L1" xr:uid="{DA01E4A0-5C07-46DA-91B7-3D68DDA69FB0}"/>
  <phoneticPr fontId="27" type="noConversion"/>
  <conditionalFormatting sqref="K2:K19">
    <cfRule type="containsText" dxfId="240" priority="458" stopIfTrue="1" operator="containsText" text="WIP">
      <formula>NOT(ISERROR(SEARCH("WIP",K2)))</formula>
    </cfRule>
    <cfRule type="containsText" dxfId="239" priority="459" stopIfTrue="1" operator="containsText" text="WIP">
      <formula>NOT(ISERROR(SEARCH("WIP",K2)))</formula>
    </cfRule>
    <cfRule type="containsText" dxfId="238" priority="460" stopIfTrue="1" operator="containsText" text="Block">
      <formula>NOT(ISERROR(SEARCH("Block",K2)))</formula>
    </cfRule>
    <cfRule type="containsText" dxfId="237" priority="461" stopIfTrue="1" operator="containsText" text="Fail">
      <formula>NOT(ISERROR(SEARCH("Fail",K2)))</formula>
    </cfRule>
    <cfRule type="containsText" dxfId="236" priority="462" stopIfTrue="1" operator="containsText" text="Pass">
      <formula>NOT(ISERROR(SEARCH("Pass",K2)))</formula>
    </cfRule>
  </conditionalFormatting>
  <conditionalFormatting sqref="J2:J19">
    <cfRule type="cellIs" dxfId="235" priority="463" operator="equal">
      <formula>"P3"</formula>
    </cfRule>
    <cfRule type="cellIs" dxfId="234" priority="463" operator="equal">
      <formula>"P2"</formula>
    </cfRule>
    <cfRule type="cellIs" dxfId="233" priority="463" operator="equal">
      <formula>"P1"</formula>
    </cfRule>
  </conditionalFormatting>
  <conditionalFormatting sqref="I11:I12 I2:J2 I7:I8 I3:I4 J2:J19">
    <cfRule type="containsText" dxfId="232" priority="468" stopIfTrue="1" operator="containsText" text="NA">
      <formula>NOT(ISERROR(SEARCH("NA",I2)))</formula>
    </cfRule>
    <cfRule type="containsText" dxfId="231" priority="469" stopIfTrue="1" operator="containsText" text="Applicable">
      <formula>NOT(ISERROR(SEARCH("Applicable",I2)))</formula>
    </cfRule>
  </conditionalFormatting>
  <conditionalFormatting sqref="I5:I11">
    <cfRule type="containsText" dxfId="230" priority="456" stopIfTrue="1" operator="containsText" text="NA">
      <formula>NOT(ISERROR(SEARCH("NA",I5)))</formula>
    </cfRule>
    <cfRule type="containsText" dxfId="229" priority="457" stopIfTrue="1" operator="containsText" text="Applicable">
      <formula>NOT(ISERROR(SEARCH("Applicable",I5)))</formula>
    </cfRule>
  </conditionalFormatting>
  <conditionalFormatting sqref="I14">
    <cfRule type="containsText" dxfId="228" priority="432" stopIfTrue="1" operator="containsText" text="NA">
      <formula>NOT(ISERROR(SEARCH("NA",I14)))</formula>
    </cfRule>
    <cfRule type="containsText" dxfId="227" priority="433" stopIfTrue="1" operator="containsText" text="Applicable">
      <formula>NOT(ISERROR(SEARCH("Applicable",I14)))</formula>
    </cfRule>
  </conditionalFormatting>
  <conditionalFormatting sqref="I16">
    <cfRule type="containsText" dxfId="226" priority="422" stopIfTrue="1" operator="containsText" text="NA">
      <formula>NOT(ISERROR(SEARCH("NA",I16)))</formula>
    </cfRule>
    <cfRule type="containsText" dxfId="225" priority="423" stopIfTrue="1" operator="containsText" text="Applicable">
      <formula>NOT(ISERROR(SEARCH("Applicable",I16)))</formula>
    </cfRule>
  </conditionalFormatting>
  <conditionalFormatting sqref="I17">
    <cfRule type="containsText" dxfId="224" priority="405" stopIfTrue="1" operator="containsText" text="NA">
      <formula>NOT(ISERROR(SEARCH("NA",I17)))</formula>
    </cfRule>
    <cfRule type="containsText" dxfId="223" priority="406" stopIfTrue="1" operator="containsText" text="Applicable">
      <formula>NOT(ISERROR(SEARCH("Applicable",I17)))</formula>
    </cfRule>
  </conditionalFormatting>
  <conditionalFormatting sqref="J19">
    <cfRule type="cellIs" dxfId="222" priority="389" operator="equal">
      <formula>"P3"</formula>
    </cfRule>
    <cfRule type="cellIs" dxfId="221" priority="391" operator="equal">
      <formula>"P2"</formula>
    </cfRule>
    <cfRule type="cellIs" dxfId="220" priority="392" operator="equal">
      <formula>"P1"</formula>
    </cfRule>
  </conditionalFormatting>
  <conditionalFormatting sqref="J19">
    <cfRule type="containsText" dxfId="219" priority="390" stopIfTrue="1" operator="containsText" text="NA">
      <formula>NOT(ISERROR(SEARCH("NA",J19)))</formula>
    </cfRule>
    <cfRule type="containsText" dxfId="218" priority="470" stopIfTrue="1" operator="containsText" text="Applicable">
      <formula>NOT(ISERROR(SEARCH("Applicable",J19)))</formula>
    </cfRule>
  </conditionalFormatting>
  <conditionalFormatting sqref="I19">
    <cfRule type="containsText" dxfId="217" priority="387" stopIfTrue="1" operator="containsText" text="NA">
      <formula>NOT(ISERROR(SEARCH("NA",I19)))</formula>
    </cfRule>
    <cfRule type="containsText" dxfId="216" priority="388" stopIfTrue="1" operator="containsText" text="Applicable">
      <formula>NOT(ISERROR(SEARCH("Applicable",I19)))</formula>
    </cfRule>
  </conditionalFormatting>
  <conditionalFormatting sqref="J19 J16:J17 J3:J14">
    <cfRule type="cellIs" dxfId="215" priority="381" operator="equal">
      <formula>"P3"</formula>
    </cfRule>
  </conditionalFormatting>
  <conditionalFormatting sqref="I18">
    <cfRule type="containsText" dxfId="214" priority="336" stopIfTrue="1" operator="containsText" text="NA">
      <formula>NOT(ISERROR(SEARCH("NA",I18)))</formula>
    </cfRule>
    <cfRule type="containsText" dxfId="213" priority="337" stopIfTrue="1" operator="containsText" text="Applicable">
      <formula>NOT(ISERROR(SEARCH("Applicable",I18)))</formula>
    </cfRule>
  </conditionalFormatting>
  <conditionalFormatting sqref="J18">
    <cfRule type="cellIs" dxfId="212" priority="333" operator="equal">
      <formula>"P3"</formula>
    </cfRule>
  </conditionalFormatting>
  <conditionalFormatting sqref="J18">
    <cfRule type="containsText" dxfId="211" priority="334" stopIfTrue="1" operator="containsText" text="NA">
      <formula>NOT(ISERROR(SEARCH("NA",J18)))</formula>
    </cfRule>
    <cfRule type="containsText" dxfId="210" priority="335" stopIfTrue="1" operator="containsText" text="Applicable">
      <formula>NOT(ISERROR(SEARCH("Applicable",J18)))</formula>
    </cfRule>
  </conditionalFormatting>
  <conditionalFormatting sqref="J15">
    <cfRule type="containsText" dxfId="209" priority="331" stopIfTrue="1" operator="containsText" text="NA">
      <formula>NOT(ISERROR(SEARCH("NA",J15)))</formula>
    </cfRule>
    <cfRule type="containsText" dxfId="208" priority="332" stopIfTrue="1" operator="containsText" text="Applicable">
      <formula>NOT(ISERROR(SEARCH("Applicable",J15)))</formula>
    </cfRule>
  </conditionalFormatting>
  <conditionalFormatting sqref="I15">
    <cfRule type="containsText" dxfId="207" priority="324" stopIfTrue="1" operator="containsText" text="NA">
      <formula>NOT(ISERROR(SEARCH("NA",I15)))</formula>
    </cfRule>
    <cfRule type="containsText" dxfId="206" priority="325" stopIfTrue="1" operator="containsText" text="Applicable">
      <formula>NOT(ISERROR(SEARCH("Applicable",I15)))</formula>
    </cfRule>
  </conditionalFormatting>
  <conditionalFormatting sqref="J15">
    <cfRule type="cellIs" dxfId="205" priority="318" operator="equal">
      <formula>"P3"</formula>
    </cfRule>
  </conditionalFormatting>
  <conditionalFormatting sqref="J30">
    <cfRule type="containsText" dxfId="204" priority="267" stopIfTrue="1" operator="containsText" text="NA">
      <formula>NOT(ISERROR(SEARCH("NA",J30)))</formula>
    </cfRule>
    <cfRule type="containsText" dxfId="203" priority="268" stopIfTrue="1" operator="containsText" text="Applicable">
      <formula>NOT(ISERROR(SEARCH("Applicable",J30)))</formula>
    </cfRule>
  </conditionalFormatting>
  <conditionalFormatting sqref="J30">
    <cfRule type="cellIs" dxfId="202" priority="257" operator="equal">
      <formula>"P3"</formula>
    </cfRule>
    <cfRule type="cellIs" dxfId="201" priority="259" operator="equal">
      <formula>"P2"</formula>
    </cfRule>
    <cfRule type="cellIs" dxfId="200" priority="260" operator="equal">
      <formula>"P1"</formula>
    </cfRule>
  </conditionalFormatting>
  <conditionalFormatting sqref="J30">
    <cfRule type="containsText" dxfId="199" priority="258" stopIfTrue="1" operator="containsText" text="NA">
      <formula>NOT(ISERROR(SEARCH("NA",J30)))</formula>
    </cfRule>
    <cfRule type="containsText" dxfId="198" priority="269" stopIfTrue="1" operator="containsText" text="Applicable">
      <formula>NOT(ISERROR(SEARCH("Applicable",J30)))</formula>
    </cfRule>
  </conditionalFormatting>
  <conditionalFormatting sqref="J30">
    <cfRule type="cellIs" dxfId="197" priority="249" operator="equal">
      <formula>"P3"</formula>
    </cfRule>
  </conditionalFormatting>
  <conditionalFormatting sqref="J31 J28:J29">
    <cfRule type="cellIs" dxfId="196" priority="289" operator="equal">
      <formula>"P3"</formula>
    </cfRule>
  </conditionalFormatting>
  <conditionalFormatting sqref="J31 J28:J29">
    <cfRule type="containsText" dxfId="195" priority="290" stopIfTrue="1" operator="containsText" text="NA">
      <formula>NOT(ISERROR(SEARCH("NA",J28)))</formula>
    </cfRule>
    <cfRule type="containsText" dxfId="194" priority="291" stopIfTrue="1" operator="containsText" text="Applicable">
      <formula>NOT(ISERROR(SEARCH("Applicable",J28)))</formula>
    </cfRule>
  </conditionalFormatting>
  <conditionalFormatting sqref="J31 J28:J29">
    <cfRule type="cellIs" dxfId="193" priority="280" operator="equal">
      <formula>"P3"</formula>
    </cfRule>
    <cfRule type="cellIs" dxfId="192" priority="282" operator="equal">
      <formula>"P2"</formula>
    </cfRule>
    <cfRule type="cellIs" dxfId="191" priority="283" operator="equal">
      <formula>"P1"</formula>
    </cfRule>
  </conditionalFormatting>
  <conditionalFormatting sqref="J31 J28:J29">
    <cfRule type="containsText" dxfId="190" priority="281" stopIfTrue="1" operator="containsText" text="NA">
      <formula>NOT(ISERROR(SEARCH("NA",J28)))</formula>
    </cfRule>
    <cfRule type="containsText" dxfId="189" priority="292" stopIfTrue="1" operator="containsText" text="Applicable">
      <formula>NOT(ISERROR(SEARCH("Applicable",J28)))</formula>
    </cfRule>
  </conditionalFormatting>
  <conditionalFormatting sqref="I28:I29">
    <cfRule type="containsText" dxfId="188" priority="278" stopIfTrue="1" operator="containsText" text="NA">
      <formula>NOT(ISERROR(SEARCH("NA",I28)))</formula>
    </cfRule>
    <cfRule type="containsText" dxfId="187" priority="279" stopIfTrue="1" operator="containsText" text="Applicable">
      <formula>NOT(ISERROR(SEARCH("Applicable",I28)))</formula>
    </cfRule>
  </conditionalFormatting>
  <conditionalFormatting sqref="J31 J28:J29">
    <cfRule type="cellIs" dxfId="186" priority="272" operator="equal">
      <formula>"P3"</formula>
    </cfRule>
  </conditionalFormatting>
  <conditionalFormatting sqref="J30">
    <cfRule type="cellIs" dxfId="185" priority="266" operator="equal">
      <formula>"P3"</formula>
    </cfRule>
    <cfRule type="cellIs" dxfId="184" priority="471" operator="equal">
      <formula>"P2"</formula>
    </cfRule>
    <cfRule type="cellIs" dxfId="183" priority="471" operator="equal">
      <formula>"P1"</formula>
    </cfRule>
  </conditionalFormatting>
  <conditionalFormatting sqref="I30">
    <cfRule type="containsText" dxfId="182" priority="255" stopIfTrue="1" operator="containsText" text="NA">
      <formula>NOT(ISERROR(SEARCH("NA",I30)))</formula>
    </cfRule>
    <cfRule type="containsText" dxfId="181" priority="256" stopIfTrue="1" operator="containsText" text="Applicable">
      <formula>NOT(ISERROR(SEARCH("Applicable",I30)))</formula>
    </cfRule>
  </conditionalFormatting>
  <conditionalFormatting sqref="I28">
    <cfRule type="containsText" dxfId="180" priority="240" stopIfTrue="1" operator="containsText" text="NA">
      <formula>NOT(ISERROR(SEARCH("NA",I28)))</formula>
    </cfRule>
    <cfRule type="containsText" dxfId="179" priority="241" stopIfTrue="1" operator="containsText" text="Applicable">
      <formula>NOT(ISERROR(SEARCH("Applicable",I28)))</formula>
    </cfRule>
  </conditionalFormatting>
  <conditionalFormatting sqref="J26:J28">
    <cfRule type="cellIs" dxfId="178" priority="231" operator="equal">
      <formula>"P3"</formula>
    </cfRule>
    <cfRule type="cellIs" dxfId="177" priority="234" operator="equal">
      <formula>"P2"</formula>
    </cfRule>
    <cfRule type="cellIs" dxfId="176" priority="472" operator="equal">
      <formula>"P1"</formula>
    </cfRule>
  </conditionalFormatting>
  <conditionalFormatting sqref="J26:J28">
    <cfRule type="containsText" dxfId="175" priority="232" stopIfTrue="1" operator="containsText" text="NA">
      <formula>NOT(ISERROR(SEARCH("NA",J26)))</formula>
    </cfRule>
    <cfRule type="containsText" dxfId="174" priority="233" stopIfTrue="1" operator="containsText" text="Applicable">
      <formula>NOT(ISERROR(SEARCH("Applicable",J26)))</formula>
    </cfRule>
  </conditionalFormatting>
  <conditionalFormatting sqref="J26:J28">
    <cfRule type="cellIs" dxfId="173" priority="227" operator="equal">
      <formula>"P3"</formula>
    </cfRule>
    <cfRule type="cellIs" dxfId="172" priority="229" operator="equal">
      <formula>"P2"</formula>
    </cfRule>
    <cfRule type="cellIs" dxfId="171" priority="230" operator="equal">
      <formula>"P1"</formula>
    </cfRule>
  </conditionalFormatting>
  <conditionalFormatting sqref="J26:J28">
    <cfRule type="containsText" dxfId="170" priority="228" stopIfTrue="1" operator="containsText" text="NA">
      <formula>NOT(ISERROR(SEARCH("NA",J26)))</formula>
    </cfRule>
    <cfRule type="containsText" dxfId="169" priority="473" stopIfTrue="1" operator="containsText" text="Applicable">
      <formula>NOT(ISERROR(SEARCH("Applicable",J26)))</formula>
    </cfRule>
  </conditionalFormatting>
  <conditionalFormatting sqref="J26:J28">
    <cfRule type="cellIs" dxfId="168" priority="226" operator="equal">
      <formula>"P3"</formula>
    </cfRule>
  </conditionalFormatting>
  <conditionalFormatting sqref="I13">
    <cfRule type="containsText" dxfId="167" priority="222" stopIfTrue="1" operator="containsText" text="NA">
      <formula>NOT(ISERROR(SEARCH("NA",I13)))</formula>
    </cfRule>
    <cfRule type="containsText" dxfId="166" priority="223" stopIfTrue="1" operator="containsText" text="Applicable">
      <formula>NOT(ISERROR(SEARCH("Applicable",I13)))</formula>
    </cfRule>
  </conditionalFormatting>
  <conditionalFormatting sqref="I26:I27">
    <cfRule type="containsText" dxfId="165" priority="202" stopIfTrue="1" operator="containsText" text="NA">
      <formula>NOT(ISERROR(SEARCH("NA",I26)))</formula>
    </cfRule>
    <cfRule type="containsText" dxfId="164" priority="203" stopIfTrue="1" operator="containsText" text="Applicable">
      <formula>NOT(ISERROR(SEARCH("Applicable",I26)))</formula>
    </cfRule>
  </conditionalFormatting>
  <conditionalFormatting sqref="I31">
    <cfRule type="containsText" dxfId="163" priority="200" stopIfTrue="1" operator="containsText" text="NA">
      <formula>NOT(ISERROR(SEARCH("NA",I31)))</formula>
    </cfRule>
    <cfRule type="containsText" dxfId="162" priority="201" stopIfTrue="1" operator="containsText" text="Applicable">
      <formula>NOT(ISERROR(SEARCH("Applicable",I31)))</formula>
    </cfRule>
  </conditionalFormatting>
  <conditionalFormatting sqref="K26:K31">
    <cfRule type="containsText" dxfId="161" priority="185" stopIfTrue="1" operator="containsText" text="WIP">
      <formula>NOT(ISERROR(SEARCH("WIP",K26)))</formula>
    </cfRule>
    <cfRule type="containsText" dxfId="160" priority="186" stopIfTrue="1" operator="containsText" text="WIP">
      <formula>NOT(ISERROR(SEARCH("WIP",K26)))</formula>
    </cfRule>
    <cfRule type="containsText" dxfId="159" priority="187" stopIfTrue="1" operator="containsText" text="Block">
      <formula>NOT(ISERROR(SEARCH("Block",K26)))</formula>
    </cfRule>
    <cfRule type="containsText" dxfId="158" priority="188" stopIfTrue="1" operator="containsText" text="Fail">
      <formula>NOT(ISERROR(SEARCH("Fail",K26)))</formula>
    </cfRule>
    <cfRule type="containsText" dxfId="157" priority="189" stopIfTrue="1" operator="containsText" text="Pass">
      <formula>NOT(ISERROR(SEARCH("Pass",K26)))</formula>
    </cfRule>
  </conditionalFormatting>
  <conditionalFormatting sqref="K26:K31">
    <cfRule type="containsText" dxfId="156" priority="180" stopIfTrue="1" operator="containsText" text="WIP">
      <formula>NOT(ISERROR(SEARCH("WIP",K26)))</formula>
    </cfRule>
    <cfRule type="containsText" dxfId="155" priority="181" stopIfTrue="1" operator="containsText" text="WIP">
      <formula>NOT(ISERROR(SEARCH("WIP",K26)))</formula>
    </cfRule>
    <cfRule type="containsText" dxfId="154" priority="182" stopIfTrue="1" operator="containsText" text="Block">
      <formula>NOT(ISERROR(SEARCH("Block",K26)))</formula>
    </cfRule>
    <cfRule type="containsText" dxfId="153" priority="183" stopIfTrue="1" operator="containsText" text="Fail">
      <formula>NOT(ISERROR(SEARCH("Fail",K26)))</formula>
    </cfRule>
    <cfRule type="containsText" dxfId="152" priority="184" stopIfTrue="1" operator="containsText" text="Pass">
      <formula>NOT(ISERROR(SEARCH("Pass",K26)))</formula>
    </cfRule>
  </conditionalFormatting>
  <conditionalFormatting sqref="K24:K25">
    <cfRule type="containsText" dxfId="151" priority="131" stopIfTrue="1" operator="containsText" text="WIP">
      <formula>NOT(ISERROR(SEARCH("WIP",K24)))</formula>
    </cfRule>
    <cfRule type="containsText" dxfId="150" priority="132" stopIfTrue="1" operator="containsText" text="WIP">
      <formula>NOT(ISERROR(SEARCH("WIP",K24)))</formula>
    </cfRule>
    <cfRule type="containsText" dxfId="149" priority="133" stopIfTrue="1" operator="containsText" text="Block">
      <formula>NOT(ISERROR(SEARCH("Block",K24)))</formula>
    </cfRule>
    <cfRule type="containsText" dxfId="148" priority="134" stopIfTrue="1" operator="containsText" text="Fail">
      <formula>NOT(ISERROR(SEARCH("Fail",K24)))</formula>
    </cfRule>
    <cfRule type="containsText" dxfId="147" priority="135" stopIfTrue="1" operator="containsText" text="Pass">
      <formula>NOT(ISERROR(SEARCH("Pass",K24)))</formula>
    </cfRule>
  </conditionalFormatting>
  <conditionalFormatting sqref="J24:J25">
    <cfRule type="cellIs" dxfId="146" priority="136" operator="equal">
      <formula>"P3"</formula>
    </cfRule>
  </conditionalFormatting>
  <conditionalFormatting sqref="J24:J25">
    <cfRule type="containsText" dxfId="145" priority="137" stopIfTrue="1" operator="containsText" text="NA">
      <formula>NOT(ISERROR(SEARCH("NA",J24)))</formula>
    </cfRule>
    <cfRule type="containsText" dxfId="144" priority="138" stopIfTrue="1" operator="containsText" text="Applicable">
      <formula>NOT(ISERROR(SEARCH("Applicable",J24)))</formula>
    </cfRule>
  </conditionalFormatting>
  <conditionalFormatting sqref="J24:J25">
    <cfRule type="cellIs" dxfId="143" priority="127" operator="equal">
      <formula>"P3"</formula>
    </cfRule>
    <cfRule type="cellIs" dxfId="142" priority="129" operator="equal">
      <formula>"P2"</formula>
    </cfRule>
    <cfRule type="cellIs" dxfId="141" priority="130" operator="equal">
      <formula>"P1"</formula>
    </cfRule>
  </conditionalFormatting>
  <conditionalFormatting sqref="J24:J25">
    <cfRule type="containsText" dxfId="140" priority="128" stopIfTrue="1" operator="containsText" text="NA">
      <formula>NOT(ISERROR(SEARCH("NA",J24)))</formula>
    </cfRule>
    <cfRule type="containsText" dxfId="139" priority="139" stopIfTrue="1" operator="containsText" text="Applicable">
      <formula>NOT(ISERROR(SEARCH("Applicable",J24)))</formula>
    </cfRule>
  </conditionalFormatting>
  <conditionalFormatting sqref="I24:I25">
    <cfRule type="containsText" dxfId="138" priority="125" stopIfTrue="1" operator="containsText" text="NA">
      <formula>NOT(ISERROR(SEARCH("NA",I24)))</formula>
    </cfRule>
    <cfRule type="containsText" dxfId="137" priority="126" stopIfTrue="1" operator="containsText" text="Applicable">
      <formula>NOT(ISERROR(SEARCH("Applicable",I24)))</formula>
    </cfRule>
  </conditionalFormatting>
  <conditionalFormatting sqref="J24:J25">
    <cfRule type="cellIs" dxfId="136" priority="124" operator="equal">
      <formula>"P3"</formula>
    </cfRule>
  </conditionalFormatting>
  <conditionalFormatting sqref="I32:I33">
    <cfRule type="containsText" dxfId="135" priority="120" stopIfTrue="1" operator="containsText" text="NA">
      <formula>NOT(ISERROR(SEARCH("NA",I32)))</formula>
    </cfRule>
    <cfRule type="containsText" dxfId="134" priority="121" stopIfTrue="1" operator="containsText" text="Applicable">
      <formula>NOT(ISERROR(SEARCH("Applicable",I32)))</formula>
    </cfRule>
  </conditionalFormatting>
  <conditionalFormatting sqref="K32:K33">
    <cfRule type="containsText" dxfId="133" priority="108" stopIfTrue="1" operator="containsText" text="WIP">
      <formula>NOT(ISERROR(SEARCH("WIP",K32)))</formula>
    </cfRule>
    <cfRule type="containsText" dxfId="132" priority="109" stopIfTrue="1" operator="containsText" text="WIP">
      <formula>NOT(ISERROR(SEARCH("WIP",K32)))</formula>
    </cfRule>
    <cfRule type="containsText" dxfId="131" priority="110" stopIfTrue="1" operator="containsText" text="Block">
      <formula>NOT(ISERROR(SEARCH("Block",K32)))</formula>
    </cfRule>
    <cfRule type="containsText" dxfId="130" priority="111" stopIfTrue="1" operator="containsText" text="Fail">
      <formula>NOT(ISERROR(SEARCH("Fail",K32)))</formula>
    </cfRule>
    <cfRule type="containsText" dxfId="129" priority="112" stopIfTrue="1" operator="containsText" text="Pass">
      <formula>NOT(ISERROR(SEARCH("Pass",K32)))</formula>
    </cfRule>
  </conditionalFormatting>
  <conditionalFormatting sqref="K21">
    <cfRule type="containsText" dxfId="128" priority="96" stopIfTrue="1" operator="containsText" text="WIP">
      <formula>NOT(ISERROR(SEARCH("WIP",K21)))</formula>
    </cfRule>
    <cfRule type="containsText" dxfId="127" priority="97" stopIfTrue="1" operator="containsText" text="WIP">
      <formula>NOT(ISERROR(SEARCH("WIP",K21)))</formula>
    </cfRule>
    <cfRule type="containsText" dxfId="126" priority="98" stopIfTrue="1" operator="containsText" text="Block">
      <formula>NOT(ISERROR(SEARCH("Block",K21)))</formula>
    </cfRule>
    <cfRule type="containsText" dxfId="125" priority="99" stopIfTrue="1" operator="containsText" text="Fail">
      <formula>NOT(ISERROR(SEARCH("Fail",K21)))</formula>
    </cfRule>
    <cfRule type="containsText" dxfId="124" priority="100" stopIfTrue="1" operator="containsText" text="Pass">
      <formula>NOT(ISERROR(SEARCH("Pass",K21)))</formula>
    </cfRule>
  </conditionalFormatting>
  <conditionalFormatting sqref="I21">
    <cfRule type="containsText" dxfId="123" priority="94" stopIfTrue="1" operator="containsText" text="NA">
      <formula>NOT(ISERROR(SEARCH("NA",I21)))</formula>
    </cfRule>
    <cfRule type="containsText" dxfId="122" priority="95" stopIfTrue="1" operator="containsText" text="Applicable">
      <formula>NOT(ISERROR(SEARCH("Applicable",I21)))</formula>
    </cfRule>
  </conditionalFormatting>
  <conditionalFormatting sqref="K20">
    <cfRule type="containsText" dxfId="121" priority="85" stopIfTrue="1" operator="containsText" text="WIP">
      <formula>NOT(ISERROR(SEARCH("WIP",K20)))</formula>
    </cfRule>
    <cfRule type="containsText" dxfId="120" priority="86" stopIfTrue="1" operator="containsText" text="WIP">
      <formula>NOT(ISERROR(SEARCH("WIP",K20)))</formula>
    </cfRule>
    <cfRule type="containsText" dxfId="119" priority="87" stopIfTrue="1" operator="containsText" text="Block">
      <formula>NOT(ISERROR(SEARCH("Block",K20)))</formula>
    </cfRule>
    <cfRule type="containsText" dxfId="118" priority="88" stopIfTrue="1" operator="containsText" text="Fail">
      <formula>NOT(ISERROR(SEARCH("Fail",K20)))</formula>
    </cfRule>
    <cfRule type="containsText" dxfId="117" priority="89" stopIfTrue="1" operator="containsText" text="Pass">
      <formula>NOT(ISERROR(SEARCH("Pass",K20)))</formula>
    </cfRule>
  </conditionalFormatting>
  <conditionalFormatting sqref="I20">
    <cfRule type="containsText" dxfId="116" priority="83" stopIfTrue="1" operator="containsText" text="NA">
      <formula>NOT(ISERROR(SEARCH("NA",I20)))</formula>
    </cfRule>
    <cfRule type="containsText" dxfId="115" priority="84" stopIfTrue="1" operator="containsText" text="Applicable">
      <formula>NOT(ISERROR(SEARCH("Applicable",I20)))</formula>
    </cfRule>
  </conditionalFormatting>
  <conditionalFormatting sqref="K23">
    <cfRule type="containsText" dxfId="114" priority="74" stopIfTrue="1" operator="containsText" text="WIP">
      <formula>NOT(ISERROR(SEARCH("WIP",K23)))</formula>
    </cfRule>
    <cfRule type="containsText" dxfId="113" priority="75" stopIfTrue="1" operator="containsText" text="WIP">
      <formula>NOT(ISERROR(SEARCH("WIP",K23)))</formula>
    </cfRule>
    <cfRule type="containsText" dxfId="112" priority="76" stopIfTrue="1" operator="containsText" text="Block">
      <formula>NOT(ISERROR(SEARCH("Block",K23)))</formula>
    </cfRule>
    <cfRule type="containsText" dxfId="111" priority="77" stopIfTrue="1" operator="containsText" text="Fail">
      <formula>NOT(ISERROR(SEARCH("Fail",K23)))</formula>
    </cfRule>
    <cfRule type="containsText" dxfId="110" priority="78" stopIfTrue="1" operator="containsText" text="Pass">
      <formula>NOT(ISERROR(SEARCH("Pass",K23)))</formula>
    </cfRule>
  </conditionalFormatting>
  <conditionalFormatting sqref="I23">
    <cfRule type="containsText" dxfId="109" priority="71" stopIfTrue="1" operator="containsText" text="NA">
      <formula>NOT(ISERROR(SEARCH("NA",I23)))</formula>
    </cfRule>
    <cfRule type="containsText" dxfId="108" priority="72" stopIfTrue="1" operator="containsText" text="Applicable">
      <formula>NOT(ISERROR(SEARCH("Applicable",I23)))</formula>
    </cfRule>
  </conditionalFormatting>
  <conditionalFormatting sqref="K22">
    <cfRule type="containsText" dxfId="107" priority="63" stopIfTrue="1" operator="containsText" text="WIP">
      <formula>NOT(ISERROR(SEARCH("WIP",K22)))</formula>
    </cfRule>
    <cfRule type="containsText" dxfId="106" priority="64" stopIfTrue="1" operator="containsText" text="WIP">
      <formula>NOT(ISERROR(SEARCH("WIP",K22)))</formula>
    </cfRule>
    <cfRule type="containsText" dxfId="105" priority="65" stopIfTrue="1" operator="containsText" text="Block">
      <formula>NOT(ISERROR(SEARCH("Block",K22)))</formula>
    </cfRule>
    <cfRule type="containsText" dxfId="104" priority="66" stopIfTrue="1" operator="containsText" text="Fail">
      <formula>NOT(ISERROR(SEARCH("Fail",K22)))</formula>
    </cfRule>
    <cfRule type="containsText" dxfId="103" priority="67" stopIfTrue="1" operator="containsText" text="Pass">
      <formula>NOT(ISERROR(SEARCH("Pass",K22)))</formula>
    </cfRule>
  </conditionalFormatting>
  <conditionalFormatting sqref="I22">
    <cfRule type="containsText" dxfId="102" priority="60" stopIfTrue="1" operator="containsText" text="NA">
      <formula>NOT(ISERROR(SEARCH("NA",I22)))</formula>
    </cfRule>
    <cfRule type="containsText" dxfId="101" priority="61" stopIfTrue="1" operator="containsText" text="Applicable">
      <formula>NOT(ISERROR(SEARCH("Applicable",I22)))</formula>
    </cfRule>
  </conditionalFormatting>
  <conditionalFormatting sqref="J21">
    <cfRule type="cellIs" dxfId="100" priority="55" operator="equal">
      <formula>"P3"</formula>
    </cfRule>
    <cfRule type="cellIs" dxfId="99" priority="57" operator="equal">
      <formula>"P1"</formula>
    </cfRule>
    <cfRule type="cellIs" dxfId="98" priority="58" operator="equal">
      <formula>"P2"</formula>
    </cfRule>
  </conditionalFormatting>
  <conditionalFormatting sqref="J21">
    <cfRule type="containsText" dxfId="97" priority="56" stopIfTrue="1" operator="containsText" text="NA">
      <formula>NOT(ISERROR(SEARCH("NA",J21)))</formula>
    </cfRule>
    <cfRule type="containsText" dxfId="96" priority="474" stopIfTrue="1" operator="containsText" text="Applicable">
      <formula>NOT(ISERROR(SEARCH("Applicable",J21)))</formula>
    </cfRule>
  </conditionalFormatting>
  <conditionalFormatting sqref="J21">
    <cfRule type="cellIs" dxfId="95" priority="54" operator="equal">
      <formula>"P3"</formula>
    </cfRule>
  </conditionalFormatting>
  <conditionalFormatting sqref="J23">
    <cfRule type="cellIs" dxfId="94" priority="49" operator="equal">
      <formula>"P3"</formula>
    </cfRule>
    <cfRule type="cellIs" dxfId="93" priority="51" operator="equal">
      <formula>"P1"</formula>
    </cfRule>
    <cfRule type="cellIs" dxfId="92" priority="52" operator="equal">
      <formula>"P2"</formula>
    </cfRule>
  </conditionalFormatting>
  <conditionalFormatting sqref="J23">
    <cfRule type="containsText" dxfId="91" priority="50" stopIfTrue="1" operator="containsText" text="NA">
      <formula>NOT(ISERROR(SEARCH("NA",J23)))</formula>
    </cfRule>
    <cfRule type="containsText" dxfId="90" priority="475" stopIfTrue="1" operator="containsText" text="Applicable">
      <formula>NOT(ISERROR(SEARCH("Applicable",J23)))</formula>
    </cfRule>
  </conditionalFormatting>
  <conditionalFormatting sqref="J23">
    <cfRule type="cellIs" dxfId="89" priority="48" operator="equal">
      <formula>"P3"</formula>
    </cfRule>
  </conditionalFormatting>
  <conditionalFormatting sqref="J32:J33">
    <cfRule type="cellIs" dxfId="88" priority="44" operator="equal">
      <formula>"P3"</formula>
    </cfRule>
  </conditionalFormatting>
  <conditionalFormatting sqref="J32:J33">
    <cfRule type="containsText" dxfId="87" priority="45" stopIfTrue="1" operator="containsText" text="NA">
      <formula>NOT(ISERROR(SEARCH("NA",J32)))</formula>
    </cfRule>
    <cfRule type="containsText" dxfId="86" priority="46" stopIfTrue="1" operator="containsText" text="Applicable">
      <formula>NOT(ISERROR(SEARCH("Applicable",J32)))</formula>
    </cfRule>
  </conditionalFormatting>
  <conditionalFormatting sqref="J32:J33">
    <cfRule type="cellIs" dxfId="85" priority="40" operator="equal">
      <formula>"P3"</formula>
    </cfRule>
    <cfRule type="cellIs" dxfId="84" priority="42" operator="equal">
      <formula>"P2"</formula>
    </cfRule>
    <cfRule type="cellIs" dxfId="83" priority="43" operator="equal">
      <formula>"P1"</formula>
    </cfRule>
  </conditionalFormatting>
  <conditionalFormatting sqref="J32:J33">
    <cfRule type="containsText" dxfId="82" priority="41" stopIfTrue="1" operator="containsText" text="NA">
      <formula>NOT(ISERROR(SEARCH("NA",J32)))</formula>
    </cfRule>
    <cfRule type="containsText" dxfId="81" priority="47" stopIfTrue="1" operator="containsText" text="Applicable">
      <formula>NOT(ISERROR(SEARCH("Applicable",J32)))</formula>
    </cfRule>
  </conditionalFormatting>
  <conditionalFormatting sqref="J32:J33">
    <cfRule type="cellIs" dxfId="80" priority="39" operator="equal">
      <formula>"P3"</formula>
    </cfRule>
  </conditionalFormatting>
  <conditionalFormatting sqref="J20">
    <cfRule type="cellIs" dxfId="79" priority="33" operator="equal">
      <formula>"P3"</formula>
    </cfRule>
  </conditionalFormatting>
  <conditionalFormatting sqref="J20">
    <cfRule type="containsText" dxfId="78" priority="34" stopIfTrue="1" operator="containsText" text="NA">
      <formula>NOT(ISERROR(SEARCH("NA",J20)))</formula>
    </cfRule>
    <cfRule type="containsText" dxfId="77" priority="35" stopIfTrue="1" operator="containsText" text="Applicable">
      <formula>NOT(ISERROR(SEARCH("Applicable",J20)))</formula>
    </cfRule>
  </conditionalFormatting>
  <conditionalFormatting sqref="J20">
    <cfRule type="cellIs" dxfId="76" priority="29" operator="equal">
      <formula>"P3"</formula>
    </cfRule>
    <cfRule type="cellIs" dxfId="75" priority="31" operator="equal">
      <formula>"P2"</formula>
    </cfRule>
    <cfRule type="cellIs" dxfId="74" priority="32" operator="equal">
      <formula>"P1"</formula>
    </cfRule>
  </conditionalFormatting>
  <conditionalFormatting sqref="J20">
    <cfRule type="containsText" dxfId="73" priority="30" stopIfTrue="1" operator="containsText" text="NA">
      <formula>NOT(ISERROR(SEARCH("NA",J20)))</formula>
    </cfRule>
    <cfRule type="containsText" dxfId="72" priority="36" stopIfTrue="1" operator="containsText" text="Applicable">
      <formula>NOT(ISERROR(SEARCH("Applicable",J20)))</formula>
    </cfRule>
  </conditionalFormatting>
  <conditionalFormatting sqref="J20">
    <cfRule type="cellIs" dxfId="71" priority="28" operator="equal">
      <formula>"P3"</formula>
    </cfRule>
  </conditionalFormatting>
  <conditionalFormatting sqref="J22">
    <cfRule type="cellIs" dxfId="70" priority="22" operator="equal">
      <formula>"P3"</formula>
    </cfRule>
    <cfRule type="cellIs" dxfId="69" priority="25" operator="equal">
      <formula>"P2"</formula>
    </cfRule>
    <cfRule type="cellIs" dxfId="68" priority="26" operator="equal">
      <formula>"P1"</formula>
    </cfRule>
  </conditionalFormatting>
  <conditionalFormatting sqref="J22">
    <cfRule type="containsText" dxfId="67" priority="23" stopIfTrue="1" operator="containsText" text="NA">
      <formula>NOT(ISERROR(SEARCH("NA",J22)))</formula>
    </cfRule>
    <cfRule type="containsText" dxfId="66" priority="24" stopIfTrue="1" operator="containsText" text="Applicable">
      <formula>NOT(ISERROR(SEARCH("Applicable",J22)))</formula>
    </cfRule>
  </conditionalFormatting>
  <conditionalFormatting sqref="J22">
    <cfRule type="cellIs" dxfId="65" priority="18" operator="equal">
      <formula>"P3"</formula>
    </cfRule>
    <cfRule type="cellIs" dxfId="64" priority="20" operator="equal">
      <formula>"P2"</formula>
    </cfRule>
    <cfRule type="cellIs" dxfId="63" priority="21" operator="equal">
      <formula>"P1"</formula>
    </cfRule>
  </conditionalFormatting>
  <conditionalFormatting sqref="J22">
    <cfRule type="containsText" dxfId="62" priority="19" stopIfTrue="1" operator="containsText" text="NA">
      <formula>NOT(ISERROR(SEARCH("NA",J22)))</formula>
    </cfRule>
    <cfRule type="containsText" dxfId="61" priority="476" stopIfTrue="1" operator="containsText" text="Applicable">
      <formula>NOT(ISERROR(SEARCH("Applicable",J22)))</formula>
    </cfRule>
  </conditionalFormatting>
  <conditionalFormatting sqref="J22">
    <cfRule type="cellIs" dxfId="60" priority="17" operator="equal">
      <formula>"P3"</formula>
    </cfRule>
  </conditionalFormatting>
  <conditionalFormatting sqref="I34">
    <cfRule type="containsText" dxfId="59" priority="15" stopIfTrue="1" operator="containsText" text="NA">
      <formula>NOT(ISERROR(SEARCH("NA",I34)))</formula>
    </cfRule>
    <cfRule type="containsText" dxfId="58" priority="16" stopIfTrue="1" operator="containsText" text="Applicable">
      <formula>NOT(ISERROR(SEARCH("Applicable",I34)))</formula>
    </cfRule>
  </conditionalFormatting>
  <conditionalFormatting sqref="K34">
    <cfRule type="containsText" dxfId="57" priority="10" stopIfTrue="1" operator="containsText" text="WIP">
      <formula>NOT(ISERROR(SEARCH("WIP",K34)))</formula>
    </cfRule>
    <cfRule type="containsText" dxfId="56" priority="11" stopIfTrue="1" operator="containsText" text="WIP">
      <formula>NOT(ISERROR(SEARCH("WIP",K34)))</formula>
    </cfRule>
    <cfRule type="containsText" dxfId="55" priority="12" stopIfTrue="1" operator="containsText" text="Block">
      <formula>NOT(ISERROR(SEARCH("Block",K34)))</formula>
    </cfRule>
    <cfRule type="containsText" dxfId="54" priority="13" stopIfTrue="1" operator="containsText" text="Fail">
      <formula>NOT(ISERROR(SEARCH("Fail",K34)))</formula>
    </cfRule>
    <cfRule type="containsText" dxfId="53" priority="14" stopIfTrue="1" operator="containsText" text="Pass">
      <formula>NOT(ISERROR(SEARCH("Pass",K34)))</formula>
    </cfRule>
  </conditionalFormatting>
  <conditionalFormatting sqref="J34">
    <cfRule type="cellIs" dxfId="52" priority="6" operator="equal">
      <formula>"P3"</formula>
    </cfRule>
  </conditionalFormatting>
  <conditionalFormatting sqref="J34">
    <cfRule type="containsText" dxfId="51" priority="7" stopIfTrue="1" operator="containsText" text="NA">
      <formula>NOT(ISERROR(SEARCH("NA",J34)))</formula>
    </cfRule>
    <cfRule type="containsText" dxfId="50" priority="8" stopIfTrue="1" operator="containsText" text="Applicable">
      <formula>NOT(ISERROR(SEARCH("Applicable",J34)))</formula>
    </cfRule>
  </conditionalFormatting>
  <conditionalFormatting sqref="J34">
    <cfRule type="cellIs" dxfId="49" priority="2" operator="equal">
      <formula>"P3"</formula>
    </cfRule>
    <cfRule type="cellIs" dxfId="48" priority="4" operator="equal">
      <formula>"P2"</formula>
    </cfRule>
    <cfRule type="cellIs" dxfId="47" priority="5" operator="equal">
      <formula>"P1"</formula>
    </cfRule>
  </conditionalFormatting>
  <conditionalFormatting sqref="J34">
    <cfRule type="containsText" dxfId="46" priority="3" stopIfTrue="1" operator="containsText" text="NA">
      <formula>NOT(ISERROR(SEARCH("NA",J34)))</formula>
    </cfRule>
    <cfRule type="containsText" dxfId="45" priority="9" stopIfTrue="1" operator="containsText" text="Applicable">
      <formula>NOT(ISERROR(SEARCH("Applicable",J34)))</formula>
    </cfRule>
  </conditionalFormatting>
  <conditionalFormatting sqref="J34">
    <cfRule type="cellIs" dxfId="44" priority="1" operator="equal">
      <formula>"P3"</formula>
    </cfRule>
  </conditionalFormatting>
  <dataValidations count="4">
    <dataValidation type="list" allowBlank="1" showInputMessage="1" showErrorMessage="1" sqref="K1" xr:uid="{149685B5-F265-41C9-AAAB-EE7902035870}">
      <formula1>"Pass, Fail, WIP"</formula1>
    </dataValidation>
    <dataValidation type="list" allowBlank="1" showInputMessage="1" showErrorMessage="1" sqref="K2:K34" xr:uid="{78ED9BC5-781B-4666-BB6A-09D5BAAECAFD}">
      <formula1>"Pass,Fail,Block,WIP,NA"</formula1>
    </dataValidation>
    <dataValidation type="list" allowBlank="1" showInputMessage="1" showErrorMessage="1" sqref="I2:I34" xr:uid="{D50D9A64-BDE8-4B38-9C7C-11AE1FD88FC5}">
      <formula1>"Applicable,NA,WIP"</formula1>
    </dataValidation>
    <dataValidation type="list" allowBlank="1" showInputMessage="1" showErrorMessage="1" sqref="J2:J34" xr:uid="{762538A4-C993-4D4E-B74F-28231674B75F}">
      <formula1>"P1,P2,P3"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8DC1-B9B2-4254-8ADA-CEF8C477A229}">
  <dimension ref="A1:J12"/>
  <sheetViews>
    <sheetView topLeftCell="C7" workbookViewId="0">
      <selection activeCell="D8" sqref="D8"/>
    </sheetView>
  </sheetViews>
  <sheetFormatPr defaultRowHeight="15"/>
  <cols>
    <col min="3" max="3" width="38.5" customWidth="1"/>
    <col min="4" max="4" width="52.5" customWidth="1"/>
    <col min="5" max="5" width="48.5" customWidth="1"/>
    <col min="6" max="6" width="11.625" customWidth="1"/>
    <col min="10" max="10" width="27.25" customWidth="1"/>
  </cols>
  <sheetData>
    <row r="1" spans="1:10" s="256" customFormat="1" ht="12.75">
      <c r="A1" s="19" t="s">
        <v>144</v>
      </c>
      <c r="B1" s="19" t="s">
        <v>145</v>
      </c>
      <c r="C1" s="19" t="s">
        <v>146</v>
      </c>
      <c r="D1" s="20" t="s">
        <v>148</v>
      </c>
      <c r="E1" s="20" t="s">
        <v>150</v>
      </c>
      <c r="F1" s="19" t="s">
        <v>138</v>
      </c>
      <c r="G1" s="20" t="s">
        <v>136</v>
      </c>
      <c r="H1" s="19" t="s">
        <v>151</v>
      </c>
      <c r="I1" s="19" t="s">
        <v>152</v>
      </c>
      <c r="J1" s="19" t="s">
        <v>153</v>
      </c>
    </row>
    <row r="2" spans="1:10" s="256" customFormat="1" ht="32.450000000000003" customHeight="1">
      <c r="A2" s="271">
        <v>1</v>
      </c>
      <c r="B2" s="255" t="s">
        <v>154</v>
      </c>
      <c r="C2" s="33" t="s">
        <v>735</v>
      </c>
      <c r="D2" s="279" t="s">
        <v>725</v>
      </c>
      <c r="E2" s="279" t="s">
        <v>726</v>
      </c>
      <c r="F2" s="255" t="s">
        <v>159</v>
      </c>
      <c r="G2" s="26" t="s">
        <v>160</v>
      </c>
      <c r="H2" s="26" t="s">
        <v>3</v>
      </c>
      <c r="I2" s="255"/>
      <c r="J2" s="255"/>
    </row>
    <row r="3" spans="1:10" s="256" customFormat="1" ht="50.45" customHeight="1">
      <c r="A3" s="271">
        <v>2</v>
      </c>
      <c r="B3" s="255" t="s">
        <v>154</v>
      </c>
      <c r="C3" s="33" t="s">
        <v>736</v>
      </c>
      <c r="D3" s="279" t="s">
        <v>727</v>
      </c>
      <c r="E3" s="279" t="s">
        <v>728</v>
      </c>
      <c r="F3" s="255" t="s">
        <v>159</v>
      </c>
      <c r="G3" s="26" t="s">
        <v>160</v>
      </c>
      <c r="H3" s="26" t="s">
        <v>3</v>
      </c>
      <c r="I3" s="255"/>
      <c r="J3" s="255"/>
    </row>
    <row r="4" spans="1:10" s="256" customFormat="1" ht="50.45" customHeight="1">
      <c r="A4" s="271">
        <v>3</v>
      </c>
      <c r="B4" s="255" t="s">
        <v>154</v>
      </c>
      <c r="C4" s="33" t="s">
        <v>737</v>
      </c>
      <c r="D4" s="279" t="s">
        <v>729</v>
      </c>
      <c r="E4" s="279" t="s">
        <v>730</v>
      </c>
      <c r="F4" s="255" t="s">
        <v>159</v>
      </c>
      <c r="G4" s="26" t="s">
        <v>160</v>
      </c>
      <c r="H4" s="26" t="s">
        <v>4</v>
      </c>
      <c r="I4" s="283" t="s">
        <v>752</v>
      </c>
      <c r="J4" s="36" t="s">
        <v>753</v>
      </c>
    </row>
    <row r="5" spans="1:10" s="256" customFormat="1" ht="37.15" customHeight="1">
      <c r="A5" s="271">
        <v>4</v>
      </c>
      <c r="B5" s="255" t="s">
        <v>154</v>
      </c>
      <c r="C5" s="33" t="s">
        <v>738</v>
      </c>
      <c r="D5" s="39" t="s">
        <v>746</v>
      </c>
      <c r="E5" s="280" t="s">
        <v>731</v>
      </c>
      <c r="F5" s="255" t="s">
        <v>159</v>
      </c>
      <c r="G5" s="26" t="s">
        <v>160</v>
      </c>
      <c r="H5" s="26" t="s">
        <v>3</v>
      </c>
      <c r="I5" s="106"/>
      <c r="J5" s="36"/>
    </row>
    <row r="6" spans="1:10" ht="38.25">
      <c r="A6" s="271">
        <v>5</v>
      </c>
      <c r="B6" s="255" t="s">
        <v>154</v>
      </c>
      <c r="C6" s="33" t="s">
        <v>739</v>
      </c>
      <c r="D6" s="39" t="s">
        <v>747</v>
      </c>
      <c r="E6" s="280" t="s">
        <v>732</v>
      </c>
      <c r="F6" s="255" t="s">
        <v>159</v>
      </c>
      <c r="G6" s="26" t="s">
        <v>160</v>
      </c>
      <c r="H6" s="26" t="s">
        <v>3</v>
      </c>
      <c r="I6" s="106"/>
      <c r="J6" s="36"/>
    </row>
    <row r="7" spans="1:10" ht="51" customHeight="1">
      <c r="A7" s="271">
        <v>6</v>
      </c>
      <c r="B7" s="255" t="s">
        <v>154</v>
      </c>
      <c r="C7" s="281" t="s">
        <v>742</v>
      </c>
      <c r="D7" s="282" t="s">
        <v>748</v>
      </c>
      <c r="E7" s="36" t="s">
        <v>702</v>
      </c>
      <c r="F7" s="255" t="s">
        <v>159</v>
      </c>
      <c r="G7" s="26" t="s">
        <v>160</v>
      </c>
      <c r="H7" s="26" t="s">
        <v>4</v>
      </c>
      <c r="I7" s="106" t="s">
        <v>703</v>
      </c>
      <c r="J7" s="36" t="s">
        <v>704</v>
      </c>
    </row>
    <row r="8" spans="1:10" ht="38.25">
      <c r="A8" s="271">
        <v>7</v>
      </c>
      <c r="B8" s="255" t="s">
        <v>154</v>
      </c>
      <c r="C8" s="281" t="s">
        <v>743</v>
      </c>
      <c r="D8" s="282" t="s">
        <v>751</v>
      </c>
      <c r="E8" s="36" t="s">
        <v>702</v>
      </c>
      <c r="F8" s="255" t="s">
        <v>159</v>
      </c>
      <c r="G8" s="26" t="s">
        <v>160</v>
      </c>
      <c r="H8" s="26" t="s">
        <v>4</v>
      </c>
      <c r="I8" s="106" t="s">
        <v>755</v>
      </c>
      <c r="J8" s="36" t="s">
        <v>754</v>
      </c>
    </row>
    <row r="9" spans="1:10" ht="38.25">
      <c r="A9" s="271">
        <v>8</v>
      </c>
      <c r="B9" s="255" t="s">
        <v>154</v>
      </c>
      <c r="C9" s="33" t="s">
        <v>744</v>
      </c>
      <c r="D9" s="39" t="s">
        <v>749</v>
      </c>
      <c r="E9" s="36" t="s">
        <v>700</v>
      </c>
      <c r="F9" s="255" t="s">
        <v>159</v>
      </c>
      <c r="G9" s="26" t="s">
        <v>160</v>
      </c>
      <c r="H9" s="26" t="s">
        <v>3</v>
      </c>
      <c r="I9" s="106"/>
      <c r="J9" s="36"/>
    </row>
    <row r="10" spans="1:10" ht="38.25">
      <c r="A10" s="271">
        <v>9</v>
      </c>
      <c r="B10" s="255" t="s">
        <v>154</v>
      </c>
      <c r="C10" s="33" t="s">
        <v>745</v>
      </c>
      <c r="D10" s="39" t="s">
        <v>750</v>
      </c>
      <c r="E10" s="36" t="s">
        <v>701</v>
      </c>
      <c r="F10" s="255" t="s">
        <v>159</v>
      </c>
      <c r="G10" s="26" t="s">
        <v>160</v>
      </c>
      <c r="H10" s="26" t="s">
        <v>3</v>
      </c>
      <c r="I10" s="106"/>
      <c r="J10" s="36"/>
    </row>
    <row r="11" spans="1:10" ht="38.25">
      <c r="A11" s="271">
        <v>10</v>
      </c>
      <c r="B11" s="255" t="s">
        <v>154</v>
      </c>
      <c r="C11" s="33" t="s">
        <v>740</v>
      </c>
      <c r="D11" s="39" t="s">
        <v>733</v>
      </c>
      <c r="E11" s="36" t="s">
        <v>702</v>
      </c>
      <c r="F11" s="255" t="s">
        <v>159</v>
      </c>
      <c r="G11" s="26" t="s">
        <v>160</v>
      </c>
      <c r="H11" s="26" t="s">
        <v>3</v>
      </c>
      <c r="I11" s="106"/>
      <c r="J11" s="36" t="s">
        <v>761</v>
      </c>
    </row>
    <row r="12" spans="1:10" ht="38.25">
      <c r="A12" s="271">
        <v>11</v>
      </c>
      <c r="B12" s="255" t="s">
        <v>154</v>
      </c>
      <c r="C12" s="33" t="s">
        <v>741</v>
      </c>
      <c r="D12" s="39" t="s">
        <v>734</v>
      </c>
      <c r="E12" s="36" t="s">
        <v>702</v>
      </c>
      <c r="F12" s="255" t="s">
        <v>159</v>
      </c>
      <c r="G12" s="26" t="s">
        <v>160</v>
      </c>
      <c r="H12" s="26" t="s">
        <v>3</v>
      </c>
      <c r="I12" s="106"/>
      <c r="J12" s="36" t="s">
        <v>762</v>
      </c>
    </row>
  </sheetData>
  <conditionalFormatting sqref="H7:H8">
    <cfRule type="containsText" dxfId="43" priority="45" stopIfTrue="1" operator="containsText" text="WIP">
      <formula>NOT(ISERROR(SEARCH("WIP",H7)))</formula>
    </cfRule>
    <cfRule type="containsText" dxfId="42" priority="46" stopIfTrue="1" operator="containsText" text="WIP">
      <formula>NOT(ISERROR(SEARCH("WIP",H7)))</formula>
    </cfRule>
    <cfRule type="containsText" dxfId="41" priority="47" stopIfTrue="1" operator="containsText" text="Block">
      <formula>NOT(ISERROR(SEARCH("Block",H7)))</formula>
    </cfRule>
    <cfRule type="containsText" dxfId="40" priority="48" stopIfTrue="1" operator="containsText" text="Fail">
      <formula>NOT(ISERROR(SEARCH("Fail",H7)))</formula>
    </cfRule>
    <cfRule type="containsText" dxfId="39" priority="49" stopIfTrue="1" operator="containsText" text="Pass">
      <formula>NOT(ISERROR(SEARCH("Pass",H7)))</formula>
    </cfRule>
  </conditionalFormatting>
  <conditionalFormatting sqref="F5:G6">
    <cfRule type="containsText" dxfId="38" priority="43" stopIfTrue="1" operator="containsText" text="NA">
      <formula>NOT(ISERROR(SEARCH("NA",F5)))</formula>
    </cfRule>
    <cfRule type="containsText" dxfId="37" priority="44" stopIfTrue="1" operator="containsText" text="Applicable">
      <formula>NOT(ISERROR(SEARCH("Applicable",F5)))</formula>
    </cfRule>
  </conditionalFormatting>
  <conditionalFormatting sqref="G2:G6">
    <cfRule type="cellIs" dxfId="36" priority="40" operator="equal">
      <formula>"P3"</formula>
    </cfRule>
    <cfRule type="cellIs" dxfId="35" priority="41" operator="equal">
      <formula>"P2"</formula>
    </cfRule>
    <cfRule type="cellIs" dxfId="34" priority="42" operator="equal">
      <formula>"P1"</formula>
    </cfRule>
  </conditionalFormatting>
  <conditionalFormatting sqref="H5:H6 H2:H3">
    <cfRule type="containsText" dxfId="33" priority="35" stopIfTrue="1" operator="containsText" text="WIP">
      <formula>NOT(ISERROR(SEARCH("WIP",H2)))</formula>
    </cfRule>
    <cfRule type="containsText" dxfId="32" priority="36" stopIfTrue="1" operator="containsText" text="WIP">
      <formula>NOT(ISERROR(SEARCH("WIP",H2)))</formula>
    </cfRule>
    <cfRule type="containsText" dxfId="31" priority="37" stopIfTrue="1" operator="containsText" text="Block">
      <formula>NOT(ISERROR(SEARCH("Block",H2)))</formula>
    </cfRule>
    <cfRule type="containsText" dxfId="30" priority="38" stopIfTrue="1" operator="containsText" text="Fail">
      <formula>NOT(ISERROR(SEARCH("Fail",H2)))</formula>
    </cfRule>
    <cfRule type="containsText" dxfId="29" priority="39" stopIfTrue="1" operator="containsText" text="Pass">
      <formula>NOT(ISERROR(SEARCH("Pass",H2)))</formula>
    </cfRule>
  </conditionalFormatting>
  <conditionalFormatting sqref="F7:G8">
    <cfRule type="containsText" dxfId="28" priority="33" stopIfTrue="1" operator="containsText" text="NA">
      <formula>NOT(ISERROR(SEARCH("NA",F7)))</formula>
    </cfRule>
    <cfRule type="containsText" dxfId="27" priority="34" stopIfTrue="1" operator="containsText" text="Applicable">
      <formula>NOT(ISERROR(SEARCH("Applicable",F7)))</formula>
    </cfRule>
  </conditionalFormatting>
  <conditionalFormatting sqref="G7:G8">
    <cfRule type="cellIs" dxfId="26" priority="30" operator="equal">
      <formula>"P3"</formula>
    </cfRule>
    <cfRule type="cellIs" dxfId="25" priority="31" operator="equal">
      <formula>"P2"</formula>
    </cfRule>
    <cfRule type="cellIs" dxfId="24" priority="32" operator="equal">
      <formula>"P1"</formula>
    </cfRule>
  </conditionalFormatting>
  <conditionalFormatting sqref="F9:G10">
    <cfRule type="containsText" dxfId="23" priority="23" stopIfTrue="1" operator="containsText" text="NA">
      <formula>NOT(ISERROR(SEARCH("NA",F9)))</formula>
    </cfRule>
    <cfRule type="containsText" dxfId="22" priority="24" stopIfTrue="1" operator="containsText" text="Applicable">
      <formula>NOT(ISERROR(SEARCH("Applicable",F9)))</formula>
    </cfRule>
  </conditionalFormatting>
  <conditionalFormatting sqref="G9:G10">
    <cfRule type="cellIs" dxfId="21" priority="20" operator="equal">
      <formula>"P3"</formula>
    </cfRule>
    <cfRule type="cellIs" dxfId="20" priority="21" operator="equal">
      <formula>"P2"</formula>
    </cfRule>
    <cfRule type="cellIs" dxfId="19" priority="22" operator="equal">
      <formula>"P1"</formula>
    </cfRule>
  </conditionalFormatting>
  <conditionalFormatting sqref="H9:H12">
    <cfRule type="containsText" dxfId="18" priority="15" stopIfTrue="1" operator="containsText" text="WIP">
      <formula>NOT(ISERROR(SEARCH("WIP",H9)))</formula>
    </cfRule>
    <cfRule type="containsText" dxfId="17" priority="16" stopIfTrue="1" operator="containsText" text="WIP">
      <formula>NOT(ISERROR(SEARCH("WIP",H9)))</formula>
    </cfRule>
    <cfRule type="containsText" dxfId="16" priority="17" stopIfTrue="1" operator="containsText" text="Block">
      <formula>NOT(ISERROR(SEARCH("Block",H9)))</formula>
    </cfRule>
    <cfRule type="containsText" dxfId="15" priority="18" stopIfTrue="1" operator="containsText" text="Fail">
      <formula>NOT(ISERROR(SEARCH("Fail",H9)))</formula>
    </cfRule>
    <cfRule type="containsText" dxfId="14" priority="19" stopIfTrue="1" operator="containsText" text="Pass">
      <formula>NOT(ISERROR(SEARCH("Pass",H9)))</formula>
    </cfRule>
  </conditionalFormatting>
  <conditionalFormatting sqref="F11:G12">
    <cfRule type="containsText" dxfId="13" priority="13" stopIfTrue="1" operator="containsText" text="NA">
      <formula>NOT(ISERROR(SEARCH("NA",F11)))</formula>
    </cfRule>
    <cfRule type="containsText" dxfId="12" priority="14" stopIfTrue="1" operator="containsText" text="Applicable">
      <formula>NOT(ISERROR(SEARCH("Applicable",F11)))</formula>
    </cfRule>
  </conditionalFormatting>
  <conditionalFormatting sqref="G11:G12">
    <cfRule type="cellIs" dxfId="11" priority="10" operator="equal">
      <formula>"P3"</formula>
    </cfRule>
    <cfRule type="cellIs" dxfId="10" priority="11" operator="equal">
      <formula>"P2"</formula>
    </cfRule>
    <cfRule type="cellIs" dxfId="9" priority="12" operator="equal">
      <formula>"P1"</formula>
    </cfRule>
  </conditionalFormatting>
  <conditionalFormatting sqref="F3:G4">
    <cfRule type="containsText" dxfId="8" priority="8" stopIfTrue="1" operator="containsText" text="NA">
      <formula>NOT(ISERROR(SEARCH("NA",F3)))</formula>
    </cfRule>
    <cfRule type="containsText" dxfId="7" priority="9" stopIfTrue="1" operator="containsText" text="Applicable">
      <formula>NOT(ISERROR(SEARCH("Applicable",F3)))</formula>
    </cfRule>
  </conditionalFormatting>
  <conditionalFormatting sqref="H4">
    <cfRule type="containsText" dxfId="6" priority="3" stopIfTrue="1" operator="containsText" text="WIP">
      <formula>NOT(ISERROR(SEARCH("WIP",H4)))</formula>
    </cfRule>
    <cfRule type="containsText" dxfId="5" priority="4" stopIfTrue="1" operator="containsText" text="WIP">
      <formula>NOT(ISERROR(SEARCH("WIP",H4)))</formula>
    </cfRule>
    <cfRule type="containsText" dxfId="4" priority="5" stopIfTrue="1" operator="containsText" text="Block">
      <formula>NOT(ISERROR(SEARCH("Block",H4)))</formula>
    </cfRule>
    <cfRule type="containsText" dxfId="3" priority="6" stopIfTrue="1" operator="containsText" text="Fail">
      <formula>NOT(ISERROR(SEARCH("Fail",H4)))</formula>
    </cfRule>
    <cfRule type="containsText" dxfId="2" priority="7" stopIfTrue="1" operator="containsText" text="Pass">
      <formula>NOT(ISERROR(SEARCH("Pass",H4)))</formula>
    </cfRule>
  </conditionalFormatting>
  <conditionalFormatting sqref="F2:G2">
    <cfRule type="containsText" dxfId="1" priority="1" stopIfTrue="1" operator="containsText" text="NA">
      <formula>NOT(ISERROR(SEARCH("NA",F2)))</formula>
    </cfRule>
    <cfRule type="containsText" dxfId="0" priority="2" stopIfTrue="1" operator="containsText" text="Applicable">
      <formula>NOT(ISERROR(SEARCH("Applicable",F2)))</formula>
    </cfRule>
  </conditionalFormatting>
  <dataValidations count="4">
    <dataValidation type="list" allowBlank="1" showInputMessage="1" showErrorMessage="1" sqref="H2:H12" xr:uid="{16F39015-64A5-4997-B767-9F5D0BA01B41}">
      <formula1>"Pass,Fail,Block,WIP,NA,SKIPPED"</formula1>
    </dataValidation>
    <dataValidation type="list" allowBlank="1" showInputMessage="1" showErrorMessage="1" sqref="G2:G12" xr:uid="{7DCF36AD-981A-4E07-8238-D2DF1BB4816F}">
      <formula1>"P1,P2,P3"</formula1>
    </dataValidation>
    <dataValidation type="list" allowBlank="1" showInputMessage="1" showErrorMessage="1" sqref="F2:F12" xr:uid="{941DB3CF-E58A-4B93-A4C9-32009BCA9947}">
      <formula1>"Applicable,NA,WIP"</formula1>
    </dataValidation>
    <dataValidation type="list" allowBlank="1" showInputMessage="1" showErrorMessage="1" sqref="H1" xr:uid="{3D00AD39-69DE-4B43-8A82-7AE06397E6D7}">
      <formula1>"Pass, Fail, WIP"</formula1>
    </dataValidation>
  </dataValidations>
  <hyperlinks>
    <hyperlink ref="I7" r:id="rId1" display="https://jira.devtools.intel.com/browse/NAX-492" xr:uid="{E3AD6C4A-2FF2-4947-B8A3-23D17BD818AC}"/>
    <hyperlink ref="I8" r:id="rId2" xr:uid="{1B43ECC3-2D87-4FAC-8482-4F45653A8EF4}"/>
    <hyperlink ref="I4" r:id="rId3" xr:uid="{AA1CACE4-1ABC-4EF5-BE24-40264B5E872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C55E-D9B5-44BF-9597-5AD8CB46DE64}">
  <dimension ref="A1:AO69"/>
  <sheetViews>
    <sheetView tabSelected="1" topLeftCell="A13" zoomScale="90" zoomScaleNormal="90" workbookViewId="0">
      <pane xSplit="7" topLeftCell="R1" activePane="topRight" state="frozen"/>
      <selection activeCell="A38" sqref="A38"/>
      <selection pane="topRight" activeCell="X25" sqref="X25"/>
    </sheetView>
  </sheetViews>
  <sheetFormatPr defaultColWidth="8.875" defaultRowHeight="12.75"/>
  <cols>
    <col min="1" max="1" width="26.125" style="14" customWidth="1"/>
    <col min="2" max="2" width="16.25" style="13" customWidth="1"/>
    <col min="3" max="3" width="20.5" style="13" hidden="1" customWidth="1"/>
    <col min="4" max="4" width="11.125" style="14" customWidth="1"/>
    <col min="5" max="5" width="10.625" style="14" customWidth="1"/>
    <col min="6" max="6" width="9.5" style="14" customWidth="1"/>
    <col min="7" max="7" width="21.125" style="15" customWidth="1"/>
    <col min="8" max="11" width="12.75" style="15" customWidth="1"/>
    <col min="12" max="12" width="12.75" style="88" customWidth="1"/>
    <col min="13" max="13" width="13.375" style="15" customWidth="1"/>
    <col min="14" max="14" width="12.125" style="15" customWidth="1"/>
    <col min="15" max="15" width="11.125" style="15" customWidth="1"/>
    <col min="16" max="16" width="11.25" style="15" customWidth="1"/>
    <col min="17" max="19" width="9.75" style="15" customWidth="1"/>
    <col min="20" max="26" width="10" style="15" customWidth="1"/>
    <col min="27" max="27" width="12.125" style="15" customWidth="1"/>
    <col min="28" max="28" width="9.25" style="15" customWidth="1"/>
    <col min="29" max="29" width="8.875" style="15" customWidth="1"/>
    <col min="30" max="31" width="11.125" style="15" bestFit="1" customWidth="1"/>
    <col min="32" max="32" width="10.125" style="15" bestFit="1" customWidth="1"/>
    <col min="33" max="33" width="13.125" style="15" bestFit="1" customWidth="1"/>
    <col min="34" max="16384" width="8.875" style="15"/>
  </cols>
  <sheetData>
    <row r="1" spans="1:41" ht="23.25">
      <c r="A1" s="132" t="s">
        <v>616</v>
      </c>
    </row>
    <row r="2" spans="1:41">
      <c r="A2" s="120" t="s">
        <v>612</v>
      </c>
      <c r="B2" s="12" t="s">
        <v>41</v>
      </c>
      <c r="F2" s="15"/>
    </row>
    <row r="3" spans="1:41">
      <c r="A3" s="120" t="s">
        <v>42</v>
      </c>
      <c r="B3" s="12" t="s">
        <v>43</v>
      </c>
      <c r="F3" s="15"/>
    </row>
    <row r="4" spans="1:41">
      <c r="A4" s="120" t="s">
        <v>406</v>
      </c>
      <c r="B4" s="12" t="s">
        <v>407</v>
      </c>
      <c r="F4" s="15"/>
    </row>
    <row r="5" spans="1:41">
      <c r="A5" s="120" t="s">
        <v>408</v>
      </c>
      <c r="B5" s="12">
        <v>3300</v>
      </c>
      <c r="F5" s="15"/>
    </row>
    <row r="6" spans="1:41">
      <c r="A6" s="120" t="s">
        <v>409</v>
      </c>
      <c r="B6" s="12">
        <v>3400</v>
      </c>
      <c r="F6" s="15"/>
    </row>
    <row r="7" spans="1:41">
      <c r="A7" s="120" t="s">
        <v>52</v>
      </c>
      <c r="B7" s="12" t="s">
        <v>410</v>
      </c>
      <c r="F7" s="15"/>
    </row>
    <row r="8" spans="1:41">
      <c r="A8" s="120" t="s">
        <v>411</v>
      </c>
      <c r="B8" s="12" t="s">
        <v>53</v>
      </c>
      <c r="F8" s="15"/>
    </row>
    <row r="9" spans="1:41">
      <c r="A9" s="120" t="s">
        <v>412</v>
      </c>
      <c r="B9" s="12" t="s">
        <v>607</v>
      </c>
      <c r="F9" s="15"/>
    </row>
    <row r="10" spans="1:41">
      <c r="A10" s="15"/>
      <c r="B10" s="237"/>
      <c r="C10" s="15"/>
      <c r="D10" s="254"/>
    </row>
    <row r="11" spans="1:41" s="16" customFormat="1" ht="12.6" customHeight="1">
      <c r="A11" s="317"/>
      <c r="B11" s="318"/>
      <c r="C11" s="317"/>
      <c r="D11" s="319"/>
      <c r="E11" s="319" t="s">
        <v>154</v>
      </c>
      <c r="F11" s="319"/>
      <c r="G11" s="320" t="s">
        <v>413</v>
      </c>
      <c r="H11" s="311" t="s">
        <v>474</v>
      </c>
      <c r="I11" s="311"/>
      <c r="J11" s="311"/>
      <c r="K11" s="311"/>
      <c r="L11" s="311"/>
      <c r="M11" s="312" t="s">
        <v>475</v>
      </c>
      <c r="N11" s="313"/>
      <c r="O11" s="313"/>
      <c r="P11" s="313"/>
      <c r="Q11" s="313"/>
      <c r="R11" s="313"/>
      <c r="S11" s="313"/>
      <c r="T11" s="314" t="s">
        <v>476</v>
      </c>
      <c r="U11" s="314"/>
      <c r="V11" s="314"/>
      <c r="W11" s="314"/>
      <c r="X11" s="314"/>
      <c r="Y11" s="314"/>
      <c r="Z11" s="314"/>
      <c r="AA11" s="317" t="s">
        <v>583</v>
      </c>
      <c r="AB11" s="317"/>
      <c r="AC11" s="317"/>
      <c r="AD11" s="317"/>
      <c r="AE11" s="317"/>
      <c r="AF11" s="317"/>
      <c r="AG11" s="317"/>
      <c r="AH11" s="89" t="s">
        <v>414</v>
      </c>
    </row>
    <row r="12" spans="1:41" s="16" customFormat="1" ht="12.6" customHeight="1">
      <c r="A12" s="317"/>
      <c r="B12" s="318"/>
      <c r="C12" s="317"/>
      <c r="D12" s="319"/>
      <c r="E12" s="319"/>
      <c r="F12" s="319"/>
      <c r="G12" s="320"/>
      <c r="H12" s="315" t="s">
        <v>588</v>
      </c>
      <c r="I12" s="315"/>
      <c r="J12" s="315"/>
      <c r="K12" s="315"/>
      <c r="L12" s="315"/>
      <c r="M12" s="316" t="s">
        <v>588</v>
      </c>
      <c r="N12" s="316"/>
      <c r="O12" s="316"/>
      <c r="P12" s="316"/>
      <c r="Q12" s="316"/>
      <c r="R12" s="316" t="s">
        <v>602</v>
      </c>
      <c r="S12" s="316"/>
      <c r="T12" s="314" t="s">
        <v>588</v>
      </c>
      <c r="U12" s="314"/>
      <c r="V12" s="314"/>
      <c r="W12" s="314"/>
      <c r="X12" s="314"/>
      <c r="Y12" s="314" t="s">
        <v>602</v>
      </c>
      <c r="Z12" s="314"/>
      <c r="AA12" s="317" t="s">
        <v>588</v>
      </c>
      <c r="AB12" s="317"/>
      <c r="AC12" s="317"/>
      <c r="AD12" s="317"/>
      <c r="AE12" s="317"/>
      <c r="AF12" s="317" t="s">
        <v>602</v>
      </c>
      <c r="AG12" s="317"/>
      <c r="AH12" s="89"/>
    </row>
    <row r="13" spans="1:41" s="14" customFormat="1" ht="65.650000000000006" customHeight="1">
      <c r="A13" s="121" t="s">
        <v>415</v>
      </c>
      <c r="B13" s="161" t="s">
        <v>416</v>
      </c>
      <c r="C13" s="121" t="s">
        <v>417</v>
      </c>
      <c r="D13" s="160" t="s">
        <v>418</v>
      </c>
      <c r="E13" s="121" t="s">
        <v>419</v>
      </c>
      <c r="F13" s="121" t="s">
        <v>420</v>
      </c>
      <c r="G13" s="90" t="s">
        <v>421</v>
      </c>
      <c r="H13" s="68" t="s">
        <v>452</v>
      </c>
      <c r="I13" s="68" t="s">
        <v>422</v>
      </c>
      <c r="J13" s="68" t="s">
        <v>423</v>
      </c>
      <c r="K13" s="68" t="s">
        <v>424</v>
      </c>
      <c r="L13" s="91" t="s">
        <v>425</v>
      </c>
      <c r="M13" s="18" t="s">
        <v>451</v>
      </c>
      <c r="N13" s="18" t="s">
        <v>422</v>
      </c>
      <c r="O13" s="18" t="s">
        <v>423</v>
      </c>
      <c r="P13" s="18" t="s">
        <v>424</v>
      </c>
      <c r="Q13" s="18" t="s">
        <v>425</v>
      </c>
      <c r="R13" s="18" t="s">
        <v>426</v>
      </c>
      <c r="S13" s="18" t="s">
        <v>427</v>
      </c>
      <c r="T13" s="92" t="s">
        <v>451</v>
      </c>
      <c r="U13" s="92" t="s">
        <v>422</v>
      </c>
      <c r="V13" s="92" t="s">
        <v>423</v>
      </c>
      <c r="W13" s="92" t="s">
        <v>424</v>
      </c>
      <c r="X13" s="92" t="s">
        <v>425</v>
      </c>
      <c r="Y13" s="92" t="s">
        <v>426</v>
      </c>
      <c r="Z13" s="92" t="s">
        <v>427</v>
      </c>
      <c r="AA13" s="121" t="s">
        <v>451</v>
      </c>
      <c r="AB13" s="121" t="s">
        <v>422</v>
      </c>
      <c r="AC13" s="121" t="s">
        <v>423</v>
      </c>
      <c r="AD13" s="121" t="s">
        <v>424</v>
      </c>
      <c r="AE13" s="121" t="s">
        <v>425</v>
      </c>
      <c r="AF13" s="121" t="s">
        <v>426</v>
      </c>
      <c r="AG13" s="121" t="s">
        <v>427</v>
      </c>
      <c r="AH13" s="93"/>
    </row>
    <row r="14" spans="1:41" ht="38.25">
      <c r="A14" s="122" t="s">
        <v>687</v>
      </c>
      <c r="B14" s="159" t="s">
        <v>428</v>
      </c>
      <c r="C14" s="122" t="s">
        <v>429</v>
      </c>
      <c r="D14" s="158" t="s">
        <v>430</v>
      </c>
      <c r="E14" s="122" t="s">
        <v>431</v>
      </c>
      <c r="F14" s="122" t="s">
        <v>431</v>
      </c>
      <c r="G14" s="94" t="s">
        <v>432</v>
      </c>
      <c r="H14" s="72">
        <v>173.017999887466</v>
      </c>
      <c r="I14" s="72">
        <v>7.1952166999999996</v>
      </c>
      <c r="J14" s="72">
        <v>6.7421365</v>
      </c>
      <c r="K14" s="73">
        <v>3938.6257000000001</v>
      </c>
      <c r="L14" s="73">
        <v>3.0605902999999999E+21</v>
      </c>
      <c r="M14" s="74">
        <v>104.74</v>
      </c>
      <c r="N14" s="74">
        <v>7.5730000000000004</v>
      </c>
      <c r="O14" s="74">
        <v>7.806</v>
      </c>
      <c r="P14" s="75">
        <v>3732</v>
      </c>
      <c r="Q14" s="75">
        <v>3.09E+21</v>
      </c>
      <c r="R14" s="74">
        <v>8062.37</v>
      </c>
      <c r="S14" s="76">
        <v>2.5680000000000001</v>
      </c>
      <c r="T14" s="95">
        <v>104.47</v>
      </c>
      <c r="U14" s="96">
        <v>7.5730000000000004</v>
      </c>
      <c r="V14" s="96">
        <v>7.806</v>
      </c>
      <c r="W14" s="97">
        <v>3732</v>
      </c>
      <c r="X14" s="97">
        <v>3.09E+21</v>
      </c>
      <c r="Y14" s="96">
        <v>30506.27</v>
      </c>
      <c r="Z14" s="95">
        <v>0.121</v>
      </c>
      <c r="AA14" s="114">
        <v>104.34</v>
      </c>
      <c r="AB14" s="115">
        <v>7.5730000000000004</v>
      </c>
      <c r="AC14" s="115">
        <v>7.806</v>
      </c>
      <c r="AD14" s="116">
        <v>3732</v>
      </c>
      <c r="AE14" s="116">
        <v>3.09E+21</v>
      </c>
      <c r="AF14" s="115">
        <v>4119.9399999999996</v>
      </c>
      <c r="AG14" s="114">
        <v>0.93</v>
      </c>
      <c r="AH14" s="98"/>
      <c r="AI14" s="14"/>
      <c r="AJ14" s="14"/>
      <c r="AK14" s="14"/>
      <c r="AL14" s="14"/>
      <c r="AM14" s="14"/>
      <c r="AN14" s="14"/>
      <c r="AO14" s="14"/>
    </row>
    <row r="15" spans="1:41" ht="22.15" customHeight="1">
      <c r="A15" s="309" t="s">
        <v>688</v>
      </c>
      <c r="B15" s="310" t="s">
        <v>433</v>
      </c>
      <c r="C15" s="310" t="s">
        <v>429</v>
      </c>
      <c r="D15" s="309" t="s">
        <v>430</v>
      </c>
      <c r="E15" s="309" t="s">
        <v>431</v>
      </c>
      <c r="F15" s="309" t="s">
        <v>431</v>
      </c>
      <c r="G15" s="99" t="s">
        <v>432</v>
      </c>
      <c r="H15" s="72">
        <v>228.89640998840301</v>
      </c>
      <c r="I15" s="72">
        <v>7.4292020000000001</v>
      </c>
      <c r="J15" s="72">
        <v>7.3775639999999996</v>
      </c>
      <c r="K15" s="73">
        <v>4111.3809000000001</v>
      </c>
      <c r="L15" s="73">
        <v>3.2879526000000002E+21</v>
      </c>
      <c r="M15" s="74">
        <v>135.85</v>
      </c>
      <c r="N15" s="74">
        <v>6.7140000000000004</v>
      </c>
      <c r="O15" s="74">
        <v>6.8339999999999996</v>
      </c>
      <c r="P15" s="75">
        <v>3548</v>
      </c>
      <c r="Q15" s="75">
        <v>2.904E+21</v>
      </c>
      <c r="R15" s="74">
        <v>4391.4399999999996</v>
      </c>
      <c r="S15" s="76">
        <v>3.1139999999999999</v>
      </c>
      <c r="T15" s="95">
        <v>135.41</v>
      </c>
      <c r="U15" s="96">
        <v>8.3829999999999991</v>
      </c>
      <c r="V15" s="96">
        <v>8.3190000000000008</v>
      </c>
      <c r="W15" s="97">
        <v>5625</v>
      </c>
      <c r="X15" s="97">
        <v>4.5329999999999997E+21</v>
      </c>
      <c r="Y15" s="96">
        <v>9730.8799999999992</v>
      </c>
      <c r="Z15" s="95">
        <v>0.26900000000000002</v>
      </c>
      <c r="AA15" s="114">
        <v>134.97</v>
      </c>
      <c r="AB15" s="115">
        <v>6.9980000000000002</v>
      </c>
      <c r="AC15" s="115">
        <v>6.9269999999999996</v>
      </c>
      <c r="AD15" s="116">
        <v>4341</v>
      </c>
      <c r="AE15" s="116">
        <v>3.526E+21</v>
      </c>
      <c r="AF15" s="115">
        <v>3069.92</v>
      </c>
      <c r="AG15" s="114">
        <v>1.835</v>
      </c>
      <c r="AH15" s="98"/>
      <c r="AI15" s="14"/>
      <c r="AJ15" s="14"/>
      <c r="AK15" s="14"/>
      <c r="AL15" s="14"/>
      <c r="AM15" s="14"/>
      <c r="AN15" s="14"/>
      <c r="AO15" s="14"/>
    </row>
    <row r="16" spans="1:41" ht="22.15" customHeight="1">
      <c r="A16" s="309"/>
      <c r="B16" s="310"/>
      <c r="C16" s="310"/>
      <c r="D16" s="309"/>
      <c r="E16" s="309"/>
      <c r="F16" s="309"/>
      <c r="G16" s="99" t="s">
        <v>434</v>
      </c>
      <c r="H16" s="72">
        <v>65.797864913940401</v>
      </c>
      <c r="I16" s="72">
        <v>10.987214</v>
      </c>
      <c r="J16" s="72">
        <v>10.974771</v>
      </c>
      <c r="K16" s="73">
        <v>11153.813</v>
      </c>
      <c r="L16" s="73">
        <v>9.0423002999999997E+21</v>
      </c>
      <c r="M16" s="74">
        <v>64.510000000000005</v>
      </c>
      <c r="N16" s="74">
        <v>13.332000000000001</v>
      </c>
      <c r="O16" s="74">
        <v>13.364000000000001</v>
      </c>
      <c r="P16" s="75">
        <v>28090</v>
      </c>
      <c r="Q16" s="75">
        <v>2.272E+22</v>
      </c>
      <c r="R16" s="74">
        <v>10840.69</v>
      </c>
      <c r="S16" s="76">
        <v>1.7230000000000001</v>
      </c>
      <c r="T16" s="95">
        <v>64.63</v>
      </c>
      <c r="U16" s="96">
        <v>13.616</v>
      </c>
      <c r="V16" s="96">
        <v>13.585000000000001</v>
      </c>
      <c r="W16" s="97">
        <v>32120</v>
      </c>
      <c r="X16" s="97">
        <v>2.6099999999999999E+22</v>
      </c>
      <c r="Y16" s="96">
        <v>26779.5</v>
      </c>
      <c r="Z16" s="95">
        <v>0.38300000000000001</v>
      </c>
      <c r="AA16" s="114">
        <v>64.63</v>
      </c>
      <c r="AB16" s="115">
        <v>12.445</v>
      </c>
      <c r="AC16" s="115">
        <v>12.444000000000001</v>
      </c>
      <c r="AD16" s="116">
        <v>27000</v>
      </c>
      <c r="AE16" s="116">
        <v>2.1939999999999999E+22</v>
      </c>
      <c r="AF16" s="115">
        <v>3009.39</v>
      </c>
      <c r="AG16" s="114">
        <v>3.7850000000000001</v>
      </c>
      <c r="AH16" s="98"/>
      <c r="AI16" s="14"/>
      <c r="AJ16" s="14"/>
      <c r="AK16" s="14"/>
      <c r="AL16" s="14"/>
      <c r="AM16" s="14"/>
      <c r="AN16" s="14"/>
      <c r="AO16" s="14"/>
    </row>
    <row r="17" spans="1:41" ht="22.15" customHeight="1">
      <c r="A17" s="309"/>
      <c r="B17" s="310"/>
      <c r="C17" s="310"/>
      <c r="D17" s="309"/>
      <c r="E17" s="309"/>
      <c r="F17" s="309"/>
      <c r="G17" s="99" t="s">
        <v>435</v>
      </c>
      <c r="H17" s="72">
        <v>362.88820648193303</v>
      </c>
      <c r="I17" s="72">
        <v>17.677607999999999</v>
      </c>
      <c r="J17" s="72">
        <v>17.607489999999999</v>
      </c>
      <c r="K17" s="73">
        <v>22917.026999999998</v>
      </c>
      <c r="L17" s="73">
        <v>1.8508297E+22</v>
      </c>
      <c r="M17" s="74">
        <v>350.28</v>
      </c>
      <c r="N17" s="74">
        <v>20.166</v>
      </c>
      <c r="O17" s="74">
        <v>20.158999999999999</v>
      </c>
      <c r="P17" s="75">
        <v>33120</v>
      </c>
      <c r="Q17" s="75">
        <v>2.6810000000000002E+22</v>
      </c>
      <c r="R17" s="74">
        <v>1571.79</v>
      </c>
      <c r="S17" s="76">
        <v>10.83</v>
      </c>
      <c r="T17" s="95">
        <v>348.86</v>
      </c>
      <c r="U17" s="96">
        <v>27.527000000000001</v>
      </c>
      <c r="V17" s="96">
        <v>27.513999999999999</v>
      </c>
      <c r="W17" s="97">
        <v>62180</v>
      </c>
      <c r="X17" s="97">
        <v>5.0360000000000002E+22</v>
      </c>
      <c r="Y17" s="96">
        <v>3923.65</v>
      </c>
      <c r="Z17" s="95">
        <v>2.2240000000000002</v>
      </c>
      <c r="AA17" s="114">
        <v>347.93</v>
      </c>
      <c r="AB17" s="115">
        <v>25.524000000000001</v>
      </c>
      <c r="AC17" s="115">
        <v>25.452000000000002</v>
      </c>
      <c r="AD17" s="116">
        <v>58790</v>
      </c>
      <c r="AE17" s="116">
        <v>4.7619999999999999E+22</v>
      </c>
      <c r="AF17" s="115">
        <v>587.76</v>
      </c>
      <c r="AG17" s="114">
        <v>20.920999999999999</v>
      </c>
      <c r="AH17" s="98"/>
      <c r="AI17" s="14"/>
      <c r="AJ17" s="14"/>
      <c r="AK17" s="14"/>
      <c r="AL17" s="14"/>
      <c r="AM17" s="14"/>
      <c r="AN17" s="14"/>
      <c r="AO17" s="14"/>
    </row>
    <row r="18" spans="1:41" ht="22.15" customHeight="1">
      <c r="A18" s="309"/>
      <c r="B18" s="310"/>
      <c r="C18" s="310"/>
      <c r="D18" s="309"/>
      <c r="E18" s="309"/>
      <c r="F18" s="309"/>
      <c r="G18" s="99" t="s">
        <v>436</v>
      </c>
      <c r="H18" s="72">
        <v>232.574713230133</v>
      </c>
      <c r="I18" s="72">
        <v>9.7600829999999998</v>
      </c>
      <c r="J18" s="72">
        <v>9.7402440000000006</v>
      </c>
      <c r="K18" s="73">
        <v>9053.5849999999991</v>
      </c>
      <c r="L18" s="73">
        <v>7.3345640000000004E+21</v>
      </c>
      <c r="M18" s="74">
        <v>164.02</v>
      </c>
      <c r="N18" s="74">
        <v>18.274999999999999</v>
      </c>
      <c r="O18" s="74">
        <v>18.297999999999998</v>
      </c>
      <c r="P18" s="75">
        <v>39370</v>
      </c>
      <c r="Q18" s="75">
        <v>3.1939999999999999E+22</v>
      </c>
      <c r="R18" s="74">
        <v>3441.47</v>
      </c>
      <c r="S18" s="76">
        <v>4.1319999999999997</v>
      </c>
      <c r="T18" s="95">
        <v>162.16999999999999</v>
      </c>
      <c r="U18" s="96">
        <v>9.6449999999999996</v>
      </c>
      <c r="V18" s="96">
        <v>9.5749999999999993</v>
      </c>
      <c r="W18" s="97">
        <v>14560</v>
      </c>
      <c r="X18" s="97">
        <v>1.196E+22</v>
      </c>
      <c r="Y18" s="96">
        <v>8506.52</v>
      </c>
      <c r="Z18" s="95">
        <v>0.54400000000000004</v>
      </c>
      <c r="AA18" s="114">
        <v>164</v>
      </c>
      <c r="AB18" s="115">
        <v>11.335000000000001</v>
      </c>
      <c r="AC18" s="115">
        <v>11.379</v>
      </c>
      <c r="AD18" s="116">
        <v>15290</v>
      </c>
      <c r="AE18" s="116">
        <v>1.2470000000000001E+22</v>
      </c>
      <c r="AF18" s="115">
        <v>2077.92</v>
      </c>
      <c r="AG18" s="114">
        <v>3.8919999999999999</v>
      </c>
      <c r="AH18" s="98"/>
      <c r="AI18" s="14"/>
      <c r="AJ18" s="14"/>
      <c r="AK18" s="14"/>
      <c r="AL18" s="14"/>
      <c r="AM18" s="14"/>
      <c r="AN18" s="14"/>
      <c r="AO18" s="14"/>
    </row>
    <row r="19" spans="1:41" ht="22.15" customHeight="1">
      <c r="A19" s="309"/>
      <c r="B19" s="310"/>
      <c r="C19" s="310"/>
      <c r="D19" s="309"/>
      <c r="E19" s="309"/>
      <c r="F19" s="309"/>
      <c r="G19" s="99" t="s">
        <v>437</v>
      </c>
      <c r="H19" s="72">
        <v>204.01376986503601</v>
      </c>
      <c r="I19" s="72">
        <v>17.855927000000001</v>
      </c>
      <c r="J19" s="72">
        <v>17.78351</v>
      </c>
      <c r="K19" s="73">
        <v>25281.192999999999</v>
      </c>
      <c r="L19" s="73">
        <v>2.0339203999999998E+22</v>
      </c>
      <c r="M19" s="74">
        <v>244.74</v>
      </c>
      <c r="N19" s="74">
        <v>25.824000000000002</v>
      </c>
      <c r="O19" s="74">
        <v>25.847999999999999</v>
      </c>
      <c r="P19" s="75">
        <v>57600</v>
      </c>
      <c r="Q19" s="75">
        <v>4.6690000000000004E+22</v>
      </c>
      <c r="R19" s="74">
        <v>2328.5300000000002</v>
      </c>
      <c r="S19" s="76">
        <v>8.4130000000000003</v>
      </c>
      <c r="T19" s="95">
        <v>243.51</v>
      </c>
      <c r="U19" s="96">
        <v>27.256</v>
      </c>
      <c r="V19" s="96">
        <v>27.239000000000001</v>
      </c>
      <c r="W19" s="97">
        <v>62240</v>
      </c>
      <c r="X19" s="97">
        <v>5.0410000000000002E+22</v>
      </c>
      <c r="Y19" s="96">
        <v>5837.55</v>
      </c>
      <c r="Z19" s="95">
        <v>2.0339999999999998</v>
      </c>
      <c r="AA19" s="114">
        <v>246.96</v>
      </c>
      <c r="AB19" s="115">
        <v>28.106999999999999</v>
      </c>
      <c r="AC19" s="115">
        <v>28.082000000000001</v>
      </c>
      <c r="AD19" s="116">
        <v>64740</v>
      </c>
      <c r="AE19" s="116">
        <v>5.2430000000000001E+22</v>
      </c>
      <c r="AF19" s="115">
        <v>656.49</v>
      </c>
      <c r="AG19" s="114">
        <v>21.446999999999999</v>
      </c>
      <c r="AH19" s="98"/>
      <c r="AI19" s="14"/>
      <c r="AJ19" s="14"/>
      <c r="AK19" s="14"/>
      <c r="AL19" s="14"/>
      <c r="AM19" s="14"/>
      <c r="AN19" s="14"/>
      <c r="AO19" s="14"/>
    </row>
    <row r="20" spans="1:41" ht="22.15" customHeight="1">
      <c r="A20" s="309" t="s">
        <v>689</v>
      </c>
      <c r="B20" s="310" t="s">
        <v>438</v>
      </c>
      <c r="C20" s="309" t="s">
        <v>439</v>
      </c>
      <c r="D20" s="309" t="s">
        <v>430</v>
      </c>
      <c r="E20" s="309" t="s">
        <v>431</v>
      </c>
      <c r="F20" s="309" t="s">
        <v>431</v>
      </c>
      <c r="G20" s="99" t="s">
        <v>432</v>
      </c>
      <c r="H20" s="72">
        <v>592.82340002059902</v>
      </c>
      <c r="I20" s="72">
        <v>7.8997865000000003</v>
      </c>
      <c r="J20" s="72">
        <v>7.9107510000000003</v>
      </c>
      <c r="K20" s="73">
        <v>3676.7296999999999</v>
      </c>
      <c r="L20" s="73">
        <v>2.9871864000000001E+21</v>
      </c>
      <c r="M20" s="74">
        <v>220.82</v>
      </c>
      <c r="N20" s="74">
        <v>6.8419999999999996</v>
      </c>
      <c r="O20" s="74">
        <v>6.6760000000000002</v>
      </c>
      <c r="P20" s="75">
        <v>3084</v>
      </c>
      <c r="Q20" s="75">
        <v>2.428E+21</v>
      </c>
      <c r="R20" s="74">
        <v>2976.55</v>
      </c>
      <c r="S20" s="76">
        <v>2.218</v>
      </c>
      <c r="T20" s="95">
        <v>221.59</v>
      </c>
      <c r="U20" s="96">
        <v>6.8419999999999996</v>
      </c>
      <c r="V20" s="96">
        <v>6.6760000000000002</v>
      </c>
      <c r="W20" s="97">
        <v>3084</v>
      </c>
      <c r="X20" s="97">
        <v>2.428E+21</v>
      </c>
      <c r="Y20" s="96">
        <v>5057.26</v>
      </c>
      <c r="Z20" s="95">
        <v>0.247</v>
      </c>
      <c r="AA20" s="114">
        <v>221.29</v>
      </c>
      <c r="AB20" s="115">
        <v>6.8419999999999996</v>
      </c>
      <c r="AC20" s="115">
        <v>6.6760000000000002</v>
      </c>
      <c r="AD20" s="116">
        <v>3084</v>
      </c>
      <c r="AE20" s="116">
        <v>2.428E+21</v>
      </c>
      <c r="AF20" s="115">
        <v>3183.84</v>
      </c>
      <c r="AG20" s="114">
        <v>2.1379999999999999</v>
      </c>
      <c r="AH20" s="98"/>
      <c r="AI20" s="14"/>
      <c r="AJ20" s="14"/>
      <c r="AK20" s="14"/>
      <c r="AL20" s="14"/>
      <c r="AM20" s="14"/>
      <c r="AN20" s="14"/>
      <c r="AO20" s="14"/>
    </row>
    <row r="21" spans="1:41" ht="22.15" customHeight="1">
      <c r="A21" s="309"/>
      <c r="B21" s="310"/>
      <c r="C21" s="309"/>
      <c r="D21" s="309" t="s">
        <v>430</v>
      </c>
      <c r="E21" s="309"/>
      <c r="F21" s="309"/>
      <c r="G21" s="99" t="s">
        <v>434</v>
      </c>
      <c r="H21" s="72">
        <v>226.63495397567701</v>
      </c>
      <c r="I21" s="72">
        <v>11.835345999999999</v>
      </c>
      <c r="J21" s="72">
        <v>11.813907</v>
      </c>
      <c r="K21" s="73">
        <v>12011.546</v>
      </c>
      <c r="L21" s="73">
        <v>9.7145346000000008E+21</v>
      </c>
      <c r="M21" s="74">
        <v>122.06</v>
      </c>
      <c r="N21" s="74">
        <v>9.484</v>
      </c>
      <c r="O21" s="74">
        <v>9.4619999999999997</v>
      </c>
      <c r="P21" s="75">
        <v>10080</v>
      </c>
      <c r="Q21" s="75">
        <v>8.1649999999999997E+21</v>
      </c>
      <c r="R21" s="74">
        <v>5426.08</v>
      </c>
      <c r="S21" s="76">
        <v>2.0670000000000002</v>
      </c>
      <c r="T21" s="95">
        <v>122.43</v>
      </c>
      <c r="U21" s="96">
        <v>9.484</v>
      </c>
      <c r="V21" s="96">
        <v>9.4619999999999997</v>
      </c>
      <c r="W21" s="97">
        <v>10080</v>
      </c>
      <c r="X21" s="97">
        <v>8.1649999999999997E+21</v>
      </c>
      <c r="Y21" s="96">
        <v>8820.93</v>
      </c>
      <c r="Z21" s="95">
        <v>0.182</v>
      </c>
      <c r="AA21" s="114">
        <v>122.71</v>
      </c>
      <c r="AB21" s="115">
        <v>9.484</v>
      </c>
      <c r="AC21" s="115">
        <v>9.4619999999999997</v>
      </c>
      <c r="AD21" s="116">
        <v>10080</v>
      </c>
      <c r="AE21" s="116">
        <v>8.1649999999999997E+21</v>
      </c>
      <c r="AF21" s="115">
        <v>4131.7700000000004</v>
      </c>
      <c r="AG21" s="114">
        <v>1.5940000000000001</v>
      </c>
      <c r="AH21" s="98"/>
      <c r="AI21" s="14"/>
      <c r="AJ21" s="14"/>
      <c r="AK21" s="14"/>
      <c r="AL21" s="14"/>
      <c r="AM21" s="14"/>
      <c r="AN21" s="14"/>
      <c r="AO21" s="14"/>
    </row>
    <row r="22" spans="1:41" ht="22.15" customHeight="1">
      <c r="A22" s="309"/>
      <c r="B22" s="310"/>
      <c r="C22" s="309"/>
      <c r="D22" s="309" t="s">
        <v>430</v>
      </c>
      <c r="E22" s="309"/>
      <c r="F22" s="309"/>
      <c r="G22" s="99" t="s">
        <v>435</v>
      </c>
      <c r="H22" s="72">
        <v>587.48206400871197</v>
      </c>
      <c r="I22" s="72">
        <v>13.082573</v>
      </c>
      <c r="J22" s="72">
        <v>13.117545</v>
      </c>
      <c r="K22" s="73">
        <v>14543.054</v>
      </c>
      <c r="L22" s="73">
        <v>1.1807701999999999E+22</v>
      </c>
      <c r="M22" s="74">
        <v>216.06</v>
      </c>
      <c r="N22" s="74">
        <v>11.234999999999999</v>
      </c>
      <c r="O22" s="74">
        <v>11.26</v>
      </c>
      <c r="P22" s="75">
        <v>13140</v>
      </c>
      <c r="Q22" s="75">
        <v>1.0670000000000001E+22</v>
      </c>
      <c r="R22" s="74">
        <v>2954.65</v>
      </c>
      <c r="S22" s="76">
        <v>2.2269999999999999</v>
      </c>
      <c r="T22" s="95">
        <v>218.4</v>
      </c>
      <c r="U22" s="96">
        <v>11.234999999999999</v>
      </c>
      <c r="V22" s="96">
        <v>11.26</v>
      </c>
      <c r="W22" s="97">
        <v>13140</v>
      </c>
      <c r="X22" s="97">
        <v>1.0670000000000001E+22</v>
      </c>
      <c r="Y22" s="96">
        <v>4918.5</v>
      </c>
      <c r="Z22" s="95">
        <v>0.248</v>
      </c>
      <c r="AA22" s="114">
        <v>217.38</v>
      </c>
      <c r="AB22" s="115">
        <v>11.234999999999999</v>
      </c>
      <c r="AC22" s="115">
        <v>11.26</v>
      </c>
      <c r="AD22" s="116">
        <v>13140</v>
      </c>
      <c r="AE22" s="116">
        <v>1.0670000000000001E+22</v>
      </c>
      <c r="AF22" s="115">
        <v>2621.55</v>
      </c>
      <c r="AG22" s="114">
        <v>2.887</v>
      </c>
      <c r="AH22" s="98"/>
      <c r="AI22" s="14"/>
      <c r="AJ22" s="14"/>
      <c r="AK22" s="14"/>
      <c r="AL22" s="14"/>
      <c r="AM22" s="14"/>
      <c r="AN22" s="14"/>
      <c r="AO22" s="14"/>
    </row>
    <row r="23" spans="1:41" ht="22.15" customHeight="1">
      <c r="A23" s="309"/>
      <c r="B23" s="310"/>
      <c r="C23" s="309"/>
      <c r="D23" s="309" t="s">
        <v>430</v>
      </c>
      <c r="E23" s="309"/>
      <c r="F23" s="309"/>
      <c r="G23" s="99" t="s">
        <v>436</v>
      </c>
      <c r="H23" s="72">
        <v>577.01842021942105</v>
      </c>
      <c r="I23" s="72">
        <v>10.558248000000001</v>
      </c>
      <c r="J23" s="72">
        <v>10.3882265</v>
      </c>
      <c r="K23" s="73">
        <v>10174.262000000001</v>
      </c>
      <c r="L23" s="73">
        <v>8.1974660999999998E+21</v>
      </c>
      <c r="M23" s="74">
        <v>221.43</v>
      </c>
      <c r="N23" s="74">
        <v>9.5559999999999992</v>
      </c>
      <c r="O23" s="74">
        <v>9.51</v>
      </c>
      <c r="P23" s="75">
        <v>9892</v>
      </c>
      <c r="Q23" s="75">
        <v>7.9910000000000003E+21</v>
      </c>
      <c r="R23" s="74">
        <v>2973.37</v>
      </c>
      <c r="S23" s="76">
        <v>2.2200000000000002</v>
      </c>
      <c r="T23" s="95">
        <v>221.86</v>
      </c>
      <c r="U23" s="96">
        <v>9.5559999999999992</v>
      </c>
      <c r="V23" s="96">
        <v>9.51</v>
      </c>
      <c r="W23" s="97">
        <v>9892</v>
      </c>
      <c r="X23" s="97">
        <v>7.9910000000000003E+21</v>
      </c>
      <c r="Y23" s="96">
        <v>5059.76</v>
      </c>
      <c r="Z23" s="95">
        <v>0.24299999999999999</v>
      </c>
      <c r="AA23" s="114">
        <v>221.81</v>
      </c>
      <c r="AB23" s="115">
        <v>9.5559999999999992</v>
      </c>
      <c r="AC23" s="115">
        <v>9.51</v>
      </c>
      <c r="AD23" s="116">
        <v>9892</v>
      </c>
      <c r="AE23" s="116">
        <v>7.9910000000000003E+21</v>
      </c>
      <c r="AF23" s="115">
        <v>3302.43</v>
      </c>
      <c r="AG23" s="114">
        <v>2.1240000000000001</v>
      </c>
      <c r="AH23" s="98"/>
      <c r="AI23" s="14"/>
      <c r="AJ23" s="14"/>
      <c r="AK23" s="14"/>
      <c r="AL23" s="14"/>
      <c r="AM23" s="14"/>
      <c r="AN23" s="14"/>
      <c r="AO23" s="14"/>
    </row>
    <row r="24" spans="1:41" ht="22.15" customHeight="1">
      <c r="A24" s="309"/>
      <c r="B24" s="310"/>
      <c r="C24" s="309"/>
      <c r="D24" s="309" t="s">
        <v>430</v>
      </c>
      <c r="E24" s="309"/>
      <c r="F24" s="309"/>
      <c r="G24" s="99" t="s">
        <v>437</v>
      </c>
      <c r="H24" s="82">
        <v>228.33425736427299</v>
      </c>
      <c r="I24" s="82">
        <v>15.167465999999999</v>
      </c>
      <c r="J24" s="82">
        <v>15.176555</v>
      </c>
      <c r="K24" s="83">
        <v>19079.849999999999</v>
      </c>
      <c r="L24" s="83">
        <v>1.5471282E+22</v>
      </c>
      <c r="M24" s="17">
        <v>121.66</v>
      </c>
      <c r="N24" s="17">
        <v>14.247999999999999</v>
      </c>
      <c r="O24" s="17">
        <v>14.180999999999999</v>
      </c>
      <c r="P24" s="81">
        <v>17470</v>
      </c>
      <c r="Q24" s="81">
        <v>1.4099999999999999E+22</v>
      </c>
      <c r="R24" s="17">
        <v>5376.92</v>
      </c>
      <c r="S24" s="84">
        <v>2.056</v>
      </c>
      <c r="T24" s="100">
        <v>121.03</v>
      </c>
      <c r="U24" s="101">
        <v>14.247999999999999</v>
      </c>
      <c r="V24" s="101">
        <v>14.180999999999999</v>
      </c>
      <c r="W24" s="102">
        <v>17470</v>
      </c>
      <c r="X24" s="102">
        <v>1.4099999999999999E+22</v>
      </c>
      <c r="Y24" s="101">
        <v>8742.66</v>
      </c>
      <c r="Z24" s="100">
        <v>0.18</v>
      </c>
      <c r="AA24" s="117">
        <v>121.79</v>
      </c>
      <c r="AB24" s="118">
        <v>14.247999999999999</v>
      </c>
      <c r="AC24" s="118">
        <v>14.180999999999999</v>
      </c>
      <c r="AD24" s="119">
        <v>17470</v>
      </c>
      <c r="AE24" s="119">
        <v>1.4099999999999999E+22</v>
      </c>
      <c r="AF24" s="118">
        <v>3241.98</v>
      </c>
      <c r="AG24" s="117">
        <v>1.552</v>
      </c>
      <c r="AH24" s="98"/>
      <c r="AI24" s="14"/>
      <c r="AJ24" s="14"/>
      <c r="AK24" s="14"/>
      <c r="AL24" s="14"/>
      <c r="AM24" s="14"/>
      <c r="AN24" s="14"/>
      <c r="AO24" s="14"/>
    </row>
    <row r="25" spans="1:41" ht="22.15" customHeight="1">
      <c r="A25" s="322" t="s">
        <v>685</v>
      </c>
      <c r="B25" s="322" t="s">
        <v>686</v>
      </c>
      <c r="C25" s="60"/>
      <c r="D25" s="322" t="s">
        <v>430</v>
      </c>
      <c r="E25" s="309" t="s">
        <v>431</v>
      </c>
      <c r="F25" s="309" t="s">
        <v>431</v>
      </c>
      <c r="G25" s="103" t="s">
        <v>699</v>
      </c>
      <c r="H25" s="82" t="s">
        <v>453</v>
      </c>
      <c r="I25" s="82" t="s">
        <v>453</v>
      </c>
      <c r="J25" s="82" t="s">
        <v>453</v>
      </c>
      <c r="K25" s="82" t="s">
        <v>453</v>
      </c>
      <c r="L25" s="82" t="s">
        <v>453</v>
      </c>
      <c r="M25" s="17">
        <v>211.07</v>
      </c>
      <c r="N25" s="17">
        <v>8.61</v>
      </c>
      <c r="O25" s="17">
        <v>8.86</v>
      </c>
      <c r="P25" s="81">
        <v>4650</v>
      </c>
      <c r="Q25" s="81">
        <v>3.81E+21</v>
      </c>
      <c r="R25" s="17">
        <v>2383.84</v>
      </c>
      <c r="S25" s="84">
        <v>3.403</v>
      </c>
      <c r="T25" s="100" t="s">
        <v>453</v>
      </c>
      <c r="U25" s="101" t="s">
        <v>453</v>
      </c>
      <c r="V25" s="101" t="s">
        <v>453</v>
      </c>
      <c r="W25" s="102" t="s">
        <v>453</v>
      </c>
      <c r="X25" s="102" t="s">
        <v>453</v>
      </c>
      <c r="Y25" s="101" t="s">
        <v>453</v>
      </c>
      <c r="Z25" s="100" t="s">
        <v>453</v>
      </c>
      <c r="AA25" s="118" t="s">
        <v>453</v>
      </c>
      <c r="AB25" s="118" t="s">
        <v>453</v>
      </c>
      <c r="AC25" s="118" t="s">
        <v>453</v>
      </c>
      <c r="AD25" s="118" t="s">
        <v>453</v>
      </c>
      <c r="AE25" s="118" t="s">
        <v>453</v>
      </c>
      <c r="AF25" s="118" t="s">
        <v>453</v>
      </c>
      <c r="AG25" s="118" t="s">
        <v>453</v>
      </c>
      <c r="AH25" s="98"/>
      <c r="AI25" s="14"/>
      <c r="AJ25" s="14"/>
      <c r="AK25" s="14"/>
      <c r="AL25" s="14"/>
      <c r="AM25" s="14"/>
      <c r="AN25" s="14"/>
      <c r="AO25" s="14"/>
    </row>
    <row r="26" spans="1:41" ht="22.15" customHeight="1">
      <c r="A26" s="323"/>
      <c r="B26" s="323"/>
      <c r="C26" s="60"/>
      <c r="D26" s="323"/>
      <c r="E26" s="309"/>
      <c r="F26" s="309"/>
      <c r="G26" s="103" t="s">
        <v>434</v>
      </c>
      <c r="H26" s="82" t="s">
        <v>453</v>
      </c>
      <c r="I26" s="82" t="s">
        <v>453</v>
      </c>
      <c r="J26" s="82" t="s">
        <v>453</v>
      </c>
      <c r="K26" s="82" t="s">
        <v>453</v>
      </c>
      <c r="L26" s="82" t="s">
        <v>453</v>
      </c>
      <c r="M26" s="17">
        <v>96.06</v>
      </c>
      <c r="N26" s="17">
        <v>13.33</v>
      </c>
      <c r="O26" s="17">
        <v>13.17</v>
      </c>
      <c r="P26" s="81">
        <v>14800</v>
      </c>
      <c r="Q26" s="81">
        <v>1.1900000000000001E+22</v>
      </c>
      <c r="R26" s="17">
        <v>4948.46</v>
      </c>
      <c r="S26" s="84">
        <v>2.726</v>
      </c>
      <c r="T26" s="100" t="s">
        <v>453</v>
      </c>
      <c r="U26" s="101" t="s">
        <v>453</v>
      </c>
      <c r="V26" s="101" t="s">
        <v>453</v>
      </c>
      <c r="W26" s="102" t="s">
        <v>453</v>
      </c>
      <c r="X26" s="102" t="s">
        <v>453</v>
      </c>
      <c r="Y26" s="101" t="s">
        <v>453</v>
      </c>
      <c r="Z26" s="100" t="s">
        <v>453</v>
      </c>
      <c r="AA26" s="118" t="s">
        <v>453</v>
      </c>
      <c r="AB26" s="118" t="s">
        <v>453</v>
      </c>
      <c r="AC26" s="118" t="s">
        <v>453</v>
      </c>
      <c r="AD26" s="118" t="s">
        <v>453</v>
      </c>
      <c r="AE26" s="118" t="s">
        <v>453</v>
      </c>
      <c r="AF26" s="118" t="s">
        <v>453</v>
      </c>
      <c r="AG26" s="118" t="s">
        <v>453</v>
      </c>
      <c r="AH26" s="98"/>
      <c r="AI26" s="14"/>
      <c r="AJ26" s="14"/>
      <c r="AK26" s="14"/>
      <c r="AL26" s="14"/>
      <c r="AM26" s="14"/>
      <c r="AN26" s="14"/>
      <c r="AO26" s="14"/>
    </row>
    <row r="27" spans="1:41" ht="22.15" customHeight="1">
      <c r="A27" s="323"/>
      <c r="B27" s="323"/>
      <c r="C27" s="60"/>
      <c r="D27" s="323"/>
      <c r="E27" s="309"/>
      <c r="F27" s="309"/>
      <c r="G27" s="103" t="s">
        <v>435</v>
      </c>
      <c r="H27" s="82" t="s">
        <v>453</v>
      </c>
      <c r="I27" s="82" t="s">
        <v>453</v>
      </c>
      <c r="J27" s="82" t="s">
        <v>453</v>
      </c>
      <c r="K27" s="82" t="s">
        <v>453</v>
      </c>
      <c r="L27" s="82" t="s">
        <v>453</v>
      </c>
      <c r="M27" s="17">
        <v>302.7</v>
      </c>
      <c r="N27" s="17">
        <v>13.03</v>
      </c>
      <c r="O27" s="17">
        <v>13</v>
      </c>
      <c r="P27" s="81">
        <v>12300</v>
      </c>
      <c r="Q27" s="81">
        <v>1E+22</v>
      </c>
      <c r="R27" s="17">
        <v>2080.1</v>
      </c>
      <c r="S27" s="84">
        <v>3.3660000000000001</v>
      </c>
      <c r="T27" s="100" t="s">
        <v>453</v>
      </c>
      <c r="U27" s="101" t="s">
        <v>453</v>
      </c>
      <c r="V27" s="101" t="s">
        <v>453</v>
      </c>
      <c r="W27" s="102" t="s">
        <v>453</v>
      </c>
      <c r="X27" s="102" t="s">
        <v>453</v>
      </c>
      <c r="Y27" s="101" t="s">
        <v>453</v>
      </c>
      <c r="Z27" s="100" t="s">
        <v>453</v>
      </c>
      <c r="AA27" s="118" t="s">
        <v>453</v>
      </c>
      <c r="AB27" s="118" t="s">
        <v>453</v>
      </c>
      <c r="AC27" s="118" t="s">
        <v>453</v>
      </c>
      <c r="AD27" s="118" t="s">
        <v>453</v>
      </c>
      <c r="AE27" s="118" t="s">
        <v>453</v>
      </c>
      <c r="AF27" s="118" t="s">
        <v>453</v>
      </c>
      <c r="AG27" s="118" t="s">
        <v>453</v>
      </c>
      <c r="AH27" s="98"/>
      <c r="AI27" s="14"/>
      <c r="AJ27" s="14"/>
      <c r="AK27" s="14"/>
      <c r="AL27" s="14"/>
      <c r="AM27" s="14"/>
      <c r="AN27" s="14"/>
      <c r="AO27" s="14"/>
    </row>
    <row r="28" spans="1:41" ht="22.15" customHeight="1">
      <c r="A28" s="323"/>
      <c r="B28" s="323"/>
      <c r="C28" s="60"/>
      <c r="D28" s="323"/>
      <c r="E28" s="309"/>
      <c r="F28" s="309"/>
      <c r="G28" s="103" t="s">
        <v>436</v>
      </c>
      <c r="H28" s="82" t="s">
        <v>453</v>
      </c>
      <c r="I28" s="82" t="s">
        <v>453</v>
      </c>
      <c r="J28" s="82" t="s">
        <v>453</v>
      </c>
      <c r="K28" s="82" t="s">
        <v>453</v>
      </c>
      <c r="L28" s="82" t="s">
        <v>453</v>
      </c>
      <c r="M28" s="17">
        <v>215.37</v>
      </c>
      <c r="N28" s="17">
        <v>13.34</v>
      </c>
      <c r="O28" s="17">
        <v>13.39</v>
      </c>
      <c r="P28" s="81">
        <v>12400</v>
      </c>
      <c r="Q28" s="81">
        <v>1.0099999999999999E+22</v>
      </c>
      <c r="R28" s="17">
        <v>2531.1999999999998</v>
      </c>
      <c r="S28" s="84">
        <v>3.1419999999999999</v>
      </c>
      <c r="T28" s="100" t="s">
        <v>453</v>
      </c>
      <c r="U28" s="101" t="s">
        <v>453</v>
      </c>
      <c r="V28" s="101" t="s">
        <v>453</v>
      </c>
      <c r="W28" s="102" t="s">
        <v>453</v>
      </c>
      <c r="X28" s="102" t="s">
        <v>453</v>
      </c>
      <c r="Y28" s="101" t="s">
        <v>453</v>
      </c>
      <c r="Z28" s="100" t="s">
        <v>453</v>
      </c>
      <c r="AA28" s="118" t="s">
        <v>453</v>
      </c>
      <c r="AB28" s="118" t="s">
        <v>453</v>
      </c>
      <c r="AC28" s="118" t="s">
        <v>453</v>
      </c>
      <c r="AD28" s="118" t="s">
        <v>453</v>
      </c>
      <c r="AE28" s="118" t="s">
        <v>453</v>
      </c>
      <c r="AF28" s="118" t="s">
        <v>453</v>
      </c>
      <c r="AG28" s="118" t="s">
        <v>453</v>
      </c>
      <c r="AH28" s="98"/>
      <c r="AI28" s="14"/>
      <c r="AJ28" s="14"/>
      <c r="AK28" s="14"/>
      <c r="AL28" s="14"/>
      <c r="AM28" s="14"/>
      <c r="AN28" s="14"/>
      <c r="AO28" s="14"/>
    </row>
    <row r="29" spans="1:41" ht="22.15" customHeight="1">
      <c r="A29" s="324"/>
      <c r="B29" s="324"/>
      <c r="C29" s="60"/>
      <c r="D29" s="324"/>
      <c r="E29" s="309"/>
      <c r="F29" s="309"/>
      <c r="G29" s="103" t="s">
        <v>437</v>
      </c>
      <c r="H29" s="82" t="s">
        <v>453</v>
      </c>
      <c r="I29" s="82" t="s">
        <v>453</v>
      </c>
      <c r="J29" s="82" t="s">
        <v>453</v>
      </c>
      <c r="K29" s="82" t="s">
        <v>453</v>
      </c>
      <c r="L29" s="82" t="s">
        <v>453</v>
      </c>
      <c r="M29" s="17">
        <v>174.12</v>
      </c>
      <c r="N29" s="17">
        <v>17.34</v>
      </c>
      <c r="O29" s="17">
        <v>17.32</v>
      </c>
      <c r="P29" s="81">
        <v>23100</v>
      </c>
      <c r="Q29" s="81">
        <v>1.8700000000000001E+22</v>
      </c>
      <c r="R29" s="17">
        <v>3061.29</v>
      </c>
      <c r="S29" s="84">
        <v>3.0188000000000001</v>
      </c>
      <c r="T29" s="100" t="s">
        <v>453</v>
      </c>
      <c r="U29" s="101" t="s">
        <v>453</v>
      </c>
      <c r="V29" s="101" t="s">
        <v>453</v>
      </c>
      <c r="W29" s="102" t="s">
        <v>453</v>
      </c>
      <c r="X29" s="102" t="s">
        <v>453</v>
      </c>
      <c r="Y29" s="101" t="s">
        <v>453</v>
      </c>
      <c r="Z29" s="100" t="s">
        <v>453</v>
      </c>
      <c r="AA29" s="118" t="s">
        <v>453</v>
      </c>
      <c r="AB29" s="118" t="s">
        <v>453</v>
      </c>
      <c r="AC29" s="118" t="s">
        <v>453</v>
      </c>
      <c r="AD29" s="118" t="s">
        <v>453</v>
      </c>
      <c r="AE29" s="118" t="s">
        <v>453</v>
      </c>
      <c r="AF29" s="118" t="s">
        <v>453</v>
      </c>
      <c r="AG29" s="118" t="s">
        <v>453</v>
      </c>
      <c r="AH29" s="98"/>
      <c r="AI29" s="14"/>
      <c r="AJ29" s="14"/>
      <c r="AK29" s="14"/>
      <c r="AL29" s="14"/>
      <c r="AM29" s="14"/>
      <c r="AN29" s="14"/>
      <c r="AO29" s="14"/>
    </row>
    <row r="30" spans="1:41">
      <c r="A30" s="60" t="s">
        <v>690</v>
      </c>
      <c r="B30" s="64" t="s">
        <v>440</v>
      </c>
      <c r="C30" s="60" t="s">
        <v>441</v>
      </c>
      <c r="D30" s="60" t="s">
        <v>430</v>
      </c>
      <c r="E30" s="60" t="s">
        <v>442</v>
      </c>
      <c r="F30" s="60" t="s">
        <v>442</v>
      </c>
      <c r="G30" s="103" t="s">
        <v>445</v>
      </c>
      <c r="H30" s="83" t="s">
        <v>453</v>
      </c>
      <c r="I30" s="82" t="s">
        <v>453</v>
      </c>
      <c r="J30" s="82" t="s">
        <v>453</v>
      </c>
      <c r="K30" s="83" t="s">
        <v>453</v>
      </c>
      <c r="L30" s="83" t="s">
        <v>453</v>
      </c>
      <c r="M30" s="17">
        <v>445.97</v>
      </c>
      <c r="N30" s="17">
        <v>9.7047102299999999</v>
      </c>
      <c r="O30" s="17">
        <v>8.9589876499999992</v>
      </c>
      <c r="P30" s="81">
        <v>7155.3499400000001</v>
      </c>
      <c r="Q30" s="81">
        <v>5.3473323800000001E+21</v>
      </c>
      <c r="R30" s="17">
        <v>65.77</v>
      </c>
      <c r="S30" s="84">
        <v>124.224</v>
      </c>
      <c r="T30" s="101" t="s">
        <v>453</v>
      </c>
      <c r="U30" s="101" t="s">
        <v>453</v>
      </c>
      <c r="V30" s="101" t="s">
        <v>453</v>
      </c>
      <c r="W30" s="101" t="s">
        <v>453</v>
      </c>
      <c r="X30" s="101" t="s">
        <v>453</v>
      </c>
      <c r="Y30" s="101" t="s">
        <v>453</v>
      </c>
      <c r="Z30" s="101" t="s">
        <v>453</v>
      </c>
      <c r="AA30" s="118" t="s">
        <v>453</v>
      </c>
      <c r="AB30" s="118" t="s">
        <v>453</v>
      </c>
      <c r="AC30" s="118" t="s">
        <v>453</v>
      </c>
      <c r="AD30" s="118" t="s">
        <v>453</v>
      </c>
      <c r="AE30" s="118" t="s">
        <v>453</v>
      </c>
      <c r="AF30" s="118" t="s">
        <v>453</v>
      </c>
      <c r="AG30" s="118" t="s">
        <v>453</v>
      </c>
      <c r="AH30" s="98"/>
      <c r="AI30" s="14"/>
      <c r="AJ30" s="14"/>
      <c r="AK30" s="14"/>
      <c r="AL30" s="14"/>
      <c r="AM30" s="14"/>
      <c r="AN30" s="14"/>
      <c r="AO30" s="14"/>
    </row>
    <row r="31" spans="1:41" ht="22.15" customHeight="1">
      <c r="A31" s="60" t="s">
        <v>691</v>
      </c>
      <c r="B31" s="64" t="s">
        <v>443</v>
      </c>
      <c r="C31" s="60" t="s">
        <v>444</v>
      </c>
      <c r="D31" s="60" t="s">
        <v>430</v>
      </c>
      <c r="E31" s="60" t="s">
        <v>431</v>
      </c>
      <c r="F31" s="60" t="s">
        <v>431</v>
      </c>
      <c r="G31" s="103" t="s">
        <v>445</v>
      </c>
      <c r="H31" s="82">
        <v>12.320802688598601</v>
      </c>
      <c r="I31" s="82">
        <v>1135.0897347386799</v>
      </c>
      <c r="J31" s="82" t="s">
        <v>453</v>
      </c>
      <c r="K31" s="83">
        <v>41473.702382711002</v>
      </c>
      <c r="L31" s="83" t="s">
        <v>453</v>
      </c>
      <c r="M31" s="17">
        <v>4.2300000000000004</v>
      </c>
      <c r="N31" s="17">
        <v>30.463999999999999</v>
      </c>
      <c r="O31" s="17" t="s">
        <v>453</v>
      </c>
      <c r="P31" s="81">
        <v>54725.010999999999</v>
      </c>
      <c r="Q31" s="81" t="s">
        <v>453</v>
      </c>
      <c r="R31" s="17"/>
      <c r="S31" s="84">
        <v>3152.471</v>
      </c>
      <c r="T31" s="101" t="s">
        <v>453</v>
      </c>
      <c r="U31" s="101" t="s">
        <v>453</v>
      </c>
      <c r="V31" s="101" t="s">
        <v>453</v>
      </c>
      <c r="W31" s="101" t="s">
        <v>453</v>
      </c>
      <c r="X31" s="101" t="s">
        <v>453</v>
      </c>
      <c r="Y31" s="101" t="s">
        <v>453</v>
      </c>
      <c r="Z31" s="101" t="s">
        <v>453</v>
      </c>
      <c r="AA31" s="118" t="s">
        <v>453</v>
      </c>
      <c r="AB31" s="118" t="s">
        <v>453</v>
      </c>
      <c r="AC31" s="118" t="s">
        <v>453</v>
      </c>
      <c r="AD31" s="118" t="s">
        <v>453</v>
      </c>
      <c r="AE31" s="118" t="s">
        <v>453</v>
      </c>
      <c r="AF31" s="118" t="s">
        <v>453</v>
      </c>
      <c r="AG31" s="118" t="s">
        <v>453</v>
      </c>
      <c r="AH31" s="98"/>
      <c r="AI31" s="14"/>
      <c r="AJ31" s="14"/>
      <c r="AK31" s="14"/>
      <c r="AL31" s="14"/>
      <c r="AM31" s="14"/>
      <c r="AN31" s="14"/>
      <c r="AO31" s="14"/>
    </row>
    <row r="32" spans="1:41" ht="22.15" customHeight="1">
      <c r="A32" s="122" t="s">
        <v>692</v>
      </c>
      <c r="B32" s="159" t="s">
        <v>446</v>
      </c>
      <c r="C32" s="122" t="s">
        <v>447</v>
      </c>
      <c r="D32" s="158" t="s">
        <v>430</v>
      </c>
      <c r="E32" s="122" t="s">
        <v>431</v>
      </c>
      <c r="F32" s="122" t="s">
        <v>431</v>
      </c>
      <c r="G32" s="99" t="s">
        <v>445</v>
      </c>
      <c r="H32" s="72">
        <v>730.39052677154496</v>
      </c>
      <c r="I32" s="82" t="s">
        <v>453</v>
      </c>
      <c r="J32" s="72" t="s">
        <v>453</v>
      </c>
      <c r="K32" s="73">
        <v>22923.599999999999</v>
      </c>
      <c r="L32" s="73" t="s">
        <v>453</v>
      </c>
      <c r="M32" s="17">
        <v>23.21</v>
      </c>
      <c r="N32" s="17">
        <v>9.18</v>
      </c>
      <c r="O32" s="17" t="s">
        <v>453</v>
      </c>
      <c r="P32" s="81">
        <v>1748.06</v>
      </c>
      <c r="Q32" s="81" t="s">
        <v>453</v>
      </c>
      <c r="R32" s="17"/>
      <c r="S32" s="76">
        <v>2.5870000000000002</v>
      </c>
      <c r="T32" s="101" t="s">
        <v>453</v>
      </c>
      <c r="U32" s="101" t="s">
        <v>453</v>
      </c>
      <c r="V32" s="101" t="s">
        <v>453</v>
      </c>
      <c r="W32" s="101" t="s">
        <v>453</v>
      </c>
      <c r="X32" s="101" t="s">
        <v>453</v>
      </c>
      <c r="Y32" s="101" t="s">
        <v>453</v>
      </c>
      <c r="Z32" s="101" t="s">
        <v>453</v>
      </c>
      <c r="AA32" s="118" t="s">
        <v>453</v>
      </c>
      <c r="AB32" s="118" t="s">
        <v>453</v>
      </c>
      <c r="AC32" s="118" t="s">
        <v>453</v>
      </c>
      <c r="AD32" s="118" t="s">
        <v>453</v>
      </c>
      <c r="AE32" s="118" t="s">
        <v>453</v>
      </c>
      <c r="AF32" s="118" t="s">
        <v>453</v>
      </c>
      <c r="AG32" s="118" t="s">
        <v>453</v>
      </c>
      <c r="AH32" s="98"/>
      <c r="AI32" s="14"/>
      <c r="AJ32" s="14"/>
      <c r="AK32" s="14"/>
      <c r="AL32" s="14"/>
      <c r="AM32" s="14"/>
      <c r="AN32" s="14"/>
      <c r="AO32" s="14"/>
    </row>
    <row r="35" spans="1:38" ht="13.9" customHeight="1">
      <c r="Y35" s="14"/>
      <c r="AB35" s="104"/>
    </row>
    <row r="36" spans="1:38">
      <c r="Y36" s="14"/>
    </row>
    <row r="37" spans="1:38">
      <c r="Y37" s="14"/>
    </row>
    <row r="38" spans="1:38" ht="23.25">
      <c r="A38" s="132" t="s">
        <v>615</v>
      </c>
      <c r="Y38" s="14"/>
    </row>
    <row r="39" spans="1:38">
      <c r="A39" s="124" t="s">
        <v>613</v>
      </c>
      <c r="B39" s="12" t="s">
        <v>448</v>
      </c>
      <c r="F39" s="15"/>
      <c r="K39" s="61"/>
      <c r="L39" s="61"/>
    </row>
    <row r="40" spans="1:38">
      <c r="A40" s="124" t="s">
        <v>42</v>
      </c>
      <c r="B40" s="12" t="s">
        <v>614</v>
      </c>
      <c r="F40" s="15"/>
      <c r="K40" s="61"/>
      <c r="L40" s="61"/>
    </row>
    <row r="41" spans="1:38" ht="25.5">
      <c r="A41" s="124" t="s">
        <v>406</v>
      </c>
      <c r="B41" s="66" t="s">
        <v>471</v>
      </c>
      <c r="F41" s="15"/>
      <c r="K41" s="61"/>
      <c r="L41" s="61"/>
    </row>
    <row r="42" spans="1:38">
      <c r="A42" s="124" t="s">
        <v>408</v>
      </c>
      <c r="B42" s="12">
        <v>3500</v>
      </c>
      <c r="F42" s="15"/>
      <c r="K42" s="61"/>
      <c r="L42" s="61"/>
    </row>
    <row r="43" spans="1:38">
      <c r="A43" s="124" t="s">
        <v>409</v>
      </c>
      <c r="B43" s="12">
        <v>3800</v>
      </c>
      <c r="F43" s="15"/>
      <c r="K43" s="61"/>
      <c r="L43" s="61"/>
    </row>
    <row r="44" spans="1:38">
      <c r="A44" s="124" t="s">
        <v>52</v>
      </c>
      <c r="B44" s="12" t="s">
        <v>472</v>
      </c>
      <c r="F44" s="15"/>
      <c r="K44" s="61"/>
      <c r="L44" s="61"/>
    </row>
    <row r="45" spans="1:38">
      <c r="A45" s="124" t="s">
        <v>411</v>
      </c>
      <c r="B45" s="12" t="s">
        <v>53</v>
      </c>
      <c r="F45" s="15"/>
      <c r="K45" s="61"/>
      <c r="L45" s="61"/>
    </row>
    <row r="46" spans="1:38">
      <c r="A46" s="124" t="s">
        <v>412</v>
      </c>
      <c r="B46" s="12" t="s">
        <v>473</v>
      </c>
      <c r="F46" s="15"/>
      <c r="K46" s="61"/>
      <c r="L46" s="61"/>
      <c r="AL46" s="14"/>
    </row>
    <row r="47" spans="1:38">
      <c r="A47" s="15"/>
      <c r="B47" s="237"/>
      <c r="C47" s="15"/>
      <c r="D47" s="254"/>
      <c r="K47" s="61"/>
      <c r="L47" s="61"/>
      <c r="AL47" s="14"/>
    </row>
    <row r="48" spans="1:38" s="16" customFormat="1" ht="12.6" customHeight="1">
      <c r="A48" s="317"/>
      <c r="B48" s="318"/>
      <c r="C48" s="317"/>
      <c r="D48" s="319"/>
      <c r="E48" s="319" t="s">
        <v>154</v>
      </c>
      <c r="F48" s="319"/>
      <c r="G48" s="317" t="s">
        <v>413</v>
      </c>
      <c r="H48" s="311" t="s">
        <v>474</v>
      </c>
      <c r="I48" s="311"/>
      <c r="J48" s="311"/>
      <c r="K48" s="311"/>
      <c r="L48" s="311"/>
      <c r="M48" s="312" t="s">
        <v>475</v>
      </c>
      <c r="N48" s="313"/>
      <c r="O48" s="313"/>
      <c r="P48" s="313"/>
      <c r="Q48" s="313"/>
      <c r="R48" s="313"/>
      <c r="S48" s="313"/>
      <c r="T48" s="321" t="s">
        <v>476</v>
      </c>
      <c r="U48" s="321"/>
      <c r="V48" s="321"/>
      <c r="W48" s="321"/>
      <c r="X48" s="321"/>
      <c r="Y48" s="321"/>
      <c r="Z48" s="321"/>
      <c r="AA48" s="317" t="s">
        <v>583</v>
      </c>
      <c r="AB48" s="317"/>
      <c r="AC48" s="317"/>
      <c r="AD48" s="317"/>
      <c r="AE48" s="317"/>
      <c r="AF48" s="317"/>
      <c r="AG48" s="317"/>
      <c r="AH48" s="67" t="s">
        <v>414</v>
      </c>
      <c r="AL48" s="14"/>
    </row>
    <row r="49" spans="1:41" s="16" customFormat="1" ht="12.6" customHeight="1">
      <c r="A49" s="317"/>
      <c r="B49" s="318"/>
      <c r="C49" s="317"/>
      <c r="D49" s="319"/>
      <c r="E49" s="319"/>
      <c r="F49" s="319"/>
      <c r="G49" s="317"/>
      <c r="H49" s="315" t="s">
        <v>588</v>
      </c>
      <c r="I49" s="315"/>
      <c r="J49" s="315"/>
      <c r="K49" s="315"/>
      <c r="L49" s="315"/>
      <c r="M49" s="316" t="s">
        <v>588</v>
      </c>
      <c r="N49" s="316"/>
      <c r="O49" s="316"/>
      <c r="P49" s="316"/>
      <c r="Q49" s="316"/>
      <c r="R49" s="316" t="s">
        <v>602</v>
      </c>
      <c r="S49" s="316"/>
      <c r="T49" s="321" t="s">
        <v>588</v>
      </c>
      <c r="U49" s="321"/>
      <c r="V49" s="321"/>
      <c r="W49" s="321"/>
      <c r="X49" s="321"/>
      <c r="Y49" s="321" t="s">
        <v>602</v>
      </c>
      <c r="Z49" s="321"/>
      <c r="AA49" s="317" t="s">
        <v>588</v>
      </c>
      <c r="AB49" s="317"/>
      <c r="AC49" s="317"/>
      <c r="AD49" s="317"/>
      <c r="AE49" s="317"/>
      <c r="AF49" s="317" t="s">
        <v>602</v>
      </c>
      <c r="AG49" s="317"/>
      <c r="AH49" s="67"/>
      <c r="AL49" s="14"/>
    </row>
    <row r="50" spans="1:41" s="14" customFormat="1" ht="65.650000000000006" customHeight="1">
      <c r="A50" s="126" t="s">
        <v>415</v>
      </c>
      <c r="B50" s="161" t="s">
        <v>416</v>
      </c>
      <c r="C50" s="126" t="s">
        <v>417</v>
      </c>
      <c r="D50" s="160" t="s">
        <v>418</v>
      </c>
      <c r="E50" s="126" t="s">
        <v>419</v>
      </c>
      <c r="F50" s="126" t="s">
        <v>420</v>
      </c>
      <c r="G50" s="126" t="s">
        <v>421</v>
      </c>
      <c r="H50" s="68" t="s">
        <v>452</v>
      </c>
      <c r="I50" s="68" t="s">
        <v>422</v>
      </c>
      <c r="J50" s="68" t="s">
        <v>423</v>
      </c>
      <c r="K50" s="69" t="s">
        <v>424</v>
      </c>
      <c r="L50" s="69" t="s">
        <v>425</v>
      </c>
      <c r="M50" s="18" t="s">
        <v>451</v>
      </c>
      <c r="N50" s="18" t="s">
        <v>422</v>
      </c>
      <c r="O50" s="18" t="s">
        <v>423</v>
      </c>
      <c r="P50" s="18" t="s">
        <v>424</v>
      </c>
      <c r="Q50" s="18" t="s">
        <v>425</v>
      </c>
      <c r="R50" s="18" t="s">
        <v>426</v>
      </c>
      <c r="S50" s="18" t="s">
        <v>427</v>
      </c>
      <c r="T50" s="70" t="s">
        <v>451</v>
      </c>
      <c r="U50" s="70" t="s">
        <v>422</v>
      </c>
      <c r="V50" s="70" t="s">
        <v>423</v>
      </c>
      <c r="W50" s="70" t="s">
        <v>424</v>
      </c>
      <c r="X50" s="70" t="s">
        <v>425</v>
      </c>
      <c r="Y50" s="70" t="s">
        <v>426</v>
      </c>
      <c r="Z50" s="70" t="s">
        <v>427</v>
      </c>
      <c r="AA50" s="126" t="s">
        <v>451</v>
      </c>
      <c r="AB50" s="126" t="s">
        <v>422</v>
      </c>
      <c r="AC50" s="126" t="s">
        <v>423</v>
      </c>
      <c r="AD50" s="126" t="s">
        <v>424</v>
      </c>
      <c r="AE50" s="126" t="s">
        <v>425</v>
      </c>
      <c r="AF50" s="126" t="s">
        <v>426</v>
      </c>
      <c r="AG50" s="126" t="s">
        <v>427</v>
      </c>
      <c r="AH50" s="71"/>
    </row>
    <row r="51" spans="1:41" ht="42.6" customHeight="1">
      <c r="A51" s="125" t="s">
        <v>693</v>
      </c>
      <c r="B51" s="159" t="s">
        <v>428</v>
      </c>
      <c r="C51" s="125" t="s">
        <v>429</v>
      </c>
      <c r="D51" s="158" t="s">
        <v>430</v>
      </c>
      <c r="E51" s="125" t="s">
        <v>431</v>
      </c>
      <c r="F51" s="125" t="s">
        <v>431</v>
      </c>
      <c r="G51" s="59" t="s">
        <v>432</v>
      </c>
      <c r="H51" s="72">
        <v>96.0103435516357</v>
      </c>
      <c r="I51" s="72">
        <v>6.9292755000000001</v>
      </c>
      <c r="J51" s="72">
        <v>6.8930483000000002</v>
      </c>
      <c r="K51" s="73">
        <v>3738.9879999999998</v>
      </c>
      <c r="L51" s="73">
        <v>3.0223836999999999E+21</v>
      </c>
      <c r="M51" s="74">
        <v>71.930000000000007</v>
      </c>
      <c r="N51" s="74">
        <v>7.5730000000000004</v>
      </c>
      <c r="O51" s="74">
        <v>7.806</v>
      </c>
      <c r="P51" s="75">
        <v>3732</v>
      </c>
      <c r="Q51" s="75">
        <v>3.09E+21</v>
      </c>
      <c r="R51" s="74">
        <v>11873.34</v>
      </c>
      <c r="S51" s="76">
        <v>1.48</v>
      </c>
      <c r="T51" s="77">
        <v>71.709999999999994</v>
      </c>
      <c r="U51" s="78">
        <v>7.5730000000000004</v>
      </c>
      <c r="V51" s="78">
        <v>7.806</v>
      </c>
      <c r="W51" s="79">
        <v>3732</v>
      </c>
      <c r="X51" s="79">
        <v>3.09E+21</v>
      </c>
      <c r="Y51" s="78">
        <v>24958.03</v>
      </c>
      <c r="Z51" s="77">
        <v>0.14499999999999999</v>
      </c>
      <c r="AA51" s="114">
        <v>72.28</v>
      </c>
      <c r="AB51" s="115">
        <v>7.5860000000000003</v>
      </c>
      <c r="AC51" s="115">
        <v>7.7990000000000004</v>
      </c>
      <c r="AD51" s="116">
        <v>3721</v>
      </c>
      <c r="AE51" s="116">
        <v>3.0769999999999997E+21</v>
      </c>
      <c r="AF51" s="115">
        <v>2912.92</v>
      </c>
      <c r="AG51" s="114">
        <v>1.075</v>
      </c>
      <c r="AH51" s="80"/>
      <c r="AI51" s="14"/>
      <c r="AJ51" s="14"/>
      <c r="AK51" s="14"/>
      <c r="AL51" s="14"/>
      <c r="AM51" s="14"/>
      <c r="AN51" s="14"/>
      <c r="AO51" s="14"/>
    </row>
    <row r="52" spans="1:41" ht="22.15" customHeight="1">
      <c r="A52" s="309" t="s">
        <v>694</v>
      </c>
      <c r="B52" s="310" t="s">
        <v>433</v>
      </c>
      <c r="C52" s="310" t="s">
        <v>429</v>
      </c>
      <c r="D52" s="309" t="s">
        <v>430</v>
      </c>
      <c r="E52" s="309" t="s">
        <v>431</v>
      </c>
      <c r="F52" s="309" t="s">
        <v>431</v>
      </c>
      <c r="G52" s="125" t="s">
        <v>432</v>
      </c>
      <c r="H52" s="72">
        <v>102.31330227851799</v>
      </c>
      <c r="I52" s="72">
        <v>6.028105</v>
      </c>
      <c r="J52" s="72">
        <v>5.9899306000000001</v>
      </c>
      <c r="K52" s="73">
        <v>2832.1352999999999</v>
      </c>
      <c r="L52" s="73">
        <v>2.2747977E+21</v>
      </c>
      <c r="M52" s="74">
        <v>106.53</v>
      </c>
      <c r="N52" s="74">
        <v>7.68</v>
      </c>
      <c r="O52" s="74">
        <v>7.8380000000000001</v>
      </c>
      <c r="P52" s="75">
        <v>4960</v>
      </c>
      <c r="Q52" s="75">
        <v>4.036E+21</v>
      </c>
      <c r="R52" s="74">
        <v>5550.85</v>
      </c>
      <c r="S52" s="76">
        <v>1.9</v>
      </c>
      <c r="T52" s="77">
        <v>106.61</v>
      </c>
      <c r="U52" s="78">
        <v>9.3529999999999998</v>
      </c>
      <c r="V52" s="78">
        <v>9.1050000000000004</v>
      </c>
      <c r="W52" s="79">
        <v>7378</v>
      </c>
      <c r="X52" s="79">
        <v>5.856E+21</v>
      </c>
      <c r="Y52" s="78">
        <v>10299.6</v>
      </c>
      <c r="Z52" s="77">
        <v>0.219</v>
      </c>
      <c r="AA52" s="114">
        <v>106.82</v>
      </c>
      <c r="AB52" s="115">
        <v>9.4760000000000009</v>
      </c>
      <c r="AC52" s="115">
        <v>9.2360000000000007</v>
      </c>
      <c r="AD52" s="116">
        <v>5369</v>
      </c>
      <c r="AE52" s="116">
        <v>4.2510000000000003E+21</v>
      </c>
      <c r="AF52" s="115">
        <v>1908.18</v>
      </c>
      <c r="AG52" s="114">
        <v>2.9569999999999999</v>
      </c>
      <c r="AH52" s="80"/>
      <c r="AI52" s="14"/>
      <c r="AJ52" s="14"/>
      <c r="AK52" s="14"/>
      <c r="AL52" s="14"/>
      <c r="AM52" s="14"/>
      <c r="AN52" s="14"/>
      <c r="AO52" s="14"/>
    </row>
    <row r="53" spans="1:41" ht="22.15" customHeight="1">
      <c r="A53" s="309"/>
      <c r="B53" s="310"/>
      <c r="C53" s="310"/>
      <c r="D53" s="309"/>
      <c r="E53" s="309"/>
      <c r="F53" s="309"/>
      <c r="G53" s="125" t="s">
        <v>434</v>
      </c>
      <c r="H53" s="72">
        <v>43.241639614105203</v>
      </c>
      <c r="I53" s="72">
        <v>10.616082</v>
      </c>
      <c r="J53" s="72">
        <v>10.669855999999999</v>
      </c>
      <c r="K53" s="73">
        <v>11937.723</v>
      </c>
      <c r="L53" s="73">
        <v>9.7459460999999998E+21</v>
      </c>
      <c r="M53" s="74">
        <v>48.45</v>
      </c>
      <c r="N53" s="74">
        <v>12.971</v>
      </c>
      <c r="O53" s="74">
        <v>12.949</v>
      </c>
      <c r="P53" s="75">
        <v>29230</v>
      </c>
      <c r="Q53" s="75">
        <v>2.352E+22</v>
      </c>
      <c r="R53" s="74">
        <v>15138.94</v>
      </c>
      <c r="S53" s="76">
        <v>0.95399999999999996</v>
      </c>
      <c r="T53" s="77">
        <v>47.86</v>
      </c>
      <c r="U53" s="78">
        <v>13.284000000000001</v>
      </c>
      <c r="V53" s="78">
        <v>13.269</v>
      </c>
      <c r="W53" s="79">
        <v>26870</v>
      </c>
      <c r="X53" s="79">
        <v>2.1820000000000001E+22</v>
      </c>
      <c r="Y53" s="78">
        <v>29100.34</v>
      </c>
      <c r="Z53" s="77">
        <v>0.32200000000000001</v>
      </c>
      <c r="AA53" s="114">
        <v>48.21</v>
      </c>
      <c r="AB53" s="115">
        <v>13.249000000000001</v>
      </c>
      <c r="AC53" s="115">
        <v>13.257</v>
      </c>
      <c r="AD53" s="116">
        <v>26750</v>
      </c>
      <c r="AE53" s="116">
        <v>2.1749999999999998E+22</v>
      </c>
      <c r="AF53" s="115">
        <v>1679.12</v>
      </c>
      <c r="AG53" s="114">
        <v>6.58</v>
      </c>
      <c r="AH53" s="80"/>
      <c r="AI53" s="14"/>
      <c r="AJ53" s="14"/>
      <c r="AK53" s="14"/>
      <c r="AL53" s="14"/>
      <c r="AM53" s="14"/>
      <c r="AN53" s="14"/>
      <c r="AO53" s="14"/>
    </row>
    <row r="54" spans="1:41" ht="22.15" customHeight="1">
      <c r="A54" s="309"/>
      <c r="B54" s="310"/>
      <c r="C54" s="310"/>
      <c r="D54" s="309"/>
      <c r="E54" s="309"/>
      <c r="F54" s="309"/>
      <c r="G54" s="125" t="s">
        <v>435</v>
      </c>
      <c r="H54" s="72">
        <v>196.55708408355699</v>
      </c>
      <c r="I54" s="72">
        <v>16.938414000000002</v>
      </c>
      <c r="J54" s="72">
        <v>16.755814000000001</v>
      </c>
      <c r="K54" s="73">
        <v>21363.315999999999</v>
      </c>
      <c r="L54" s="73">
        <v>1.7080761000000001E+22</v>
      </c>
      <c r="M54" s="74">
        <v>244.65</v>
      </c>
      <c r="N54" s="74">
        <v>23.623999999999999</v>
      </c>
      <c r="O54" s="74">
        <v>23.617000000000001</v>
      </c>
      <c r="P54" s="75">
        <v>52260</v>
      </c>
      <c r="Q54" s="75">
        <v>4.2350000000000001E+22</v>
      </c>
      <c r="R54" s="74">
        <v>2269.9</v>
      </c>
      <c r="S54" s="76">
        <v>6.2050000000000001</v>
      </c>
      <c r="T54" s="77">
        <v>244.78</v>
      </c>
      <c r="U54" s="78">
        <v>22.71</v>
      </c>
      <c r="V54" s="78">
        <v>22.745000000000001</v>
      </c>
      <c r="W54" s="79">
        <v>49690</v>
      </c>
      <c r="X54" s="79">
        <v>4.0270000000000001E+22</v>
      </c>
      <c r="Y54" s="78">
        <v>4150.3</v>
      </c>
      <c r="Z54" s="77">
        <v>2.2200000000000002</v>
      </c>
      <c r="AA54" s="114">
        <v>245.28</v>
      </c>
      <c r="AB54" s="115">
        <v>27.504000000000001</v>
      </c>
      <c r="AC54" s="115">
        <v>27.552</v>
      </c>
      <c r="AD54" s="116">
        <v>62760</v>
      </c>
      <c r="AE54" s="116">
        <v>5.0830000000000001E+22</v>
      </c>
      <c r="AF54" s="115">
        <v>273.14</v>
      </c>
      <c r="AG54" s="114">
        <v>33.043999999999997</v>
      </c>
      <c r="AH54" s="80"/>
      <c r="AI54" s="14"/>
      <c r="AJ54" s="14"/>
      <c r="AK54" s="14"/>
      <c r="AL54" s="14"/>
      <c r="AM54" s="14"/>
      <c r="AN54" s="14"/>
      <c r="AO54" s="14"/>
    </row>
    <row r="55" spans="1:41" ht="22.15" customHeight="1">
      <c r="A55" s="309"/>
      <c r="B55" s="310"/>
      <c r="C55" s="310"/>
      <c r="D55" s="309"/>
      <c r="E55" s="309"/>
      <c r="F55" s="309"/>
      <c r="G55" s="125" t="s">
        <v>436</v>
      </c>
      <c r="H55" s="72">
        <v>114.99322366714399</v>
      </c>
      <c r="I55" s="72">
        <v>11.663563</v>
      </c>
      <c r="J55" s="72">
        <v>11.575139</v>
      </c>
      <c r="K55" s="73">
        <v>11195.29</v>
      </c>
      <c r="L55" s="73">
        <v>9.0116019999999997E+21</v>
      </c>
      <c r="M55" s="74">
        <v>126.15</v>
      </c>
      <c r="N55" s="74">
        <v>12.476000000000001</v>
      </c>
      <c r="O55" s="74">
        <v>12.456</v>
      </c>
      <c r="P55" s="75">
        <v>22890</v>
      </c>
      <c r="Q55" s="75">
        <v>1.8550000000000001E+22</v>
      </c>
      <c r="R55" s="74">
        <v>4286.25</v>
      </c>
      <c r="S55" s="76">
        <v>2.4670000000000001</v>
      </c>
      <c r="T55" s="77">
        <v>126.52</v>
      </c>
      <c r="U55" s="78">
        <v>12.166</v>
      </c>
      <c r="V55" s="78">
        <v>12.308999999999999</v>
      </c>
      <c r="W55" s="79">
        <v>18040</v>
      </c>
      <c r="X55" s="79">
        <v>1.468E+22</v>
      </c>
      <c r="Y55" s="78">
        <v>8713.2199999999993</v>
      </c>
      <c r="Z55" s="77">
        <v>0.46800000000000003</v>
      </c>
      <c r="AA55" s="114">
        <v>126.27</v>
      </c>
      <c r="AB55" s="115">
        <v>11.962999999999999</v>
      </c>
      <c r="AC55" s="115">
        <v>11.99</v>
      </c>
      <c r="AD55" s="116">
        <v>15310</v>
      </c>
      <c r="AE55" s="116">
        <v>1.2310000000000001E+22</v>
      </c>
      <c r="AF55" s="115">
        <v>998.1</v>
      </c>
      <c r="AG55" s="114">
        <v>6.4359999999999999</v>
      </c>
      <c r="AH55" s="80"/>
      <c r="AI55" s="14"/>
      <c r="AJ55" s="14"/>
      <c r="AK55" s="14"/>
      <c r="AL55" s="14"/>
      <c r="AM55" s="14"/>
      <c r="AN55" s="14"/>
      <c r="AO55" s="14"/>
    </row>
    <row r="56" spans="1:41" ht="22.15" customHeight="1">
      <c r="A56" s="309"/>
      <c r="B56" s="310"/>
      <c r="C56" s="310"/>
      <c r="D56" s="309"/>
      <c r="E56" s="309"/>
      <c r="F56" s="309"/>
      <c r="G56" s="125" t="s">
        <v>437</v>
      </c>
      <c r="H56" s="72">
        <v>139.929134130477</v>
      </c>
      <c r="I56" s="72">
        <v>17.877296000000001</v>
      </c>
      <c r="J56" s="72">
        <v>17.843814999999999</v>
      </c>
      <c r="K56" s="73">
        <v>22042.83</v>
      </c>
      <c r="L56" s="73">
        <v>1.7797295000000001E+22</v>
      </c>
      <c r="M56" s="74">
        <v>226.10400000000001</v>
      </c>
      <c r="N56" s="74">
        <v>27.202999999999999</v>
      </c>
      <c r="O56" s="74">
        <v>27.216999999999999</v>
      </c>
      <c r="P56" s="75">
        <v>62010</v>
      </c>
      <c r="Q56" s="75">
        <v>5.0289999999999999E+22</v>
      </c>
      <c r="R56" s="74">
        <v>3454.17</v>
      </c>
      <c r="S56" s="76">
        <v>4.6970000000000001</v>
      </c>
      <c r="T56" s="77">
        <v>170.83</v>
      </c>
      <c r="U56" s="78">
        <v>27.677</v>
      </c>
      <c r="V56" s="78">
        <v>27.576000000000001</v>
      </c>
      <c r="W56" s="79">
        <v>63190</v>
      </c>
      <c r="X56" s="79">
        <v>5.1019999999999997E+22</v>
      </c>
      <c r="Y56" s="78">
        <v>6065.5</v>
      </c>
      <c r="Z56" s="77">
        <v>1.899</v>
      </c>
      <c r="AA56" s="114">
        <v>171.09</v>
      </c>
      <c r="AB56" s="115">
        <v>24.585000000000001</v>
      </c>
      <c r="AC56" s="115">
        <v>24.577999999999999</v>
      </c>
      <c r="AD56" s="116">
        <v>54600</v>
      </c>
      <c r="AE56" s="116">
        <v>4.4170000000000002E+22</v>
      </c>
      <c r="AF56" s="115">
        <v>309.97000000000003</v>
      </c>
      <c r="AG56" s="114">
        <v>33.646000000000001</v>
      </c>
      <c r="AH56" s="80"/>
      <c r="AI56" s="14"/>
      <c r="AJ56" s="14"/>
      <c r="AK56" s="14"/>
      <c r="AL56" s="14"/>
      <c r="AM56" s="14"/>
      <c r="AN56" s="14"/>
      <c r="AO56" s="14"/>
    </row>
    <row r="57" spans="1:41" ht="22.15" customHeight="1">
      <c r="A57" s="309" t="s">
        <v>695</v>
      </c>
      <c r="B57" s="310" t="s">
        <v>438</v>
      </c>
      <c r="C57" s="309" t="s">
        <v>439</v>
      </c>
      <c r="D57" s="309" t="s">
        <v>430</v>
      </c>
      <c r="E57" s="309" t="s">
        <v>431</v>
      </c>
      <c r="F57" s="309" t="s">
        <v>431</v>
      </c>
      <c r="G57" s="125" t="s">
        <v>432</v>
      </c>
      <c r="H57" s="72">
        <v>174.51325726509</v>
      </c>
      <c r="I57" s="72">
        <v>7.7799044000000004</v>
      </c>
      <c r="J57" s="72">
        <v>7.4831320000000003</v>
      </c>
      <c r="K57" s="73">
        <v>3314.8481000000002</v>
      </c>
      <c r="L57" s="73">
        <v>2.5549275000000002E+21</v>
      </c>
      <c r="M57" s="74">
        <v>155.69999999999999</v>
      </c>
      <c r="N57" s="17">
        <v>6.8419999999999996</v>
      </c>
      <c r="O57" s="17">
        <v>6.6760000000000002</v>
      </c>
      <c r="P57" s="81">
        <v>3084</v>
      </c>
      <c r="Q57" s="81">
        <v>2.428E+21</v>
      </c>
      <c r="R57" s="17">
        <v>3561.8</v>
      </c>
      <c r="S57" s="76">
        <v>1.4490000000000001</v>
      </c>
      <c r="T57" s="77">
        <v>156.30000000000001</v>
      </c>
      <c r="U57" s="78">
        <v>6.8419999999999996</v>
      </c>
      <c r="V57" s="78">
        <v>6.6760000000000002</v>
      </c>
      <c r="W57" s="79">
        <v>3084</v>
      </c>
      <c r="X57" s="79">
        <v>2.428E+21</v>
      </c>
      <c r="Y57" s="78">
        <v>5194.66</v>
      </c>
      <c r="Z57" s="77">
        <v>0.219</v>
      </c>
      <c r="AA57" s="114">
        <v>153.97</v>
      </c>
      <c r="AB57" s="115">
        <v>6.8869999999999996</v>
      </c>
      <c r="AC57" s="115">
        <v>6.72</v>
      </c>
      <c r="AD57" s="116">
        <v>3104</v>
      </c>
      <c r="AE57" s="116">
        <v>2.444E+21</v>
      </c>
      <c r="AF57" s="115">
        <v>2441.86</v>
      </c>
      <c r="AG57" s="114">
        <v>2.8889999999999998</v>
      </c>
      <c r="AH57" s="80"/>
      <c r="AI57" s="14"/>
      <c r="AJ57" s="14"/>
      <c r="AK57" s="14"/>
      <c r="AM57" s="14"/>
      <c r="AN57" s="14"/>
      <c r="AO57" s="14"/>
    </row>
    <row r="58" spans="1:41" ht="22.15" customHeight="1">
      <c r="A58" s="309"/>
      <c r="B58" s="310"/>
      <c r="C58" s="309"/>
      <c r="D58" s="309" t="s">
        <v>430</v>
      </c>
      <c r="E58" s="309"/>
      <c r="F58" s="309"/>
      <c r="G58" s="125" t="s">
        <v>434</v>
      </c>
      <c r="H58" s="72">
        <v>111.83621263504</v>
      </c>
      <c r="I58" s="72">
        <v>12.455425</v>
      </c>
      <c r="J58" s="72">
        <v>12.44135</v>
      </c>
      <c r="K58" s="73">
        <v>14620.339</v>
      </c>
      <c r="L58" s="73">
        <v>1.1834960999999999E+22</v>
      </c>
      <c r="M58" s="74">
        <v>91.79</v>
      </c>
      <c r="N58" s="74">
        <v>9.484</v>
      </c>
      <c r="O58" s="74">
        <v>9.4619999999999997</v>
      </c>
      <c r="P58" s="75">
        <v>10080</v>
      </c>
      <c r="Q58" s="75">
        <v>8.1649999999999997E+21</v>
      </c>
      <c r="R58" s="74">
        <v>6464.49</v>
      </c>
      <c r="S58" s="76">
        <v>1.3049999999999999</v>
      </c>
      <c r="T58" s="77">
        <v>91.5</v>
      </c>
      <c r="U58" s="78">
        <v>9.484</v>
      </c>
      <c r="V58" s="78">
        <v>9.4619999999999997</v>
      </c>
      <c r="W58" s="79">
        <v>10080</v>
      </c>
      <c r="X58" s="79">
        <v>8.1649999999999997E+21</v>
      </c>
      <c r="Y58" s="78">
        <v>10064.709999999999</v>
      </c>
      <c r="Z58" s="77">
        <v>0.16400000000000001</v>
      </c>
      <c r="AA58" s="114">
        <v>91.84</v>
      </c>
      <c r="AB58" s="115">
        <v>9.4920000000000009</v>
      </c>
      <c r="AC58" s="115">
        <v>9.4740000000000002</v>
      </c>
      <c r="AD58" s="116">
        <v>10070</v>
      </c>
      <c r="AE58" s="116">
        <v>8.1580000000000005E+21</v>
      </c>
      <c r="AF58" s="115">
        <v>3371.82</v>
      </c>
      <c r="AG58" s="114">
        <v>1.871</v>
      </c>
      <c r="AH58" s="80"/>
      <c r="AI58" s="14"/>
      <c r="AJ58" s="14"/>
      <c r="AK58" s="14"/>
      <c r="AM58" s="14"/>
      <c r="AN58" s="14"/>
      <c r="AO58" s="14"/>
    </row>
    <row r="59" spans="1:41" ht="22.15" customHeight="1">
      <c r="A59" s="309"/>
      <c r="B59" s="310"/>
      <c r="C59" s="309"/>
      <c r="D59" s="309" t="s">
        <v>430</v>
      </c>
      <c r="E59" s="309"/>
      <c r="F59" s="309"/>
      <c r="G59" s="125" t="s">
        <v>435</v>
      </c>
      <c r="H59" s="72">
        <v>162.736226797103</v>
      </c>
      <c r="I59" s="72">
        <v>14.378011000000001</v>
      </c>
      <c r="J59" s="72">
        <v>14.232195000000001</v>
      </c>
      <c r="K59" s="73">
        <v>15165.261</v>
      </c>
      <c r="L59" s="73">
        <v>1.2020988E+22</v>
      </c>
      <c r="M59" s="74">
        <v>154.07</v>
      </c>
      <c r="N59" s="74">
        <v>11.234999999999999</v>
      </c>
      <c r="O59" s="74">
        <v>11.26</v>
      </c>
      <c r="P59" s="75">
        <v>13140</v>
      </c>
      <c r="Q59" s="75">
        <v>1.0670000000000001E+22</v>
      </c>
      <c r="R59" s="74">
        <v>3536.3</v>
      </c>
      <c r="S59" s="76">
        <v>1.464</v>
      </c>
      <c r="T59" s="77">
        <v>155.1</v>
      </c>
      <c r="U59" s="78">
        <v>11.234999999999999</v>
      </c>
      <c r="V59" s="78">
        <v>11.26</v>
      </c>
      <c r="W59" s="79">
        <v>13140</v>
      </c>
      <c r="X59" s="79">
        <v>1.0670000000000001E+22</v>
      </c>
      <c r="Y59" s="78">
        <v>5171.03</v>
      </c>
      <c r="Z59" s="77">
        <v>0.27</v>
      </c>
      <c r="AA59" s="114">
        <v>152.54</v>
      </c>
      <c r="AB59" s="115">
        <v>11.228999999999999</v>
      </c>
      <c r="AC59" s="115">
        <v>11.254</v>
      </c>
      <c r="AD59" s="116">
        <v>13070</v>
      </c>
      <c r="AE59" s="116">
        <v>1.0620000000000001E+22</v>
      </c>
      <c r="AF59" s="115">
        <v>2516.94</v>
      </c>
      <c r="AG59" s="114">
        <v>3.1560000000000001</v>
      </c>
      <c r="AH59" s="80"/>
      <c r="AI59" s="14"/>
      <c r="AJ59" s="14"/>
      <c r="AK59" s="14"/>
      <c r="AM59" s="14"/>
      <c r="AN59" s="14"/>
      <c r="AO59" s="14"/>
    </row>
    <row r="60" spans="1:41" ht="22.15" customHeight="1">
      <c r="A60" s="309"/>
      <c r="B60" s="310"/>
      <c r="C60" s="309"/>
      <c r="D60" s="309" t="s">
        <v>430</v>
      </c>
      <c r="E60" s="309"/>
      <c r="F60" s="309"/>
      <c r="G60" s="125" t="s">
        <v>436</v>
      </c>
      <c r="H60" s="72">
        <v>178.99340653419401</v>
      </c>
      <c r="I60" s="72">
        <v>11.205242999999999</v>
      </c>
      <c r="J60" s="72">
        <v>11.111779</v>
      </c>
      <c r="K60" s="73">
        <v>10764.656000000001</v>
      </c>
      <c r="L60" s="73">
        <v>8.6861330999999998E+21</v>
      </c>
      <c r="M60" s="74">
        <v>155.32</v>
      </c>
      <c r="N60" s="74">
        <v>9.5559999999999992</v>
      </c>
      <c r="O60" s="74">
        <v>9.51</v>
      </c>
      <c r="P60" s="75">
        <v>9892</v>
      </c>
      <c r="Q60" s="75">
        <v>7.9910000000000003E+21</v>
      </c>
      <c r="R60" s="74">
        <v>3555.9</v>
      </c>
      <c r="S60" s="76">
        <v>1.4510000000000001</v>
      </c>
      <c r="T60" s="77">
        <v>154.03</v>
      </c>
      <c r="U60" s="78">
        <v>9.5559999999999992</v>
      </c>
      <c r="V60" s="78">
        <v>9.51</v>
      </c>
      <c r="W60" s="79">
        <v>9892</v>
      </c>
      <c r="X60" s="79">
        <v>7.9910000000000003E+21</v>
      </c>
      <c r="Y60" s="78">
        <v>5446.66</v>
      </c>
      <c r="Z60" s="77">
        <v>0.221</v>
      </c>
      <c r="AA60" s="114">
        <v>157.13999999999999</v>
      </c>
      <c r="AB60" s="115">
        <v>9.5670000000000002</v>
      </c>
      <c r="AC60" s="115">
        <v>9.5109999999999992</v>
      </c>
      <c r="AD60" s="116">
        <v>9863</v>
      </c>
      <c r="AE60" s="116">
        <v>7.9649999999999997E+21</v>
      </c>
      <c r="AF60" s="115">
        <v>2484.1799999999998</v>
      </c>
      <c r="AG60" s="114">
        <v>2.9289999999999998</v>
      </c>
      <c r="AH60" s="80"/>
      <c r="AI60" s="14"/>
      <c r="AJ60" s="14"/>
      <c r="AK60" s="14"/>
      <c r="AM60" s="14"/>
      <c r="AN60" s="14"/>
      <c r="AO60" s="14"/>
    </row>
    <row r="61" spans="1:41" ht="22.15" customHeight="1">
      <c r="A61" s="309"/>
      <c r="B61" s="310"/>
      <c r="C61" s="309"/>
      <c r="D61" s="309" t="s">
        <v>430</v>
      </c>
      <c r="E61" s="309"/>
      <c r="F61" s="309"/>
      <c r="G61" s="125" t="s">
        <v>437</v>
      </c>
      <c r="H61" s="82">
        <v>111.91127157211299</v>
      </c>
      <c r="I61" s="82">
        <v>15.997775000000001</v>
      </c>
      <c r="J61" s="82">
        <v>15.997631</v>
      </c>
      <c r="K61" s="83">
        <v>19239.276999999998</v>
      </c>
      <c r="L61" s="83">
        <v>1.5592225000000001E+22</v>
      </c>
      <c r="M61" s="17">
        <v>90.9</v>
      </c>
      <c r="N61" s="17">
        <v>14.247999999999999</v>
      </c>
      <c r="O61" s="17">
        <v>14.180999999999999</v>
      </c>
      <c r="P61" s="81">
        <v>17470</v>
      </c>
      <c r="Q61" s="81">
        <v>1.4099999999999999E+22</v>
      </c>
      <c r="R61" s="17">
        <v>6731.21</v>
      </c>
      <c r="S61" s="84">
        <v>1.3140000000000001</v>
      </c>
      <c r="T61" s="85">
        <v>92.09</v>
      </c>
      <c r="U61" s="86">
        <v>14.247999999999999</v>
      </c>
      <c r="V61" s="86">
        <v>14.180999999999999</v>
      </c>
      <c r="W61" s="87">
        <v>17470</v>
      </c>
      <c r="X61" s="87">
        <v>1.4099999999999999E+22</v>
      </c>
      <c r="Y61" s="86">
        <v>9202.3799999999992</v>
      </c>
      <c r="Z61" s="85">
        <v>0.161</v>
      </c>
      <c r="AA61" s="117">
        <v>91.19</v>
      </c>
      <c r="AB61" s="118">
        <v>14.268000000000001</v>
      </c>
      <c r="AC61" s="118">
        <v>14.196999999999999</v>
      </c>
      <c r="AD61" s="119">
        <v>17470</v>
      </c>
      <c r="AE61" s="119">
        <v>1.4099999999999999E+22</v>
      </c>
      <c r="AF61" s="118">
        <v>3601.1</v>
      </c>
      <c r="AG61" s="117">
        <v>2.0409999999999999</v>
      </c>
      <c r="AH61" s="80"/>
      <c r="AI61" s="14"/>
      <c r="AJ61" s="14"/>
      <c r="AK61" s="14"/>
      <c r="AM61" s="14"/>
      <c r="AN61" s="14"/>
      <c r="AO61" s="14"/>
    </row>
    <row r="62" spans="1:41" ht="22.15" customHeight="1">
      <c r="A62" s="322" t="s">
        <v>685</v>
      </c>
      <c r="B62" s="322" t="s">
        <v>686</v>
      </c>
      <c r="C62" s="60"/>
      <c r="D62" s="322" t="s">
        <v>430</v>
      </c>
      <c r="E62" s="309" t="s">
        <v>431</v>
      </c>
      <c r="F62" s="309" t="s">
        <v>431</v>
      </c>
      <c r="G62" s="103" t="s">
        <v>699</v>
      </c>
      <c r="H62" s="82" t="s">
        <v>453</v>
      </c>
      <c r="I62" s="82" t="s">
        <v>453</v>
      </c>
      <c r="J62" s="82" t="s">
        <v>453</v>
      </c>
      <c r="K62" s="82" t="s">
        <v>453</v>
      </c>
      <c r="L62" s="82" t="s">
        <v>453</v>
      </c>
      <c r="M62" s="17">
        <v>276.06700000000001</v>
      </c>
      <c r="N62" s="17">
        <v>8.61</v>
      </c>
      <c r="O62" s="17">
        <v>8.86</v>
      </c>
      <c r="P62" s="81">
        <v>4650</v>
      </c>
      <c r="Q62" s="81">
        <v>3.81E+21</v>
      </c>
      <c r="R62" s="17">
        <v>3173.14</v>
      </c>
      <c r="S62" s="84">
        <v>2.069</v>
      </c>
      <c r="T62" s="86" t="s">
        <v>453</v>
      </c>
      <c r="U62" s="86" t="s">
        <v>453</v>
      </c>
      <c r="V62" s="86" t="s">
        <v>453</v>
      </c>
      <c r="W62" s="87" t="s">
        <v>453</v>
      </c>
      <c r="X62" s="87" t="s">
        <v>453</v>
      </c>
      <c r="Y62" s="86" t="s">
        <v>453</v>
      </c>
      <c r="Z62" s="86" t="s">
        <v>453</v>
      </c>
      <c r="AA62" s="118" t="s">
        <v>453</v>
      </c>
      <c r="AB62" s="118" t="s">
        <v>453</v>
      </c>
      <c r="AC62" s="118" t="s">
        <v>453</v>
      </c>
      <c r="AD62" s="118" t="s">
        <v>453</v>
      </c>
      <c r="AE62" s="118" t="s">
        <v>453</v>
      </c>
      <c r="AF62" s="118" t="s">
        <v>453</v>
      </c>
      <c r="AG62" s="118" t="s">
        <v>453</v>
      </c>
      <c r="AH62" s="80"/>
      <c r="AI62" s="14"/>
      <c r="AJ62" s="14"/>
      <c r="AK62" s="14"/>
      <c r="AM62" s="14"/>
      <c r="AN62" s="14"/>
      <c r="AO62" s="14"/>
    </row>
    <row r="63" spans="1:41" ht="22.15" customHeight="1">
      <c r="A63" s="323"/>
      <c r="B63" s="323"/>
      <c r="C63" s="60"/>
      <c r="D63" s="323"/>
      <c r="E63" s="309"/>
      <c r="F63" s="309"/>
      <c r="G63" s="103" t="s">
        <v>434</v>
      </c>
      <c r="H63" s="82" t="s">
        <v>453</v>
      </c>
      <c r="I63" s="82" t="s">
        <v>453</v>
      </c>
      <c r="J63" s="82" t="s">
        <v>453</v>
      </c>
      <c r="K63" s="82" t="s">
        <v>453</v>
      </c>
      <c r="L63" s="82" t="s">
        <v>453</v>
      </c>
      <c r="M63" s="17">
        <v>72.58</v>
      </c>
      <c r="N63" s="17">
        <v>13.33</v>
      </c>
      <c r="O63" s="17">
        <v>13.17</v>
      </c>
      <c r="P63" s="81">
        <v>14800</v>
      </c>
      <c r="Q63" s="81">
        <v>1.1900000000000001E+22</v>
      </c>
      <c r="R63" s="17">
        <v>6177.28</v>
      </c>
      <c r="S63" s="84">
        <v>1.486</v>
      </c>
      <c r="T63" s="86" t="s">
        <v>453</v>
      </c>
      <c r="U63" s="86" t="s">
        <v>453</v>
      </c>
      <c r="V63" s="86" t="s">
        <v>453</v>
      </c>
      <c r="W63" s="87" t="s">
        <v>453</v>
      </c>
      <c r="X63" s="87" t="s">
        <v>453</v>
      </c>
      <c r="Y63" s="86" t="s">
        <v>453</v>
      </c>
      <c r="Z63" s="86" t="s">
        <v>453</v>
      </c>
      <c r="AA63" s="118" t="s">
        <v>453</v>
      </c>
      <c r="AB63" s="118" t="s">
        <v>453</v>
      </c>
      <c r="AC63" s="118" t="s">
        <v>453</v>
      </c>
      <c r="AD63" s="118" t="s">
        <v>453</v>
      </c>
      <c r="AE63" s="118" t="s">
        <v>453</v>
      </c>
      <c r="AF63" s="118" t="s">
        <v>453</v>
      </c>
      <c r="AG63" s="118" t="s">
        <v>453</v>
      </c>
      <c r="AH63" s="80"/>
      <c r="AI63" s="14"/>
      <c r="AJ63" s="14"/>
      <c r="AK63" s="14"/>
      <c r="AM63" s="14"/>
      <c r="AN63" s="14"/>
      <c r="AO63" s="14"/>
    </row>
    <row r="64" spans="1:41" ht="22.15" customHeight="1">
      <c r="A64" s="323"/>
      <c r="B64" s="323"/>
      <c r="C64" s="60"/>
      <c r="D64" s="323"/>
      <c r="E64" s="309"/>
      <c r="F64" s="309"/>
      <c r="G64" s="103" t="s">
        <v>435</v>
      </c>
      <c r="H64" s="82" t="s">
        <v>453</v>
      </c>
      <c r="I64" s="82" t="s">
        <v>453</v>
      </c>
      <c r="J64" s="82" t="s">
        <v>453</v>
      </c>
      <c r="K64" s="82" t="s">
        <v>453</v>
      </c>
      <c r="L64" s="82" t="s">
        <v>453</v>
      </c>
      <c r="M64" s="17">
        <v>224.37</v>
      </c>
      <c r="N64" s="17">
        <v>13.03</v>
      </c>
      <c r="O64" s="17">
        <v>13</v>
      </c>
      <c r="P64" s="81">
        <v>12300</v>
      </c>
      <c r="Q64" s="81">
        <v>1E+22</v>
      </c>
      <c r="R64" s="17">
        <v>2850.15</v>
      </c>
      <c r="S64" s="84">
        <v>1.919</v>
      </c>
      <c r="T64" s="86" t="s">
        <v>453</v>
      </c>
      <c r="U64" s="86" t="s">
        <v>453</v>
      </c>
      <c r="V64" s="86" t="s">
        <v>453</v>
      </c>
      <c r="W64" s="87" t="s">
        <v>453</v>
      </c>
      <c r="X64" s="87" t="s">
        <v>453</v>
      </c>
      <c r="Y64" s="86" t="s">
        <v>453</v>
      </c>
      <c r="Z64" s="86" t="s">
        <v>453</v>
      </c>
      <c r="AA64" s="118" t="s">
        <v>453</v>
      </c>
      <c r="AB64" s="118" t="s">
        <v>453</v>
      </c>
      <c r="AC64" s="118" t="s">
        <v>453</v>
      </c>
      <c r="AD64" s="118" t="s">
        <v>453</v>
      </c>
      <c r="AE64" s="118" t="s">
        <v>453</v>
      </c>
      <c r="AF64" s="118" t="s">
        <v>453</v>
      </c>
      <c r="AG64" s="118" t="s">
        <v>453</v>
      </c>
      <c r="AH64" s="80"/>
      <c r="AI64" s="14"/>
      <c r="AJ64" s="14"/>
      <c r="AK64" s="14"/>
      <c r="AM64" s="14"/>
      <c r="AN64" s="14"/>
      <c r="AO64" s="14"/>
    </row>
    <row r="65" spans="1:41" ht="22.15" customHeight="1">
      <c r="A65" s="323"/>
      <c r="B65" s="323"/>
      <c r="C65" s="60"/>
      <c r="D65" s="323"/>
      <c r="E65" s="309"/>
      <c r="F65" s="309"/>
      <c r="G65" s="103" t="s">
        <v>436</v>
      </c>
      <c r="H65" s="82" t="s">
        <v>453</v>
      </c>
      <c r="I65" s="82" t="s">
        <v>453</v>
      </c>
      <c r="J65" s="82" t="s">
        <v>453</v>
      </c>
      <c r="K65" s="82" t="s">
        <v>453</v>
      </c>
      <c r="L65" s="82" t="s">
        <v>453</v>
      </c>
      <c r="M65" s="17">
        <v>251.22</v>
      </c>
      <c r="N65" s="17">
        <v>13.34</v>
      </c>
      <c r="O65" s="17">
        <v>13.39</v>
      </c>
      <c r="P65" s="81">
        <v>12400</v>
      </c>
      <c r="Q65" s="81">
        <v>1.0099999999999999E+22</v>
      </c>
      <c r="R65" s="17">
        <v>3486.98</v>
      </c>
      <c r="S65" s="84">
        <v>1.77</v>
      </c>
      <c r="T65" s="86" t="s">
        <v>453</v>
      </c>
      <c r="U65" s="86" t="s">
        <v>453</v>
      </c>
      <c r="V65" s="86" t="s">
        <v>453</v>
      </c>
      <c r="W65" s="87" t="s">
        <v>453</v>
      </c>
      <c r="X65" s="87" t="s">
        <v>453</v>
      </c>
      <c r="Y65" s="86" t="s">
        <v>453</v>
      </c>
      <c r="Z65" s="86" t="s">
        <v>453</v>
      </c>
      <c r="AA65" s="118" t="s">
        <v>453</v>
      </c>
      <c r="AB65" s="118" t="s">
        <v>453</v>
      </c>
      <c r="AC65" s="118" t="s">
        <v>453</v>
      </c>
      <c r="AD65" s="118" t="s">
        <v>453</v>
      </c>
      <c r="AE65" s="118" t="s">
        <v>453</v>
      </c>
      <c r="AF65" s="118" t="s">
        <v>453</v>
      </c>
      <c r="AG65" s="118" t="s">
        <v>453</v>
      </c>
      <c r="AH65" s="80"/>
      <c r="AI65" s="14"/>
      <c r="AJ65" s="14"/>
      <c r="AK65" s="14"/>
      <c r="AM65" s="14"/>
      <c r="AN65" s="14"/>
      <c r="AO65" s="14"/>
    </row>
    <row r="66" spans="1:41" ht="22.15" customHeight="1">
      <c r="A66" s="324"/>
      <c r="B66" s="324"/>
      <c r="C66" s="60"/>
      <c r="D66" s="324"/>
      <c r="E66" s="309"/>
      <c r="F66" s="309"/>
      <c r="G66" s="103" t="s">
        <v>437</v>
      </c>
      <c r="H66" s="82" t="s">
        <v>453</v>
      </c>
      <c r="I66" s="82" t="s">
        <v>453</v>
      </c>
      <c r="J66" s="82" t="s">
        <v>453</v>
      </c>
      <c r="K66" s="82" t="s">
        <v>453</v>
      </c>
      <c r="L66" s="82" t="s">
        <v>453</v>
      </c>
      <c r="M66" s="17">
        <v>129.76</v>
      </c>
      <c r="N66" s="17">
        <v>17.34</v>
      </c>
      <c r="O66" s="17">
        <v>17.32</v>
      </c>
      <c r="P66" s="81">
        <v>23100</v>
      </c>
      <c r="Q66" s="81">
        <v>1.8700000000000001E+22</v>
      </c>
      <c r="R66" s="17">
        <v>4137.97</v>
      </c>
      <c r="S66" s="84">
        <v>1.681</v>
      </c>
      <c r="T66" s="86" t="s">
        <v>453</v>
      </c>
      <c r="U66" s="86" t="s">
        <v>453</v>
      </c>
      <c r="V66" s="86" t="s">
        <v>453</v>
      </c>
      <c r="W66" s="87" t="s">
        <v>453</v>
      </c>
      <c r="X66" s="87" t="s">
        <v>453</v>
      </c>
      <c r="Y66" s="86" t="s">
        <v>453</v>
      </c>
      <c r="Z66" s="86" t="s">
        <v>453</v>
      </c>
      <c r="AA66" s="118" t="s">
        <v>453</v>
      </c>
      <c r="AB66" s="118" t="s">
        <v>453</v>
      </c>
      <c r="AC66" s="118" t="s">
        <v>453</v>
      </c>
      <c r="AD66" s="118" t="s">
        <v>453</v>
      </c>
      <c r="AE66" s="118" t="s">
        <v>453</v>
      </c>
      <c r="AF66" s="118" t="s">
        <v>453</v>
      </c>
      <c r="AG66" s="118" t="s">
        <v>453</v>
      </c>
      <c r="AH66" s="80"/>
      <c r="AI66" s="14"/>
      <c r="AJ66" s="14"/>
      <c r="AK66" s="14"/>
      <c r="AM66" s="14"/>
      <c r="AN66" s="14"/>
      <c r="AO66" s="14"/>
    </row>
    <row r="67" spans="1:41" ht="27.6" customHeight="1">
      <c r="A67" s="125" t="s">
        <v>696</v>
      </c>
      <c r="B67" s="159" t="s">
        <v>440</v>
      </c>
      <c r="C67" s="125" t="s">
        <v>441</v>
      </c>
      <c r="D67" s="158" t="s">
        <v>430</v>
      </c>
      <c r="E67" s="125" t="s">
        <v>442</v>
      </c>
      <c r="F67" s="125" t="s">
        <v>442</v>
      </c>
      <c r="G67" s="125" t="s">
        <v>445</v>
      </c>
      <c r="H67" s="83" t="s">
        <v>453</v>
      </c>
      <c r="I67" s="82" t="s">
        <v>453</v>
      </c>
      <c r="J67" s="82" t="s">
        <v>453</v>
      </c>
      <c r="K67" s="83" t="s">
        <v>453</v>
      </c>
      <c r="L67" s="83" t="s">
        <v>453</v>
      </c>
      <c r="M67" s="17">
        <v>590.83000000000004</v>
      </c>
      <c r="N67" s="17">
        <v>8.0878110900000006</v>
      </c>
      <c r="O67" s="17">
        <v>8.0894042299999995</v>
      </c>
      <c r="P67" s="81">
        <v>5723.8627299999998</v>
      </c>
      <c r="Q67" s="81">
        <v>4.0119785300000003E+21</v>
      </c>
      <c r="R67" s="17">
        <v>52.13</v>
      </c>
      <c r="S67" s="84">
        <v>162.80799999999999</v>
      </c>
      <c r="T67" s="86" t="s">
        <v>453</v>
      </c>
      <c r="U67" s="86" t="s">
        <v>453</v>
      </c>
      <c r="V67" s="86" t="s">
        <v>453</v>
      </c>
      <c r="W67" s="87" t="s">
        <v>453</v>
      </c>
      <c r="X67" s="87" t="s">
        <v>453</v>
      </c>
      <c r="Y67" s="86" t="s">
        <v>453</v>
      </c>
      <c r="Z67" s="86" t="s">
        <v>453</v>
      </c>
      <c r="AA67" s="118" t="s">
        <v>453</v>
      </c>
      <c r="AB67" s="118" t="s">
        <v>453</v>
      </c>
      <c r="AC67" s="118" t="s">
        <v>453</v>
      </c>
      <c r="AD67" s="118" t="s">
        <v>453</v>
      </c>
      <c r="AE67" s="118" t="s">
        <v>453</v>
      </c>
      <c r="AF67" s="118" t="s">
        <v>453</v>
      </c>
      <c r="AG67" s="118" t="s">
        <v>453</v>
      </c>
      <c r="AH67" s="80"/>
      <c r="AI67" s="14"/>
      <c r="AJ67" s="14"/>
      <c r="AK67" s="14"/>
      <c r="AM67" s="14"/>
      <c r="AN67" s="14"/>
      <c r="AO67" s="14"/>
    </row>
    <row r="68" spans="1:41" ht="22.15" customHeight="1">
      <c r="A68" s="125" t="s">
        <v>697</v>
      </c>
      <c r="B68" s="159" t="s">
        <v>443</v>
      </c>
      <c r="C68" s="125" t="s">
        <v>444</v>
      </c>
      <c r="D68" s="158" t="s">
        <v>430</v>
      </c>
      <c r="E68" s="125" t="s">
        <v>431</v>
      </c>
      <c r="F68" s="125" t="s">
        <v>431</v>
      </c>
      <c r="G68" s="125" t="s">
        <v>445</v>
      </c>
      <c r="H68" s="82">
        <v>14.8459270000457</v>
      </c>
      <c r="I68" s="82">
        <v>3059.72559213163</v>
      </c>
      <c r="J68" s="82" t="s">
        <v>453</v>
      </c>
      <c r="K68" s="83">
        <v>127349.16232971501</v>
      </c>
      <c r="L68" s="83" t="s">
        <v>453</v>
      </c>
      <c r="M68" s="17">
        <v>4.32</v>
      </c>
      <c r="N68" s="17">
        <v>30.463999999999999</v>
      </c>
      <c r="O68" s="17" t="s">
        <v>453</v>
      </c>
      <c r="P68" s="81">
        <v>54725.010999999999</v>
      </c>
      <c r="Q68" s="81" t="s">
        <v>453</v>
      </c>
      <c r="R68" s="17">
        <v>6.82</v>
      </c>
      <c r="S68" s="84">
        <v>3520.123</v>
      </c>
      <c r="T68" s="86" t="s">
        <v>453</v>
      </c>
      <c r="U68" s="86" t="s">
        <v>453</v>
      </c>
      <c r="V68" s="86" t="s">
        <v>453</v>
      </c>
      <c r="W68" s="87" t="s">
        <v>453</v>
      </c>
      <c r="X68" s="87" t="s">
        <v>453</v>
      </c>
      <c r="Y68" s="86" t="s">
        <v>453</v>
      </c>
      <c r="Z68" s="86" t="s">
        <v>453</v>
      </c>
      <c r="AA68" s="118" t="s">
        <v>453</v>
      </c>
      <c r="AB68" s="118" t="s">
        <v>453</v>
      </c>
      <c r="AC68" s="118" t="s">
        <v>453</v>
      </c>
      <c r="AD68" s="118" t="s">
        <v>453</v>
      </c>
      <c r="AE68" s="118" t="s">
        <v>453</v>
      </c>
      <c r="AF68" s="118" t="s">
        <v>453</v>
      </c>
      <c r="AG68" s="118" t="s">
        <v>453</v>
      </c>
      <c r="AH68" s="80"/>
      <c r="AI68" s="14"/>
      <c r="AJ68" s="14"/>
      <c r="AK68" s="14"/>
      <c r="AL68" s="14"/>
      <c r="AM68" s="14"/>
      <c r="AN68" s="14"/>
      <c r="AO68" s="14"/>
    </row>
    <row r="69" spans="1:41" ht="22.15" customHeight="1">
      <c r="A69" s="125" t="s">
        <v>698</v>
      </c>
      <c r="B69" s="159" t="s">
        <v>446</v>
      </c>
      <c r="C69" s="125" t="s">
        <v>447</v>
      </c>
      <c r="D69" s="158" t="s">
        <v>430</v>
      </c>
      <c r="E69" s="125" t="s">
        <v>431</v>
      </c>
      <c r="F69" s="125" t="s">
        <v>431</v>
      </c>
      <c r="G69" s="125" t="s">
        <v>445</v>
      </c>
      <c r="H69" s="72">
        <v>1034.3202664852099</v>
      </c>
      <c r="I69" s="82" t="s">
        <v>453</v>
      </c>
      <c r="J69" s="72" t="s">
        <v>453</v>
      </c>
      <c r="K69" s="73">
        <v>22426.5</v>
      </c>
      <c r="L69" s="73" t="s">
        <v>453</v>
      </c>
      <c r="M69" s="17">
        <v>14.72</v>
      </c>
      <c r="N69" s="17">
        <v>9.18</v>
      </c>
      <c r="O69" s="17" t="s">
        <v>453</v>
      </c>
      <c r="P69" s="81">
        <v>1748.05</v>
      </c>
      <c r="Q69" s="81" t="s">
        <v>453</v>
      </c>
      <c r="R69" s="17">
        <v>7509.38</v>
      </c>
      <c r="S69" s="76">
        <v>3.1960000000000002</v>
      </c>
      <c r="T69" s="86" t="s">
        <v>453</v>
      </c>
      <c r="U69" s="86" t="s">
        <v>453</v>
      </c>
      <c r="V69" s="86" t="s">
        <v>453</v>
      </c>
      <c r="W69" s="87" t="s">
        <v>453</v>
      </c>
      <c r="X69" s="87" t="s">
        <v>453</v>
      </c>
      <c r="Y69" s="86" t="s">
        <v>453</v>
      </c>
      <c r="Z69" s="86" t="s">
        <v>453</v>
      </c>
      <c r="AA69" s="118" t="s">
        <v>453</v>
      </c>
      <c r="AB69" s="118" t="s">
        <v>453</v>
      </c>
      <c r="AC69" s="118" t="s">
        <v>453</v>
      </c>
      <c r="AD69" s="118" t="s">
        <v>453</v>
      </c>
      <c r="AE69" s="118" t="s">
        <v>453</v>
      </c>
      <c r="AF69" s="118" t="s">
        <v>453</v>
      </c>
      <c r="AG69" s="118" t="s">
        <v>453</v>
      </c>
      <c r="AH69" s="80"/>
      <c r="AI69" s="14"/>
      <c r="AJ69" s="14"/>
      <c r="AK69" s="14"/>
      <c r="AL69" s="14"/>
      <c r="AM69" s="14"/>
      <c r="AN69" s="14"/>
      <c r="AO69" s="14"/>
    </row>
  </sheetData>
  <mergeCells count="68">
    <mergeCell ref="A62:A66"/>
    <mergeCell ref="B62:B66"/>
    <mergeCell ref="D62:D66"/>
    <mergeCell ref="E62:E66"/>
    <mergeCell ref="F62:F66"/>
    <mergeCell ref="D25:D29"/>
    <mergeCell ref="A25:A29"/>
    <mergeCell ref="B25:B29"/>
    <mergeCell ref="E25:E29"/>
    <mergeCell ref="F25:F29"/>
    <mergeCell ref="F52:F56"/>
    <mergeCell ref="A57:A61"/>
    <mergeCell ref="B57:B61"/>
    <mergeCell ref="C57:C61"/>
    <mergeCell ref="D57:D61"/>
    <mergeCell ref="E57:E61"/>
    <mergeCell ref="F57:F61"/>
    <mergeCell ref="A52:A56"/>
    <mergeCell ref="B52:B56"/>
    <mergeCell ref="C52:C56"/>
    <mergeCell ref="D52:D56"/>
    <mergeCell ref="E52:E56"/>
    <mergeCell ref="G48:G49"/>
    <mergeCell ref="H48:L48"/>
    <mergeCell ref="M48:S48"/>
    <mergeCell ref="T48:Z48"/>
    <mergeCell ref="AA48:AG48"/>
    <mergeCell ref="H49:L49"/>
    <mergeCell ref="M49:Q49"/>
    <mergeCell ref="R49:S49"/>
    <mergeCell ref="T49:X49"/>
    <mergeCell ref="Y49:Z49"/>
    <mergeCell ref="AA49:AE49"/>
    <mergeCell ref="AF49:AG49"/>
    <mergeCell ref="A48:A49"/>
    <mergeCell ref="B48:B49"/>
    <mergeCell ref="C48:C49"/>
    <mergeCell ref="D48:D49"/>
    <mergeCell ref="E48:F49"/>
    <mergeCell ref="F20:F24"/>
    <mergeCell ref="AF12:AG12"/>
    <mergeCell ref="F15:F19"/>
    <mergeCell ref="G11:G12"/>
    <mergeCell ref="AA11:AG11"/>
    <mergeCell ref="AA12:AE12"/>
    <mergeCell ref="B15:B19"/>
    <mergeCell ref="C15:C19"/>
    <mergeCell ref="D15:D19"/>
    <mergeCell ref="E15:E19"/>
    <mergeCell ref="C20:C24"/>
    <mergeCell ref="D20:D24"/>
    <mergeCell ref="E20:E24"/>
    <mergeCell ref="A20:A24"/>
    <mergeCell ref="B20:B24"/>
    <mergeCell ref="H11:L11"/>
    <mergeCell ref="M11:S11"/>
    <mergeCell ref="T11:Z11"/>
    <mergeCell ref="H12:L12"/>
    <mergeCell ref="M12:Q12"/>
    <mergeCell ref="R12:S12"/>
    <mergeCell ref="T12:X12"/>
    <mergeCell ref="Y12:Z12"/>
    <mergeCell ref="A11:A12"/>
    <mergeCell ref="B11:B12"/>
    <mergeCell ref="C11:C12"/>
    <mergeCell ref="D11:D12"/>
    <mergeCell ref="E11:F12"/>
    <mergeCell ref="A15:A19"/>
  </mergeCells>
  <phoneticPr fontId="2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23BA-B89D-4179-A9ED-0816C63FA479}">
  <dimension ref="A1:J12"/>
  <sheetViews>
    <sheetView workbookViewId="0">
      <selection activeCell="H21" sqref="H21"/>
    </sheetView>
  </sheetViews>
  <sheetFormatPr defaultRowHeight="15"/>
  <sheetData>
    <row r="1" spans="1:10" ht="25.5">
      <c r="A1" s="90" t="s">
        <v>421</v>
      </c>
      <c r="B1" s="369" t="s">
        <v>763</v>
      </c>
      <c r="C1" s="369"/>
      <c r="D1" s="369"/>
      <c r="E1" s="370" t="s">
        <v>764</v>
      </c>
      <c r="G1" s="369" t="s">
        <v>763</v>
      </c>
      <c r="H1" s="369"/>
      <c r="I1" s="369"/>
      <c r="J1" s="370" t="s">
        <v>718</v>
      </c>
    </row>
    <row r="2" spans="1:10">
      <c r="A2" s="94" t="s">
        <v>432</v>
      </c>
      <c r="B2" s="72">
        <v>173.017999887466</v>
      </c>
      <c r="C2" s="72">
        <v>7.1952166999999996</v>
      </c>
      <c r="D2" s="72">
        <v>6.7421365</v>
      </c>
      <c r="E2" s="371"/>
      <c r="G2" s="72">
        <v>13243.017999887399</v>
      </c>
      <c r="H2" s="72">
        <v>7.1952166999999996</v>
      </c>
      <c r="I2" s="72">
        <v>6.7421365</v>
      </c>
    </row>
    <row r="3" spans="1:10" ht="38.25">
      <c r="A3" s="99" t="s">
        <v>432</v>
      </c>
      <c r="B3" s="72">
        <v>228.89640998840301</v>
      </c>
      <c r="C3" s="72">
        <v>7.4292020000000001</v>
      </c>
      <c r="D3" s="72">
        <v>7.3775639999999996</v>
      </c>
      <c r="E3" s="371"/>
      <c r="G3" s="72">
        <v>228.89640998840301</v>
      </c>
      <c r="H3" s="72">
        <v>7.4292020000000001</v>
      </c>
      <c r="I3" s="72">
        <v>7.3775639999999996</v>
      </c>
    </row>
    <row r="4" spans="1:10" ht="25.5">
      <c r="A4" s="99" t="s">
        <v>434</v>
      </c>
      <c r="B4" s="72">
        <v>65.797864913940401</v>
      </c>
      <c r="C4" s="72">
        <v>10.987214</v>
      </c>
      <c r="D4" s="72">
        <v>10.974771</v>
      </c>
      <c r="E4" s="371"/>
      <c r="G4" s="72">
        <v>65.797864913940401</v>
      </c>
      <c r="H4" s="72">
        <v>10.987214</v>
      </c>
      <c r="I4" s="72">
        <v>10.974771</v>
      </c>
    </row>
    <row r="5" spans="1:10" ht="25.5">
      <c r="A5" s="99" t="s">
        <v>435</v>
      </c>
      <c r="B5" s="72">
        <v>362.88820648193303</v>
      </c>
      <c r="C5" s="72">
        <v>17.677607999999999</v>
      </c>
      <c r="D5" s="72">
        <v>17.607489999999999</v>
      </c>
      <c r="E5" s="371"/>
      <c r="G5" s="72">
        <v>362.88820648193303</v>
      </c>
      <c r="H5" s="72">
        <v>17.677607999999999</v>
      </c>
      <c r="I5" s="72">
        <v>17.607489999999999</v>
      </c>
    </row>
    <row r="6" spans="1:10" ht="25.5">
      <c r="A6" s="99" t="s">
        <v>436</v>
      </c>
      <c r="B6" s="72">
        <v>232.574713230133</v>
      </c>
      <c r="C6" s="72">
        <v>9.7600829999999998</v>
      </c>
      <c r="D6" s="72">
        <v>9.7402440000000006</v>
      </c>
      <c r="E6" s="371"/>
      <c r="G6" s="72">
        <v>232.574713230133</v>
      </c>
      <c r="H6" s="72">
        <v>9.7600829999999998</v>
      </c>
      <c r="I6" s="72">
        <v>9.7402440000000006</v>
      </c>
    </row>
    <row r="7" spans="1:10" ht="25.5">
      <c r="A7" s="99" t="s">
        <v>437</v>
      </c>
      <c r="B7" s="72">
        <v>204.01376986503601</v>
      </c>
      <c r="C7" s="72">
        <v>17.855927000000001</v>
      </c>
      <c r="D7" s="72">
        <v>17.78351</v>
      </c>
      <c r="E7" s="371"/>
      <c r="G7" s="72">
        <v>204.01376986503601</v>
      </c>
      <c r="H7" s="72">
        <v>17.855927000000001</v>
      </c>
      <c r="I7" s="72">
        <v>17.78351</v>
      </c>
    </row>
    <row r="8" spans="1:10" ht="38.25">
      <c r="A8" s="99" t="s">
        <v>432</v>
      </c>
      <c r="B8" s="72">
        <v>592.82340002059902</v>
      </c>
      <c r="C8" s="72">
        <v>7.8997865000000003</v>
      </c>
      <c r="D8" s="72">
        <v>7.9107510000000003</v>
      </c>
      <c r="E8" s="371"/>
      <c r="G8" s="72">
        <v>592.82340002059902</v>
      </c>
      <c r="H8" s="72">
        <v>7.8997865000000003</v>
      </c>
      <c r="I8" s="72">
        <v>7.9107510000000003</v>
      </c>
    </row>
    <row r="9" spans="1:10" ht="25.5">
      <c r="A9" s="99" t="s">
        <v>434</v>
      </c>
      <c r="B9" s="72">
        <v>226.63495397567701</v>
      </c>
      <c r="C9" s="72">
        <v>11.835345999999999</v>
      </c>
      <c r="D9" s="72">
        <v>11.813907</v>
      </c>
      <c r="E9" s="371"/>
      <c r="G9" s="72">
        <v>226.63495397567701</v>
      </c>
      <c r="H9" s="72">
        <v>11.835345999999999</v>
      </c>
      <c r="I9" s="72">
        <v>11.813907</v>
      </c>
    </row>
    <row r="10" spans="1:10" ht="25.5">
      <c r="A10" s="99" t="s">
        <v>435</v>
      </c>
      <c r="B10" s="72">
        <v>587.48206400871197</v>
      </c>
      <c r="C10" s="72">
        <v>13.082573</v>
      </c>
      <c r="D10" s="72">
        <v>13.117545</v>
      </c>
      <c r="E10" s="371"/>
      <c r="G10" s="72">
        <v>587.48206400871197</v>
      </c>
      <c r="H10" s="72">
        <v>13.082573</v>
      </c>
      <c r="I10" s="72">
        <v>13.117545</v>
      </c>
    </row>
    <row r="11" spans="1:10" ht="25.5">
      <c r="A11" s="99" t="s">
        <v>436</v>
      </c>
      <c r="B11" s="72">
        <v>577.01842021942105</v>
      </c>
      <c r="C11" s="72">
        <v>10.558248000000001</v>
      </c>
      <c r="D11" s="72">
        <v>10.3882265</v>
      </c>
      <c r="E11" s="371"/>
      <c r="G11" s="72">
        <v>577.01842021942105</v>
      </c>
      <c r="H11" s="72">
        <v>10.558248000000001</v>
      </c>
      <c r="I11" s="72">
        <v>10.3882265</v>
      </c>
    </row>
    <row r="12" spans="1:10" ht="25.5">
      <c r="A12" s="99" t="s">
        <v>437</v>
      </c>
      <c r="B12" s="82">
        <v>228.33425736427299</v>
      </c>
      <c r="C12" s="82">
        <v>15.167465999999999</v>
      </c>
      <c r="D12" s="82">
        <v>15.176555</v>
      </c>
      <c r="E12" s="372"/>
      <c r="G12" s="82">
        <v>228.33425736427299</v>
      </c>
      <c r="H12" s="82">
        <v>15.167465999999999</v>
      </c>
      <c r="I12" s="82">
        <v>15.176555</v>
      </c>
    </row>
  </sheetData>
  <mergeCells count="2">
    <mergeCell ref="B1:D1"/>
    <mergeCell ref="G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F804-9AF1-483E-9EBF-1B07D7E217BE}">
  <dimension ref="A1:AA69"/>
  <sheetViews>
    <sheetView topLeftCell="A14" zoomScale="115" zoomScaleNormal="115" workbookViewId="0">
      <selection activeCell="F47" sqref="F47"/>
    </sheetView>
  </sheetViews>
  <sheetFormatPr defaultRowHeight="15"/>
  <cols>
    <col min="1" max="1" width="16.125" bestFit="1" customWidth="1"/>
    <col min="2" max="2" width="27" customWidth="1"/>
    <col min="3" max="3" width="24.875" bestFit="1" customWidth="1"/>
    <col min="4" max="4" width="21.5" bestFit="1" customWidth="1"/>
    <col min="5" max="5" width="13.25" bestFit="1" customWidth="1"/>
    <col min="6" max="6" width="15.125" bestFit="1" customWidth="1"/>
    <col min="7" max="7" width="14.375" bestFit="1" customWidth="1"/>
    <col min="8" max="8" width="27.25" bestFit="1" customWidth="1"/>
    <col min="9" max="9" width="23" bestFit="1" customWidth="1"/>
    <col min="10" max="11" width="15.875" bestFit="1" customWidth="1"/>
    <col min="12" max="13" width="11.375" bestFit="1" customWidth="1"/>
    <col min="14" max="14" width="17.25" bestFit="1" customWidth="1"/>
    <col min="15" max="16" width="21.5" bestFit="1" customWidth="1"/>
    <col min="17" max="17" width="14" bestFit="1" customWidth="1"/>
    <col min="18" max="18" width="9.5" bestFit="1" customWidth="1"/>
    <col min="19" max="19" width="24.5" bestFit="1" customWidth="1"/>
    <col min="20" max="20" width="24" bestFit="1" customWidth="1"/>
    <col min="21" max="21" width="21.5" bestFit="1" customWidth="1"/>
    <col min="22" max="22" width="24" bestFit="1" customWidth="1"/>
    <col min="23" max="23" width="40.125" customWidth="1"/>
    <col min="24" max="24" width="21.5" bestFit="1" customWidth="1"/>
    <col min="25" max="25" width="13.5" bestFit="1" customWidth="1"/>
    <col min="26" max="26" width="26.125" bestFit="1" customWidth="1"/>
    <col min="27" max="27" width="16.875" customWidth="1"/>
    <col min="28" max="28" width="14.25" bestFit="1" customWidth="1"/>
    <col min="29" max="29" width="12" bestFit="1" customWidth="1"/>
    <col min="30" max="30" width="9" bestFit="1" customWidth="1"/>
    <col min="31" max="31" width="10.125" bestFit="1" customWidth="1"/>
  </cols>
  <sheetData>
    <row r="1" spans="1:21" ht="23.25">
      <c r="A1" s="132" t="s">
        <v>616</v>
      </c>
      <c r="B1" s="14"/>
    </row>
    <row r="2" spans="1:21">
      <c r="A2" s="152" t="s">
        <v>612</v>
      </c>
      <c r="B2" s="12" t="s">
        <v>41</v>
      </c>
      <c r="C2" s="128"/>
      <c r="D2" s="128"/>
    </row>
    <row r="3" spans="1:21">
      <c r="A3" s="152" t="s">
        <v>42</v>
      </c>
      <c r="B3" s="228" t="s">
        <v>43</v>
      </c>
      <c r="C3" s="128"/>
      <c r="D3" s="128"/>
    </row>
    <row r="4" spans="1:21">
      <c r="A4" s="152" t="s">
        <v>406</v>
      </c>
      <c r="B4" s="228" t="s">
        <v>407</v>
      </c>
      <c r="C4" s="128"/>
      <c r="D4" s="128"/>
    </row>
    <row r="5" spans="1:21">
      <c r="A5" s="152" t="s">
        <v>408</v>
      </c>
      <c r="B5" s="228">
        <v>3300</v>
      </c>
      <c r="C5" s="128"/>
      <c r="D5" s="128"/>
    </row>
    <row r="6" spans="1:21">
      <c r="A6" s="152" t="s">
        <v>409</v>
      </c>
      <c r="B6" s="228">
        <v>3400</v>
      </c>
      <c r="C6" s="128"/>
      <c r="D6" s="128"/>
    </row>
    <row r="7" spans="1:21">
      <c r="A7" s="152" t="s">
        <v>52</v>
      </c>
      <c r="B7" s="228" t="s">
        <v>410</v>
      </c>
      <c r="C7" s="128"/>
      <c r="D7" s="128"/>
    </row>
    <row r="8" spans="1:21">
      <c r="A8" s="152" t="s">
        <v>411</v>
      </c>
      <c r="B8" s="228" t="s">
        <v>53</v>
      </c>
      <c r="C8" s="128"/>
      <c r="D8" s="128"/>
    </row>
    <row r="9" spans="1:21">
      <c r="A9" s="152" t="s">
        <v>412</v>
      </c>
      <c r="B9" s="228" t="s">
        <v>607</v>
      </c>
      <c r="C9" s="128"/>
      <c r="D9" s="128"/>
    </row>
    <row r="10" spans="1:21" ht="15.75" thickBot="1">
      <c r="A10" s="128"/>
      <c r="B10" s="128"/>
      <c r="C10" s="128"/>
      <c r="D10" s="128"/>
    </row>
    <row r="11" spans="1:21" ht="15.75" thickBot="1">
      <c r="B11" s="250" t="s">
        <v>652</v>
      </c>
      <c r="C11" s="334" t="s">
        <v>653</v>
      </c>
      <c r="D11" s="334"/>
      <c r="E11" s="334"/>
      <c r="F11" s="245" t="s">
        <v>603</v>
      </c>
    </row>
    <row r="12" spans="1:21" ht="15.75" thickBot="1">
      <c r="B12" s="251"/>
      <c r="C12" s="252" t="s">
        <v>656</v>
      </c>
      <c r="D12" s="253" t="s">
        <v>657</v>
      </c>
      <c r="E12" s="274" t="s">
        <v>658</v>
      </c>
      <c r="F12" s="248" t="s">
        <v>606</v>
      </c>
    </row>
    <row r="13" spans="1:21">
      <c r="B13" s="172" t="s">
        <v>663</v>
      </c>
      <c r="C13" s="172">
        <v>36206.058945655801</v>
      </c>
      <c r="D13" s="173">
        <v>40.391960144042898</v>
      </c>
      <c r="E13" s="173">
        <v>6.9397687911987296</v>
      </c>
      <c r="F13" s="174">
        <v>227.74765284983499</v>
      </c>
    </row>
    <row r="14" spans="1:21" ht="15.75" thickBot="1">
      <c r="B14" s="179" t="s">
        <v>667</v>
      </c>
      <c r="C14" s="179">
        <v>35378.421225547696</v>
      </c>
      <c r="D14" s="179">
        <v>41.707844734191795</v>
      </c>
      <c r="E14" s="179">
        <v>7.0297908782958904</v>
      </c>
      <c r="F14" s="180">
        <v>193.72049962219299</v>
      </c>
    </row>
    <row r="15" spans="1:21" ht="15.75" thickBot="1"/>
    <row r="16" spans="1:21" ht="15.75" thickBot="1">
      <c r="A16" s="340" t="s">
        <v>651</v>
      </c>
      <c r="B16" s="340"/>
      <c r="C16" s="340"/>
      <c r="D16" s="340"/>
      <c r="E16" s="227"/>
      <c r="F16" s="337" t="s">
        <v>651</v>
      </c>
      <c r="G16" s="338"/>
      <c r="H16" s="338"/>
      <c r="I16" s="338"/>
      <c r="J16" s="339"/>
      <c r="K16" s="168"/>
      <c r="L16" s="340" t="s">
        <v>651</v>
      </c>
      <c r="M16" s="338"/>
      <c r="N16" s="338"/>
      <c r="O16" s="339"/>
      <c r="P16" s="168"/>
      <c r="Q16" s="334" t="s">
        <v>651</v>
      </c>
      <c r="R16" s="335"/>
      <c r="S16" s="335"/>
      <c r="T16" s="336"/>
      <c r="U16" s="162"/>
    </row>
    <row r="17" spans="1:26" ht="15.75" thickBot="1">
      <c r="A17" s="165"/>
      <c r="B17" s="166"/>
      <c r="C17" s="166" t="s">
        <v>654</v>
      </c>
      <c r="D17" s="167"/>
      <c r="E17" s="227"/>
      <c r="F17" s="242"/>
      <c r="G17" s="337" t="s">
        <v>655</v>
      </c>
      <c r="H17" s="338"/>
      <c r="I17" s="338"/>
      <c r="J17" s="339"/>
      <c r="K17" s="168"/>
      <c r="L17" s="245"/>
      <c r="M17" s="169"/>
      <c r="N17" s="241" t="s">
        <v>705</v>
      </c>
      <c r="O17" s="163"/>
      <c r="P17" s="168"/>
      <c r="Q17" s="245"/>
      <c r="R17" s="246"/>
      <c r="S17" s="246" t="s">
        <v>706</v>
      </c>
      <c r="T17" s="247"/>
      <c r="U17" s="162"/>
    </row>
    <row r="18" spans="1:26" ht="15.75" thickBot="1">
      <c r="A18" s="170" t="s">
        <v>604</v>
      </c>
      <c r="B18" s="169" t="s">
        <v>605</v>
      </c>
      <c r="C18" s="169" t="s">
        <v>26</v>
      </c>
      <c r="D18" s="169" t="s">
        <v>659</v>
      </c>
      <c r="E18" s="227"/>
      <c r="F18" s="171" t="s">
        <v>604</v>
      </c>
      <c r="G18" s="164" t="s">
        <v>605</v>
      </c>
      <c r="H18" s="170" t="s">
        <v>26</v>
      </c>
      <c r="I18" s="169" t="s">
        <v>660</v>
      </c>
      <c r="J18" s="170" t="s">
        <v>661</v>
      </c>
      <c r="K18" s="168"/>
      <c r="L18" s="170" t="s">
        <v>604</v>
      </c>
      <c r="M18" s="169" t="s">
        <v>605</v>
      </c>
      <c r="N18" s="241" t="s">
        <v>26</v>
      </c>
      <c r="O18" s="171" t="s">
        <v>662</v>
      </c>
      <c r="P18" s="168"/>
      <c r="Q18" s="246" t="s">
        <v>604</v>
      </c>
      <c r="R18" s="248" t="s">
        <v>605</v>
      </c>
      <c r="S18" s="248" t="s">
        <v>26</v>
      </c>
      <c r="T18" s="249" t="s">
        <v>662</v>
      </c>
      <c r="U18" s="162"/>
    </row>
    <row r="19" spans="1:26" ht="15.75" thickBot="1">
      <c r="A19" s="331">
        <v>1</v>
      </c>
      <c r="B19" s="327">
        <v>1</v>
      </c>
      <c r="C19" s="173" t="s">
        <v>664</v>
      </c>
      <c r="D19" s="174">
        <v>218.78910400000001</v>
      </c>
      <c r="E19" s="284">
        <v>1</v>
      </c>
      <c r="F19" s="331">
        <v>1</v>
      </c>
      <c r="G19" s="327">
        <v>1</v>
      </c>
      <c r="H19" s="175" t="s">
        <v>610</v>
      </c>
      <c r="I19" s="174">
        <v>50</v>
      </c>
      <c r="J19" s="238">
        <v>18801.419999999998</v>
      </c>
      <c r="K19" s="285">
        <v>19</v>
      </c>
      <c r="L19" s="331">
        <v>1</v>
      </c>
      <c r="M19" s="325">
        <v>1</v>
      </c>
      <c r="N19" s="176" t="s">
        <v>665</v>
      </c>
      <c r="O19" s="177">
        <v>22.603999999999999</v>
      </c>
      <c r="P19" s="286">
        <v>37</v>
      </c>
      <c r="Q19" s="331">
        <v>1</v>
      </c>
      <c r="R19" s="328">
        <v>1</v>
      </c>
      <c r="S19" s="178" t="s">
        <v>666</v>
      </c>
      <c r="T19" s="177">
        <v>23.633199999999999</v>
      </c>
      <c r="U19" s="230">
        <v>55</v>
      </c>
    </row>
    <row r="20" spans="1:26" ht="15.75" thickBot="1">
      <c r="A20" s="331"/>
      <c r="B20" s="327"/>
      <c r="C20" s="179" t="s">
        <v>646</v>
      </c>
      <c r="D20" s="180">
        <v>193.05051900000001</v>
      </c>
      <c r="E20" s="284">
        <v>2</v>
      </c>
      <c r="F20" s="331"/>
      <c r="G20" s="327"/>
      <c r="H20" s="182" t="s">
        <v>647</v>
      </c>
      <c r="I20" s="180">
        <v>20</v>
      </c>
      <c r="J20" s="239">
        <v>45123.73</v>
      </c>
      <c r="K20" s="285">
        <v>20</v>
      </c>
      <c r="L20" s="331"/>
      <c r="M20" s="330"/>
      <c r="N20" s="183" t="s">
        <v>668</v>
      </c>
      <c r="O20" s="184" t="s">
        <v>7</v>
      </c>
      <c r="P20" s="286">
        <v>38</v>
      </c>
      <c r="Q20" s="331"/>
      <c r="R20" s="329"/>
      <c r="S20" s="185" t="s">
        <v>668</v>
      </c>
      <c r="T20" s="177">
        <v>6.7128800000000002</v>
      </c>
      <c r="U20" s="230">
        <v>56</v>
      </c>
      <c r="V20" s="186"/>
      <c r="W20" s="162"/>
      <c r="X20" s="162"/>
      <c r="Y20" s="162"/>
      <c r="Z20" s="162"/>
    </row>
    <row r="21" spans="1:26" ht="15.75" thickBot="1">
      <c r="A21" s="331"/>
      <c r="B21" s="327">
        <v>16</v>
      </c>
      <c r="C21" s="173" t="s">
        <v>664</v>
      </c>
      <c r="D21" s="174">
        <v>263.05395399999998</v>
      </c>
      <c r="E21" s="284">
        <v>4</v>
      </c>
      <c r="F21" s="331"/>
      <c r="G21" s="327">
        <v>16</v>
      </c>
      <c r="H21" s="175" t="s">
        <v>610</v>
      </c>
      <c r="I21" s="174">
        <v>90</v>
      </c>
      <c r="J21" s="238">
        <v>180015.8</v>
      </c>
      <c r="K21" s="285">
        <v>22</v>
      </c>
      <c r="L21" s="331"/>
      <c r="M21" s="325">
        <v>16</v>
      </c>
      <c r="N21" s="183" t="s">
        <v>665</v>
      </c>
      <c r="O21" s="177">
        <v>128.48099999999999</v>
      </c>
      <c r="P21" s="286">
        <v>40</v>
      </c>
      <c r="Q21" s="332"/>
      <c r="R21" s="325">
        <v>16</v>
      </c>
      <c r="S21" s="275" t="s">
        <v>666</v>
      </c>
      <c r="T21" s="177">
        <v>64.933800000000005</v>
      </c>
      <c r="U21" s="230">
        <v>58</v>
      </c>
      <c r="V21" s="162"/>
      <c r="W21" s="162"/>
      <c r="X21" s="162"/>
      <c r="Y21" s="162"/>
      <c r="Z21" s="162"/>
    </row>
    <row r="22" spans="1:26" ht="15.75" thickBot="1">
      <c r="A22" s="331"/>
      <c r="B22" s="327"/>
      <c r="C22" s="179" t="s">
        <v>646</v>
      </c>
      <c r="D22" s="180">
        <v>210.42430999999999</v>
      </c>
      <c r="E22" s="284">
        <v>5</v>
      </c>
      <c r="F22" s="331"/>
      <c r="G22" s="327"/>
      <c r="H22" s="182" t="s">
        <v>669</v>
      </c>
      <c r="I22" s="180">
        <v>40</v>
      </c>
      <c r="J22" s="239">
        <v>423897.51</v>
      </c>
      <c r="K22" s="285">
        <v>23</v>
      </c>
      <c r="L22" s="331"/>
      <c r="M22" s="330"/>
      <c r="N22" s="183" t="s">
        <v>668</v>
      </c>
      <c r="O22" s="184" t="s">
        <v>7</v>
      </c>
      <c r="P22" s="286">
        <v>41</v>
      </c>
      <c r="Q22" s="332"/>
      <c r="R22" s="331"/>
      <c r="S22" s="276" t="s">
        <v>668</v>
      </c>
      <c r="T22" s="177">
        <v>18.349900000000002</v>
      </c>
      <c r="U22" s="230">
        <v>59</v>
      </c>
      <c r="V22" s="162"/>
      <c r="W22" s="162"/>
      <c r="X22" s="162"/>
      <c r="Y22" s="162"/>
      <c r="Z22" s="162"/>
    </row>
    <row r="23" spans="1:26" ht="15.75" thickBot="1">
      <c r="A23" s="331"/>
      <c r="B23" s="328">
        <v>32</v>
      </c>
      <c r="C23" s="172" t="s">
        <v>664</v>
      </c>
      <c r="D23" s="174">
        <v>314.687431</v>
      </c>
      <c r="E23" s="284">
        <v>7</v>
      </c>
      <c r="F23" s="331"/>
      <c r="G23" s="328">
        <v>32</v>
      </c>
      <c r="H23" s="175" t="s">
        <v>610</v>
      </c>
      <c r="I23" s="174">
        <v>140</v>
      </c>
      <c r="J23" s="238">
        <v>221936.26</v>
      </c>
      <c r="K23" s="285">
        <v>25</v>
      </c>
      <c r="L23" s="331"/>
      <c r="M23" s="325">
        <v>32</v>
      </c>
      <c r="N23" s="183" t="s">
        <v>665</v>
      </c>
      <c r="O23" s="187">
        <v>186.40600000000001</v>
      </c>
      <c r="P23" s="286">
        <v>43</v>
      </c>
      <c r="Q23" s="332"/>
      <c r="R23" s="325">
        <v>32</v>
      </c>
      <c r="S23" s="275" t="s">
        <v>666</v>
      </c>
      <c r="T23" s="177">
        <v>122.143</v>
      </c>
      <c r="U23" s="230">
        <v>61</v>
      </c>
      <c r="V23" s="162"/>
      <c r="W23" s="162"/>
      <c r="X23" s="162"/>
      <c r="Y23" s="162"/>
      <c r="Z23" s="162"/>
    </row>
    <row r="24" spans="1:26" ht="15.75" thickBot="1">
      <c r="A24" s="331"/>
      <c r="B24" s="328"/>
      <c r="C24" s="179" t="s">
        <v>646</v>
      </c>
      <c r="D24" s="180">
        <v>227.89635699999999</v>
      </c>
      <c r="E24" s="284">
        <v>8</v>
      </c>
      <c r="F24" s="331"/>
      <c r="G24" s="328"/>
      <c r="H24" s="182" t="s">
        <v>611</v>
      </c>
      <c r="I24" s="180">
        <v>50</v>
      </c>
      <c r="J24" s="239">
        <v>571458.46</v>
      </c>
      <c r="K24" s="285">
        <v>26</v>
      </c>
      <c r="L24" s="331"/>
      <c r="M24" s="330"/>
      <c r="N24" s="183" t="s">
        <v>668</v>
      </c>
      <c r="O24" s="184" t="s">
        <v>7</v>
      </c>
      <c r="P24" s="286">
        <v>44</v>
      </c>
      <c r="Q24" s="332"/>
      <c r="R24" s="326"/>
      <c r="S24" s="276" t="s">
        <v>668</v>
      </c>
      <c r="T24" s="177">
        <v>32.849600000000002</v>
      </c>
      <c r="U24" s="230">
        <v>62</v>
      </c>
      <c r="V24" s="162"/>
      <c r="W24" s="162"/>
      <c r="X24" s="162"/>
      <c r="Y24" s="162"/>
      <c r="Z24" s="162"/>
    </row>
    <row r="25" spans="1:26" ht="15.75" thickBot="1">
      <c r="A25" s="331"/>
      <c r="B25" s="328">
        <v>64</v>
      </c>
      <c r="C25" s="172" t="s">
        <v>664</v>
      </c>
      <c r="D25" s="174">
        <v>415.19186500000001</v>
      </c>
      <c r="E25" s="284">
        <v>10</v>
      </c>
      <c r="F25" s="331"/>
      <c r="G25" s="328">
        <v>64</v>
      </c>
      <c r="H25" s="175" t="s">
        <v>610</v>
      </c>
      <c r="I25" s="174">
        <v>250</v>
      </c>
      <c r="J25" s="238">
        <v>256793.97</v>
      </c>
      <c r="K25" s="285">
        <v>28</v>
      </c>
      <c r="L25" s="331"/>
      <c r="M25" s="325">
        <v>64</v>
      </c>
      <c r="N25" s="183" t="s">
        <v>665</v>
      </c>
      <c r="O25" s="187">
        <v>300.637</v>
      </c>
      <c r="P25" s="286">
        <v>46</v>
      </c>
      <c r="Q25" s="332"/>
      <c r="R25" s="325">
        <v>64</v>
      </c>
      <c r="S25" s="277" t="s">
        <v>666</v>
      </c>
      <c r="T25" s="177">
        <v>227.94200000000001</v>
      </c>
      <c r="U25" s="230">
        <v>64</v>
      </c>
      <c r="V25" s="162"/>
      <c r="W25" s="162"/>
      <c r="X25" s="162"/>
      <c r="Y25" s="162"/>
      <c r="Z25" s="162"/>
    </row>
    <row r="26" spans="1:26" ht="15.75" thickBot="1">
      <c r="A26" s="331"/>
      <c r="B26" s="328"/>
      <c r="C26" s="179" t="s">
        <v>646</v>
      </c>
      <c r="D26" s="180">
        <v>257.95838800000001</v>
      </c>
      <c r="E26" s="284">
        <v>11</v>
      </c>
      <c r="F26" s="331"/>
      <c r="G26" s="328"/>
      <c r="H26" s="182" t="s">
        <v>669</v>
      </c>
      <c r="I26" s="180">
        <v>90</v>
      </c>
      <c r="J26" s="239">
        <v>703995.54</v>
      </c>
      <c r="K26" s="285">
        <v>29</v>
      </c>
      <c r="L26" s="331"/>
      <c r="M26" s="330"/>
      <c r="N26" s="183" t="s">
        <v>668</v>
      </c>
      <c r="O26" s="184" t="s">
        <v>7</v>
      </c>
      <c r="P26" s="286">
        <v>47</v>
      </c>
      <c r="Q26" s="332"/>
      <c r="R26" s="326"/>
      <c r="S26" s="277" t="s">
        <v>668</v>
      </c>
      <c r="T26" s="177">
        <v>60.451999999999998</v>
      </c>
      <c r="U26" s="230">
        <v>65</v>
      </c>
      <c r="V26" s="162"/>
      <c r="W26" s="162"/>
      <c r="X26" s="162"/>
      <c r="Y26" s="162"/>
      <c r="Z26" s="162"/>
    </row>
    <row r="27" spans="1:26" ht="15.75" thickBot="1">
      <c r="A27" s="331"/>
      <c r="B27" s="331">
        <v>128</v>
      </c>
      <c r="C27" s="173" t="s">
        <v>664</v>
      </c>
      <c r="D27" s="174">
        <v>627.99607962369896</v>
      </c>
      <c r="E27" s="284">
        <v>13</v>
      </c>
      <c r="F27" s="331"/>
      <c r="G27" s="331">
        <v>128</v>
      </c>
      <c r="H27" s="175" t="s">
        <v>610</v>
      </c>
      <c r="I27" s="174">
        <v>470</v>
      </c>
      <c r="J27" s="238">
        <v>269364.13</v>
      </c>
      <c r="K27" s="285">
        <v>31</v>
      </c>
      <c r="L27" s="331"/>
      <c r="M27" s="325">
        <v>128</v>
      </c>
      <c r="N27" s="176" t="s">
        <v>665</v>
      </c>
      <c r="O27" s="177">
        <v>524</v>
      </c>
      <c r="P27" s="286">
        <v>49</v>
      </c>
      <c r="Q27" s="332"/>
      <c r="R27" s="331">
        <v>128</v>
      </c>
      <c r="S27" s="275" t="s">
        <v>666</v>
      </c>
      <c r="T27" s="177">
        <v>448.93599999999998</v>
      </c>
      <c r="U27" s="230">
        <v>67</v>
      </c>
      <c r="V27" s="162"/>
      <c r="W27" s="162"/>
      <c r="X27" s="162"/>
      <c r="Y27" s="162"/>
      <c r="Z27" s="162"/>
    </row>
    <row r="28" spans="1:26" ht="15.75" thickBot="1">
      <c r="A28" s="331"/>
      <c r="B28" s="331"/>
      <c r="C28" s="179" t="s">
        <v>646</v>
      </c>
      <c r="D28" s="180">
        <v>319.15983892977198</v>
      </c>
      <c r="E28" s="284">
        <v>14</v>
      </c>
      <c r="F28" s="331"/>
      <c r="G28" s="331"/>
      <c r="H28" s="182" t="s">
        <v>669</v>
      </c>
      <c r="I28" s="180">
        <v>160</v>
      </c>
      <c r="J28" s="239">
        <v>781341.6</v>
      </c>
      <c r="K28" s="285">
        <v>32</v>
      </c>
      <c r="L28" s="331"/>
      <c r="M28" s="330"/>
      <c r="N28" s="183" t="s">
        <v>668</v>
      </c>
      <c r="O28" s="184" t="s">
        <v>7</v>
      </c>
      <c r="P28" s="286">
        <v>50</v>
      </c>
      <c r="Q28" s="332"/>
      <c r="R28" s="331"/>
      <c r="S28" s="276" t="s">
        <v>668</v>
      </c>
      <c r="T28" s="177">
        <v>116.6</v>
      </c>
      <c r="U28" s="230">
        <v>68</v>
      </c>
      <c r="V28" s="162"/>
      <c r="W28" s="162"/>
      <c r="X28" s="162"/>
      <c r="Y28" s="162"/>
      <c r="Z28" s="162"/>
    </row>
    <row r="29" spans="1:26" ht="15.75" thickBot="1">
      <c r="A29" s="331"/>
      <c r="B29" s="325">
        <v>256</v>
      </c>
      <c r="C29" s="172" t="s">
        <v>664</v>
      </c>
      <c r="D29" s="181">
        <v>1051.4222150000001</v>
      </c>
      <c r="E29" s="284">
        <v>16</v>
      </c>
      <c r="F29" s="331"/>
      <c r="G29" s="328">
        <v>256</v>
      </c>
      <c r="H29" s="181" t="s">
        <v>670</v>
      </c>
      <c r="I29" s="181">
        <v>920</v>
      </c>
      <c r="J29" s="239">
        <v>277281.58</v>
      </c>
      <c r="K29" s="285">
        <v>34</v>
      </c>
      <c r="L29" s="331"/>
      <c r="M29" s="325">
        <v>256</v>
      </c>
      <c r="N29" s="183" t="s">
        <v>665</v>
      </c>
      <c r="O29" s="187">
        <v>977.95500000000004</v>
      </c>
      <c r="P29" s="286">
        <v>52</v>
      </c>
      <c r="Q29" s="332"/>
      <c r="R29" s="325">
        <v>256</v>
      </c>
      <c r="S29" s="277" t="s">
        <v>666</v>
      </c>
      <c r="T29" s="177">
        <v>891.98699999999997</v>
      </c>
      <c r="U29" s="230">
        <v>70</v>
      </c>
      <c r="V29" s="162"/>
      <c r="W29" s="162"/>
      <c r="X29" s="162"/>
      <c r="Y29" s="162"/>
      <c r="Z29" s="162"/>
    </row>
    <row r="30" spans="1:26" ht="15.75" thickBot="1">
      <c r="A30" s="331"/>
      <c r="B30" s="325"/>
      <c r="C30" s="179" t="s">
        <v>646</v>
      </c>
      <c r="D30" s="180">
        <v>439.21461099999999</v>
      </c>
      <c r="E30" s="284">
        <v>17</v>
      </c>
      <c r="F30" s="331"/>
      <c r="G30" s="328"/>
      <c r="H30" s="180" t="s">
        <v>669</v>
      </c>
      <c r="I30" s="180">
        <v>310</v>
      </c>
      <c r="J30" s="239">
        <v>814910.71</v>
      </c>
      <c r="K30" s="285">
        <v>35</v>
      </c>
      <c r="L30" s="330"/>
      <c r="M30" s="330"/>
      <c r="N30" s="183" t="s">
        <v>668</v>
      </c>
      <c r="O30" s="184" t="s">
        <v>7</v>
      </c>
      <c r="P30" s="286">
        <v>53</v>
      </c>
      <c r="Q30" s="333"/>
      <c r="R30" s="341"/>
      <c r="S30" s="183" t="s">
        <v>668</v>
      </c>
      <c r="T30" s="243">
        <v>229.13800000000001</v>
      </c>
      <c r="U30" s="230">
        <v>71</v>
      </c>
      <c r="V30" s="162"/>
      <c r="W30" s="162"/>
      <c r="X30" s="162"/>
      <c r="Y30" s="162"/>
      <c r="Z30" s="162"/>
    </row>
    <row r="32" spans="1:26">
      <c r="B32" s="258"/>
      <c r="C32" s="258"/>
      <c r="D32" s="258"/>
      <c r="E32" s="258"/>
      <c r="F32" s="258"/>
    </row>
    <row r="33" spans="1:6" ht="23.25">
      <c r="A33" s="132" t="s">
        <v>615</v>
      </c>
      <c r="B33" s="13"/>
    </row>
    <row r="34" spans="1:6">
      <c r="A34" s="152" t="s">
        <v>613</v>
      </c>
      <c r="B34" s="12" t="s">
        <v>448</v>
      </c>
      <c r="C34" s="128"/>
      <c r="D34" s="128"/>
    </row>
    <row r="35" spans="1:6">
      <c r="A35" s="152" t="s">
        <v>42</v>
      </c>
      <c r="B35" s="12" t="s">
        <v>614</v>
      </c>
      <c r="C35" s="128"/>
      <c r="D35" s="128"/>
    </row>
    <row r="36" spans="1:6" ht="25.5">
      <c r="A36" s="152" t="s">
        <v>406</v>
      </c>
      <c r="B36" s="229" t="s">
        <v>471</v>
      </c>
      <c r="C36" s="128"/>
      <c r="D36" s="128"/>
    </row>
    <row r="37" spans="1:6">
      <c r="A37" s="152" t="s">
        <v>408</v>
      </c>
      <c r="B37" s="228">
        <v>3500</v>
      </c>
      <c r="C37" s="128"/>
      <c r="D37" s="128"/>
    </row>
    <row r="38" spans="1:6">
      <c r="A38" s="152" t="s">
        <v>409</v>
      </c>
      <c r="B38" s="228">
        <v>3800</v>
      </c>
      <c r="C38" s="128"/>
      <c r="D38" s="128"/>
    </row>
    <row r="39" spans="1:6">
      <c r="A39" s="152" t="s">
        <v>52</v>
      </c>
      <c r="B39" s="228" t="s">
        <v>472</v>
      </c>
      <c r="C39" s="128"/>
      <c r="D39" s="128"/>
    </row>
    <row r="40" spans="1:6">
      <c r="A40" s="152" t="s">
        <v>411</v>
      </c>
      <c r="B40" s="228" t="s">
        <v>53</v>
      </c>
      <c r="C40" s="128"/>
      <c r="D40" s="128"/>
    </row>
    <row r="41" spans="1:6">
      <c r="A41" s="152" t="s">
        <v>412</v>
      </c>
      <c r="B41" s="228" t="s">
        <v>473</v>
      </c>
      <c r="C41" s="128"/>
      <c r="D41" s="128"/>
    </row>
    <row r="42" spans="1:6" ht="15.75" thickBot="1">
      <c r="A42" s="128"/>
      <c r="B42" s="128"/>
      <c r="C42" s="128"/>
      <c r="D42" s="128"/>
    </row>
    <row r="43" spans="1:6" ht="15.75" thickBot="1">
      <c r="B43" s="351" t="s">
        <v>675</v>
      </c>
      <c r="C43" s="353" t="s">
        <v>653</v>
      </c>
      <c r="D43" s="353"/>
      <c r="E43" s="354"/>
      <c r="F43" s="191" t="s">
        <v>603</v>
      </c>
    </row>
    <row r="44" spans="1:6" ht="15.75" thickBot="1">
      <c r="B44" s="352"/>
      <c r="C44" s="197" t="s">
        <v>656</v>
      </c>
      <c r="D44" s="197" t="s">
        <v>657</v>
      </c>
      <c r="E44" s="197" t="s">
        <v>658</v>
      </c>
      <c r="F44" s="198" t="s">
        <v>606</v>
      </c>
    </row>
    <row r="45" spans="1:6" ht="15.75" thickBot="1">
      <c r="B45" s="205" t="s">
        <v>663</v>
      </c>
      <c r="C45" s="206">
        <v>23204.050803184498</v>
      </c>
      <c r="D45" s="206">
        <v>27.037563323974599</v>
      </c>
      <c r="E45" s="206">
        <v>5.7812118530273402</v>
      </c>
      <c r="F45" s="206">
        <v>227.74770000000001</v>
      </c>
    </row>
    <row r="46" spans="1:6" ht="15.75" thickBot="1">
      <c r="B46" s="205" t="s">
        <v>667</v>
      </c>
      <c r="C46" s="206">
        <v>22922.450394630399</v>
      </c>
      <c r="D46" s="206">
        <v>19.319190979003899</v>
      </c>
      <c r="E46" s="206">
        <v>6.2002325057983398</v>
      </c>
      <c r="F46" s="206">
        <v>193.72049962219299</v>
      </c>
    </row>
    <row r="47" spans="1:6" ht="15.75" thickBot="1">
      <c r="B47" s="205" t="s">
        <v>679</v>
      </c>
      <c r="C47" s="206">
        <v>22920.371364303999</v>
      </c>
      <c r="D47" s="206">
        <v>20.955710411071699</v>
      </c>
      <c r="E47" s="206">
        <v>6.2237453460693297</v>
      </c>
      <c r="F47" s="206">
        <v>193.72049999999999</v>
      </c>
    </row>
    <row r="48" spans="1:6" ht="15.75" thickBot="1">
      <c r="A48" s="128"/>
      <c r="B48" s="128"/>
    </row>
    <row r="49" spans="1:27" ht="15.75" thickBot="1">
      <c r="A49" s="355" t="s">
        <v>671</v>
      </c>
      <c r="B49" s="356"/>
      <c r="C49" s="356"/>
      <c r="D49" s="357"/>
      <c r="E49" s="234"/>
      <c r="F49" s="355" t="s">
        <v>672</v>
      </c>
      <c r="G49" s="356"/>
      <c r="H49" s="356"/>
      <c r="I49" s="356"/>
      <c r="J49" s="357"/>
      <c r="K49" s="189"/>
      <c r="L49" s="355" t="s">
        <v>673</v>
      </c>
      <c r="M49" s="356"/>
      <c r="N49" s="356"/>
      <c r="O49" s="357"/>
      <c r="P49" s="189"/>
      <c r="Q49" s="363" t="s">
        <v>674</v>
      </c>
      <c r="R49" s="364"/>
      <c r="S49" s="364"/>
      <c r="T49" s="365"/>
      <c r="U49" s="231"/>
      <c r="V49" s="188"/>
    </row>
    <row r="50" spans="1:27" ht="15.75" thickBot="1">
      <c r="A50" s="353" t="s">
        <v>654</v>
      </c>
      <c r="B50" s="358"/>
      <c r="C50" s="358"/>
      <c r="D50" s="359"/>
      <c r="E50" s="235"/>
      <c r="F50" s="360" t="s">
        <v>655</v>
      </c>
      <c r="G50" s="361"/>
      <c r="H50" s="361"/>
      <c r="I50" s="361"/>
      <c r="J50" s="362"/>
      <c r="K50" s="194"/>
      <c r="L50" s="353" t="s">
        <v>705</v>
      </c>
      <c r="M50" s="358"/>
      <c r="N50" s="358"/>
      <c r="O50" s="359"/>
      <c r="P50" s="195"/>
      <c r="Q50" s="366" t="s">
        <v>706</v>
      </c>
      <c r="R50" s="367"/>
      <c r="S50" s="367"/>
      <c r="T50" s="368"/>
      <c r="U50" s="232"/>
      <c r="V50" s="188"/>
    </row>
    <row r="51" spans="1:27" ht="15.75" thickBot="1">
      <c r="A51" s="260" t="s">
        <v>604</v>
      </c>
      <c r="B51" s="196" t="s">
        <v>605</v>
      </c>
      <c r="C51" s="200" t="s">
        <v>26</v>
      </c>
      <c r="D51" s="200" t="s">
        <v>659</v>
      </c>
      <c r="E51" s="236"/>
      <c r="F51" s="259" t="s">
        <v>604</v>
      </c>
      <c r="G51" s="193" t="s">
        <v>605</v>
      </c>
      <c r="H51" s="192" t="s">
        <v>26</v>
      </c>
      <c r="I51" s="201" t="s">
        <v>660</v>
      </c>
      <c r="J51" s="202" t="s">
        <v>661</v>
      </c>
      <c r="K51" s="203"/>
      <c r="L51" s="199" t="s">
        <v>604</v>
      </c>
      <c r="M51" s="196" t="s">
        <v>605</v>
      </c>
      <c r="N51" s="196" t="s">
        <v>26</v>
      </c>
      <c r="O51" s="200" t="s">
        <v>676</v>
      </c>
      <c r="P51" s="195"/>
      <c r="Q51" s="199" t="s">
        <v>604</v>
      </c>
      <c r="R51" s="196" t="s">
        <v>605</v>
      </c>
      <c r="S51" s="204" t="s">
        <v>26</v>
      </c>
      <c r="T51" s="190" t="s">
        <v>662</v>
      </c>
      <c r="U51" s="233"/>
      <c r="V51" s="188"/>
    </row>
    <row r="52" spans="1:27" ht="15.75" thickBot="1">
      <c r="A52" s="347">
        <v>1</v>
      </c>
      <c r="B52" s="342">
        <v>1</v>
      </c>
      <c r="C52" s="208" t="s">
        <v>664</v>
      </c>
      <c r="D52" s="208">
        <v>126.054545</v>
      </c>
      <c r="E52" s="284">
        <v>1</v>
      </c>
      <c r="F52" s="342">
        <v>1</v>
      </c>
      <c r="G52" s="342">
        <v>1</v>
      </c>
      <c r="H52" s="194" t="s">
        <v>610</v>
      </c>
      <c r="I52" s="210">
        <v>30</v>
      </c>
      <c r="J52" s="240">
        <v>35026.07</v>
      </c>
      <c r="K52" s="285">
        <v>19</v>
      </c>
      <c r="L52" s="342">
        <v>1</v>
      </c>
      <c r="M52" s="342">
        <v>1</v>
      </c>
      <c r="N52" s="211" t="s">
        <v>665</v>
      </c>
      <c r="O52" s="244">
        <v>13.677099999999999</v>
      </c>
      <c r="P52" s="286">
        <v>37</v>
      </c>
      <c r="Q52" s="342">
        <v>1</v>
      </c>
      <c r="R52" s="347">
        <v>1</v>
      </c>
      <c r="S52" s="213" t="s">
        <v>666</v>
      </c>
      <c r="T52" s="240">
        <v>11.69</v>
      </c>
      <c r="U52" s="230">
        <v>55</v>
      </c>
      <c r="V52" s="188"/>
    </row>
    <row r="53" spans="1:27" ht="15.75" thickBot="1">
      <c r="A53" s="347"/>
      <c r="B53" s="349"/>
      <c r="C53" s="214" t="s">
        <v>677</v>
      </c>
      <c r="D53" s="214">
        <v>100.385409</v>
      </c>
      <c r="E53" s="284">
        <v>2</v>
      </c>
      <c r="F53" s="342"/>
      <c r="G53" s="349"/>
      <c r="H53" s="194" t="s">
        <v>678</v>
      </c>
      <c r="I53" s="215">
        <v>10</v>
      </c>
      <c r="J53" s="223">
        <v>64708.2</v>
      </c>
      <c r="K53" s="285">
        <v>20</v>
      </c>
      <c r="L53" s="342"/>
      <c r="M53" s="342"/>
      <c r="N53" s="211" t="s">
        <v>668</v>
      </c>
      <c r="O53" s="244" t="s">
        <v>7</v>
      </c>
      <c r="P53" s="286">
        <v>38</v>
      </c>
      <c r="Q53" s="342"/>
      <c r="R53" s="347"/>
      <c r="S53" s="213" t="s">
        <v>668</v>
      </c>
      <c r="T53" s="240">
        <v>4.43</v>
      </c>
      <c r="U53" s="230">
        <v>56</v>
      </c>
      <c r="V53" s="188"/>
    </row>
    <row r="54" spans="1:27" ht="15.75" thickBot="1">
      <c r="A54" s="347"/>
      <c r="B54" s="349"/>
      <c r="C54" s="217" t="s">
        <v>648</v>
      </c>
      <c r="D54" s="217">
        <v>103.560985</v>
      </c>
      <c r="E54" s="284">
        <v>3</v>
      </c>
      <c r="F54" s="342"/>
      <c r="G54" s="350"/>
      <c r="H54" s="194" t="s">
        <v>680</v>
      </c>
      <c r="I54" s="219">
        <v>20</v>
      </c>
      <c r="J54" s="226">
        <v>59274.879999999997</v>
      </c>
      <c r="K54" s="285">
        <v>21</v>
      </c>
      <c r="L54" s="342"/>
      <c r="M54" s="343"/>
      <c r="N54" s="195" t="s">
        <v>681</v>
      </c>
      <c r="O54" s="244" t="s">
        <v>7</v>
      </c>
      <c r="P54" s="286">
        <v>39</v>
      </c>
      <c r="Q54" s="342"/>
      <c r="R54" s="347"/>
      <c r="S54" s="205" t="s">
        <v>681</v>
      </c>
      <c r="T54" s="240">
        <v>6.35</v>
      </c>
      <c r="U54" s="230">
        <v>57</v>
      </c>
      <c r="V54" s="188"/>
      <c r="W54" s="188"/>
      <c r="X54" s="188"/>
      <c r="Y54" s="188"/>
      <c r="Z54" s="188"/>
      <c r="AA54" s="188"/>
    </row>
    <row r="55" spans="1:27" ht="15.75" thickBot="1">
      <c r="A55" s="347"/>
      <c r="B55" s="342">
        <v>16</v>
      </c>
      <c r="C55" s="208" t="s">
        <v>645</v>
      </c>
      <c r="D55" s="208">
        <v>191.382903</v>
      </c>
      <c r="E55" s="284">
        <v>4</v>
      </c>
      <c r="F55" s="342"/>
      <c r="G55" s="342">
        <v>16</v>
      </c>
      <c r="H55" s="220" t="s">
        <v>610</v>
      </c>
      <c r="I55" s="210">
        <v>70</v>
      </c>
      <c r="J55" s="240">
        <v>228749.48</v>
      </c>
      <c r="K55" s="285">
        <v>22</v>
      </c>
      <c r="L55" s="342"/>
      <c r="M55" s="342">
        <v>16</v>
      </c>
      <c r="N55" s="221" t="s">
        <v>682</v>
      </c>
      <c r="O55" s="244">
        <v>103.905</v>
      </c>
      <c r="P55" s="286">
        <v>40</v>
      </c>
      <c r="Q55" s="342"/>
      <c r="R55" s="342">
        <v>16</v>
      </c>
      <c r="S55" s="216" t="s">
        <v>683</v>
      </c>
      <c r="T55" s="240">
        <v>51.64</v>
      </c>
      <c r="U55" s="230">
        <v>58</v>
      </c>
      <c r="V55" s="188"/>
      <c r="W55" s="188"/>
      <c r="Y55" s="195"/>
      <c r="Z55" s="188"/>
      <c r="AA55" s="188"/>
    </row>
    <row r="56" spans="1:27" ht="15.75" thickBot="1">
      <c r="A56" s="347"/>
      <c r="B56" s="349"/>
      <c r="C56" s="214" t="s">
        <v>677</v>
      </c>
      <c r="D56" s="214">
        <v>113.160372</v>
      </c>
      <c r="E56" s="284">
        <v>5</v>
      </c>
      <c r="F56" s="342"/>
      <c r="G56" s="349"/>
      <c r="H56" s="194" t="s">
        <v>678</v>
      </c>
      <c r="I56" s="215">
        <v>30</v>
      </c>
      <c r="J56" s="223">
        <v>558749.4</v>
      </c>
      <c r="K56" s="285">
        <v>23</v>
      </c>
      <c r="L56" s="342"/>
      <c r="M56" s="342"/>
      <c r="N56" s="211" t="s">
        <v>668</v>
      </c>
      <c r="O56" s="244" t="s">
        <v>7</v>
      </c>
      <c r="P56" s="286">
        <v>41</v>
      </c>
      <c r="Q56" s="342"/>
      <c r="R56" s="342"/>
      <c r="S56" s="216" t="s">
        <v>668</v>
      </c>
      <c r="T56" s="240">
        <v>14.9</v>
      </c>
      <c r="U56" s="230">
        <v>59</v>
      </c>
      <c r="V56" s="188"/>
      <c r="W56" s="188"/>
      <c r="X56" s="188"/>
      <c r="Y56" s="188"/>
      <c r="Z56" s="188"/>
      <c r="AA56" s="188"/>
    </row>
    <row r="57" spans="1:27" ht="15.75" thickBot="1">
      <c r="A57" s="347"/>
      <c r="B57" s="350"/>
      <c r="C57" s="217" t="s">
        <v>648</v>
      </c>
      <c r="D57" s="217">
        <v>111.21739700000001</v>
      </c>
      <c r="E57" s="284">
        <v>6</v>
      </c>
      <c r="F57" s="342"/>
      <c r="G57" s="350"/>
      <c r="H57" s="194" t="s">
        <v>680</v>
      </c>
      <c r="I57" s="219">
        <v>20</v>
      </c>
      <c r="J57" s="226">
        <v>656847.02</v>
      </c>
      <c r="K57" s="285">
        <v>24</v>
      </c>
      <c r="L57" s="342"/>
      <c r="M57" s="343"/>
      <c r="N57" s="211" t="s">
        <v>681</v>
      </c>
      <c r="O57" s="244" t="s">
        <v>7</v>
      </c>
      <c r="P57" s="286">
        <v>42</v>
      </c>
      <c r="Q57" s="342"/>
      <c r="R57" s="342"/>
      <c r="S57" s="216" t="s">
        <v>681</v>
      </c>
      <c r="T57" s="240">
        <v>8.92</v>
      </c>
      <c r="U57" s="230">
        <v>60</v>
      </c>
      <c r="V57" s="188"/>
      <c r="W57" s="188"/>
      <c r="X57" s="188"/>
      <c r="Y57" s="188"/>
      <c r="Z57" s="188"/>
      <c r="AA57" s="188"/>
    </row>
    <row r="58" spans="1:27" ht="15.75" thickBot="1">
      <c r="A58" s="342"/>
      <c r="B58" s="342">
        <v>32</v>
      </c>
      <c r="C58" s="207" t="s">
        <v>645</v>
      </c>
      <c r="D58" s="208">
        <v>238.07170400000001</v>
      </c>
      <c r="E58" s="284">
        <v>7</v>
      </c>
      <c r="F58" s="342"/>
      <c r="G58" s="342">
        <v>32</v>
      </c>
      <c r="H58" s="220" t="s">
        <v>610</v>
      </c>
      <c r="I58" s="210">
        <v>120</v>
      </c>
      <c r="J58" s="240">
        <v>257562.93</v>
      </c>
      <c r="K58" s="285">
        <v>25</v>
      </c>
      <c r="L58" s="342"/>
      <c r="M58" s="342">
        <v>32</v>
      </c>
      <c r="N58" s="221" t="s">
        <v>682</v>
      </c>
      <c r="O58" s="244">
        <v>155.59899999999999</v>
      </c>
      <c r="P58" s="286">
        <v>43</v>
      </c>
      <c r="Q58" s="342"/>
      <c r="R58" s="342">
        <v>32</v>
      </c>
      <c r="S58" s="222" t="s">
        <v>683</v>
      </c>
      <c r="T58" s="240">
        <v>104.94</v>
      </c>
      <c r="U58" s="230">
        <v>61</v>
      </c>
      <c r="V58" s="188"/>
      <c r="W58" s="188"/>
      <c r="X58" s="188"/>
      <c r="Y58" s="188"/>
      <c r="Z58" s="188"/>
      <c r="AA58" s="188"/>
    </row>
    <row r="59" spans="1:27" ht="15.75" thickBot="1">
      <c r="A59" s="342"/>
      <c r="B59" s="349"/>
      <c r="C59" s="213" t="s">
        <v>677</v>
      </c>
      <c r="D59" s="214">
        <v>126.43365900000001</v>
      </c>
      <c r="E59" s="284">
        <v>8</v>
      </c>
      <c r="F59" s="342"/>
      <c r="G59" s="349"/>
      <c r="H59" s="194" t="s">
        <v>678</v>
      </c>
      <c r="I59" s="215">
        <v>40</v>
      </c>
      <c r="J59" s="223">
        <v>710073.52</v>
      </c>
      <c r="K59" s="285">
        <v>26</v>
      </c>
      <c r="L59" s="342"/>
      <c r="M59" s="342"/>
      <c r="N59" s="211" t="s">
        <v>668</v>
      </c>
      <c r="O59" s="244" t="s">
        <v>7</v>
      </c>
      <c r="P59" s="286">
        <v>44</v>
      </c>
      <c r="Q59" s="342"/>
      <c r="R59" s="342"/>
      <c r="S59" s="216" t="s">
        <v>668</v>
      </c>
      <c r="T59" s="240">
        <v>27.72</v>
      </c>
      <c r="U59" s="230">
        <v>62</v>
      </c>
      <c r="V59" s="188"/>
      <c r="W59" s="188"/>
      <c r="X59" s="188"/>
      <c r="Y59" s="188"/>
      <c r="Z59" s="188"/>
      <c r="AA59" s="188"/>
    </row>
    <row r="60" spans="1:27" ht="15.75" thickBot="1">
      <c r="A60" s="342"/>
      <c r="B60" s="350"/>
      <c r="C60" s="205" t="s">
        <v>684</v>
      </c>
      <c r="D60" s="217">
        <v>120.45177200000001</v>
      </c>
      <c r="E60" s="284">
        <v>9</v>
      </c>
      <c r="F60" s="342"/>
      <c r="G60" s="350"/>
      <c r="H60" s="194" t="s">
        <v>680</v>
      </c>
      <c r="I60" s="219">
        <v>30</v>
      </c>
      <c r="J60" s="226">
        <v>1053222.8600000001</v>
      </c>
      <c r="K60" s="285">
        <v>27</v>
      </c>
      <c r="L60" s="342"/>
      <c r="M60" s="343"/>
      <c r="N60" s="211" t="s">
        <v>681</v>
      </c>
      <c r="O60" s="244" t="s">
        <v>7</v>
      </c>
      <c r="P60" s="286">
        <v>45</v>
      </c>
      <c r="Q60" s="342"/>
      <c r="R60" s="342"/>
      <c r="S60" s="216" t="s">
        <v>681</v>
      </c>
      <c r="T60" s="240">
        <v>11.73</v>
      </c>
      <c r="U60" s="230">
        <v>63</v>
      </c>
      <c r="V60" s="188"/>
      <c r="W60" s="188"/>
      <c r="X60" s="188"/>
      <c r="Y60" s="188"/>
      <c r="Z60" s="188"/>
      <c r="AA60" s="188"/>
    </row>
    <row r="61" spans="1:27" ht="15.75" thickBot="1">
      <c r="A61" s="342"/>
      <c r="B61" s="342">
        <v>64</v>
      </c>
      <c r="C61" s="207" t="s">
        <v>645</v>
      </c>
      <c r="D61" s="208">
        <v>341.37182200000001</v>
      </c>
      <c r="E61" s="284">
        <v>10</v>
      </c>
      <c r="F61" s="342"/>
      <c r="G61" s="342">
        <v>64</v>
      </c>
      <c r="H61" s="209" t="s">
        <v>610</v>
      </c>
      <c r="I61" s="210">
        <v>230</v>
      </c>
      <c r="J61" s="240">
        <v>281622.74</v>
      </c>
      <c r="K61" s="285">
        <v>28</v>
      </c>
      <c r="L61" s="347"/>
      <c r="M61" s="342">
        <v>64</v>
      </c>
      <c r="N61" s="221" t="s">
        <v>682</v>
      </c>
      <c r="O61" s="244">
        <v>281.65699999999998</v>
      </c>
      <c r="P61" s="286">
        <v>46</v>
      </c>
      <c r="Q61" s="342"/>
      <c r="R61" s="342">
        <v>64</v>
      </c>
      <c r="S61" s="216" t="s">
        <v>683</v>
      </c>
      <c r="T61" s="240">
        <v>204.08</v>
      </c>
      <c r="U61" s="230">
        <v>64</v>
      </c>
      <c r="V61" s="188"/>
      <c r="W61" s="188"/>
      <c r="X61" s="188"/>
      <c r="Y61" s="188"/>
      <c r="Z61" s="188"/>
      <c r="AA61" s="188"/>
    </row>
    <row r="62" spans="1:27" ht="15.75" thickBot="1">
      <c r="A62" s="342"/>
      <c r="B62" s="349"/>
      <c r="C62" s="213" t="s">
        <v>677</v>
      </c>
      <c r="D62" s="214">
        <v>149.57072700000001</v>
      </c>
      <c r="E62" s="284">
        <v>11</v>
      </c>
      <c r="F62" s="342"/>
      <c r="G62" s="349"/>
      <c r="H62" s="212" t="s">
        <v>678</v>
      </c>
      <c r="I62" s="215">
        <v>70</v>
      </c>
      <c r="J62" s="223">
        <v>858706.21</v>
      </c>
      <c r="K62" s="285">
        <v>29</v>
      </c>
      <c r="L62" s="347"/>
      <c r="M62" s="342"/>
      <c r="N62" s="211" t="s">
        <v>668</v>
      </c>
      <c r="O62" s="244" t="s">
        <v>7</v>
      </c>
      <c r="P62" s="286">
        <v>47</v>
      </c>
      <c r="Q62" s="342"/>
      <c r="R62" s="342"/>
      <c r="S62" s="216" t="s">
        <v>668</v>
      </c>
      <c r="T62" s="240">
        <v>51.07</v>
      </c>
      <c r="U62" s="230">
        <v>65</v>
      </c>
      <c r="V62" s="188"/>
      <c r="W62" s="188"/>
      <c r="X62" s="188"/>
      <c r="Y62" s="188"/>
      <c r="Z62" s="188"/>
      <c r="AA62" s="188"/>
    </row>
    <row r="63" spans="1:27" ht="15.75" thickBot="1">
      <c r="A63" s="342"/>
      <c r="B63" s="350"/>
      <c r="C63" s="205" t="s">
        <v>684</v>
      </c>
      <c r="D63" s="217">
        <v>142.420053</v>
      </c>
      <c r="E63" s="284">
        <v>12</v>
      </c>
      <c r="F63" s="342"/>
      <c r="G63" s="350"/>
      <c r="H63" s="218" t="s">
        <v>680</v>
      </c>
      <c r="I63" s="219">
        <v>40</v>
      </c>
      <c r="J63" s="226">
        <v>1489011.46</v>
      </c>
      <c r="K63" s="285">
        <v>30</v>
      </c>
      <c r="L63" s="347"/>
      <c r="M63" s="343"/>
      <c r="N63" s="211" t="s">
        <v>681</v>
      </c>
      <c r="O63" s="244" t="s">
        <v>7</v>
      </c>
      <c r="P63" s="286">
        <v>48</v>
      </c>
      <c r="Q63" s="342"/>
      <c r="R63" s="342"/>
      <c r="S63" s="216" t="s">
        <v>681</v>
      </c>
      <c r="T63" s="240">
        <v>18.84</v>
      </c>
      <c r="U63" s="230">
        <v>66</v>
      </c>
    </row>
    <row r="64" spans="1:27" ht="15.75" thickBot="1">
      <c r="A64" s="342"/>
      <c r="B64" s="342">
        <v>128</v>
      </c>
      <c r="C64" s="207" t="s">
        <v>645</v>
      </c>
      <c r="D64" s="214">
        <v>579.12175655365002</v>
      </c>
      <c r="E64" s="284">
        <v>13</v>
      </c>
      <c r="F64" s="342"/>
      <c r="G64" s="342">
        <v>128</v>
      </c>
      <c r="H64" s="209" t="s">
        <v>610</v>
      </c>
      <c r="I64" s="215">
        <v>430</v>
      </c>
      <c r="J64" s="223">
        <v>295797.88</v>
      </c>
      <c r="K64" s="285">
        <v>31</v>
      </c>
      <c r="L64" s="342"/>
      <c r="M64" s="342">
        <v>128</v>
      </c>
      <c r="N64" s="221" t="s">
        <v>682</v>
      </c>
      <c r="O64" s="244">
        <v>525.40599999999995</v>
      </c>
      <c r="P64" s="286">
        <v>49</v>
      </c>
      <c r="Q64" s="342"/>
      <c r="R64" s="342">
        <v>128</v>
      </c>
      <c r="S64" s="278" t="s">
        <v>683</v>
      </c>
      <c r="T64" s="240">
        <v>413.18</v>
      </c>
      <c r="U64" s="230">
        <v>67</v>
      </c>
    </row>
    <row r="65" spans="1:21" ht="15.75" thickBot="1">
      <c r="A65" s="342"/>
      <c r="B65" s="349"/>
      <c r="C65" s="213" t="s">
        <v>677</v>
      </c>
      <c r="D65" s="214">
        <v>203.44256274402099</v>
      </c>
      <c r="E65" s="284">
        <v>14</v>
      </c>
      <c r="F65" s="342"/>
      <c r="G65" s="349"/>
      <c r="H65" s="212" t="s">
        <v>678</v>
      </c>
      <c r="I65" s="215">
        <v>150</v>
      </c>
      <c r="J65" s="223">
        <v>855297.53</v>
      </c>
      <c r="K65" s="285">
        <v>32</v>
      </c>
      <c r="L65" s="342"/>
      <c r="M65" s="342"/>
      <c r="N65" s="211" t="s">
        <v>668</v>
      </c>
      <c r="O65" s="244" t="s">
        <v>7</v>
      </c>
      <c r="P65" s="286">
        <v>50</v>
      </c>
      <c r="Q65" s="342"/>
      <c r="R65" s="342"/>
      <c r="S65" s="217" t="s">
        <v>668</v>
      </c>
      <c r="T65" s="240">
        <v>100.62</v>
      </c>
      <c r="U65" s="230">
        <v>68</v>
      </c>
    </row>
    <row r="66" spans="1:21" ht="15.75" thickBot="1">
      <c r="A66" s="342"/>
      <c r="B66" s="350"/>
      <c r="C66" s="205" t="s">
        <v>684</v>
      </c>
      <c r="D66" s="214">
        <v>167.614552006125</v>
      </c>
      <c r="E66" s="284">
        <v>15</v>
      </c>
      <c r="F66" s="342"/>
      <c r="G66" s="350"/>
      <c r="H66" s="218" t="s">
        <v>680</v>
      </c>
      <c r="I66" s="215">
        <v>70</v>
      </c>
      <c r="J66" s="223">
        <v>1826921.65</v>
      </c>
      <c r="K66" s="285">
        <v>33</v>
      </c>
      <c r="L66" s="342"/>
      <c r="M66" s="343"/>
      <c r="N66" s="211" t="s">
        <v>681</v>
      </c>
      <c r="O66" s="244" t="s">
        <v>7</v>
      </c>
      <c r="P66" s="286">
        <v>51</v>
      </c>
      <c r="Q66" s="342"/>
      <c r="R66" s="342"/>
      <c r="S66" s="217" t="s">
        <v>681</v>
      </c>
      <c r="T66" s="240">
        <v>35.21</v>
      </c>
      <c r="U66" s="230">
        <v>69</v>
      </c>
    </row>
    <row r="67" spans="1:21" ht="15.75" thickBot="1">
      <c r="A67" s="347"/>
      <c r="B67" s="342">
        <v>256</v>
      </c>
      <c r="C67" s="208" t="s">
        <v>645</v>
      </c>
      <c r="D67" s="208">
        <v>993.899632</v>
      </c>
      <c r="E67" s="284">
        <v>16</v>
      </c>
      <c r="F67" s="347"/>
      <c r="G67" s="342">
        <v>256</v>
      </c>
      <c r="H67" s="261" t="s">
        <v>610</v>
      </c>
      <c r="I67" s="210">
        <v>870</v>
      </c>
      <c r="J67" s="240">
        <v>294485.92</v>
      </c>
      <c r="K67" s="285">
        <v>34</v>
      </c>
      <c r="L67" s="342"/>
      <c r="M67" s="342">
        <v>256</v>
      </c>
      <c r="N67" s="222" t="s">
        <v>682</v>
      </c>
      <c r="O67" s="244">
        <v>961.97400000000005</v>
      </c>
      <c r="P67" s="286">
        <v>52</v>
      </c>
      <c r="Q67" s="342"/>
      <c r="R67" s="344">
        <v>256</v>
      </c>
      <c r="S67" s="217" t="s">
        <v>683</v>
      </c>
      <c r="T67" s="240">
        <v>856.9</v>
      </c>
      <c r="U67" s="230">
        <v>70</v>
      </c>
    </row>
    <row r="68" spans="1:21" ht="15.75" thickBot="1">
      <c r="A68" s="347"/>
      <c r="B68" s="349"/>
      <c r="C68" s="214" t="s">
        <v>677</v>
      </c>
      <c r="D68" s="214">
        <v>308.64963499999999</v>
      </c>
      <c r="E68" s="284">
        <v>17</v>
      </c>
      <c r="F68" s="347"/>
      <c r="G68" s="349"/>
      <c r="H68" s="224" t="s">
        <v>678</v>
      </c>
      <c r="I68" s="215">
        <v>280</v>
      </c>
      <c r="J68" s="223">
        <v>899173.34</v>
      </c>
      <c r="K68" s="285">
        <v>35</v>
      </c>
      <c r="L68" s="342"/>
      <c r="M68" s="342"/>
      <c r="N68" s="216" t="s">
        <v>668</v>
      </c>
      <c r="O68" s="244" t="s">
        <v>7</v>
      </c>
      <c r="P68" s="286">
        <v>53</v>
      </c>
      <c r="Q68" s="342"/>
      <c r="R68" s="345"/>
      <c r="S68" s="217" t="s">
        <v>668</v>
      </c>
      <c r="T68" s="240">
        <v>199.36</v>
      </c>
      <c r="U68" s="230">
        <v>71</v>
      </c>
    </row>
    <row r="69" spans="1:21" ht="15.75" thickBot="1">
      <c r="A69" s="348"/>
      <c r="B69" s="350"/>
      <c r="C69" s="217" t="s">
        <v>684</v>
      </c>
      <c r="D69" s="217">
        <v>226.59311299999999</v>
      </c>
      <c r="E69" s="284">
        <v>18</v>
      </c>
      <c r="F69" s="348"/>
      <c r="G69" s="350"/>
      <c r="H69" s="225" t="s">
        <v>680</v>
      </c>
      <c r="I69" s="219">
        <v>130</v>
      </c>
      <c r="J69" s="226">
        <v>2008753.89</v>
      </c>
      <c r="K69" s="285">
        <v>36</v>
      </c>
      <c r="L69" s="342"/>
      <c r="M69" s="343"/>
      <c r="N69" s="216" t="s">
        <v>681</v>
      </c>
      <c r="O69" s="244" t="s">
        <v>7</v>
      </c>
      <c r="P69" s="286">
        <v>54</v>
      </c>
      <c r="Q69" s="343"/>
      <c r="R69" s="346"/>
      <c r="S69" s="217" t="s">
        <v>681</v>
      </c>
      <c r="T69" s="240">
        <v>66.55</v>
      </c>
      <c r="U69" s="230">
        <v>72</v>
      </c>
    </row>
  </sheetData>
  <mergeCells count="72">
    <mergeCell ref="R64:R66"/>
    <mergeCell ref="R55:R57"/>
    <mergeCell ref="A49:D49"/>
    <mergeCell ref="A50:D50"/>
    <mergeCell ref="F49:J49"/>
    <mergeCell ref="F50:J50"/>
    <mergeCell ref="L49:O49"/>
    <mergeCell ref="L50:O50"/>
    <mergeCell ref="Q49:T49"/>
    <mergeCell ref="Q50:T50"/>
    <mergeCell ref="M64:M66"/>
    <mergeCell ref="B64:B66"/>
    <mergeCell ref="G64:G66"/>
    <mergeCell ref="R52:R54"/>
    <mergeCell ref="B55:B57"/>
    <mergeCell ref="G55:G57"/>
    <mergeCell ref="Q52:Q69"/>
    <mergeCell ref="R67:R69"/>
    <mergeCell ref="A52:A69"/>
    <mergeCell ref="G67:G69"/>
    <mergeCell ref="B67:B69"/>
    <mergeCell ref="F52:F69"/>
    <mergeCell ref="B58:B60"/>
    <mergeCell ref="G58:G60"/>
    <mergeCell ref="M58:M60"/>
    <mergeCell ref="R58:R60"/>
    <mergeCell ref="B61:B63"/>
    <mergeCell ref="G61:G63"/>
    <mergeCell ref="M61:M63"/>
    <mergeCell ref="R61:R63"/>
    <mergeCell ref="L52:L69"/>
    <mergeCell ref="B52:B54"/>
    <mergeCell ref="M67:M69"/>
    <mergeCell ref="C11:E11"/>
    <mergeCell ref="B19:B20"/>
    <mergeCell ref="G19:G20"/>
    <mergeCell ref="F19:F30"/>
    <mergeCell ref="G23:G24"/>
    <mergeCell ref="M23:M24"/>
    <mergeCell ref="L19:L30"/>
    <mergeCell ref="M19:M20"/>
    <mergeCell ref="G25:G26"/>
    <mergeCell ref="M25:M26"/>
    <mergeCell ref="M55:M57"/>
    <mergeCell ref="B43:B44"/>
    <mergeCell ref="C43:E43"/>
    <mergeCell ref="G52:G54"/>
    <mergeCell ref="M52:M54"/>
    <mergeCell ref="Q16:T16"/>
    <mergeCell ref="R27:R28"/>
    <mergeCell ref="M27:M28"/>
    <mergeCell ref="G27:G28"/>
    <mergeCell ref="B27:B28"/>
    <mergeCell ref="F16:J16"/>
    <mergeCell ref="L16:O16"/>
    <mergeCell ref="G17:J17"/>
    <mergeCell ref="A16:D16"/>
    <mergeCell ref="A19:A30"/>
    <mergeCell ref="R29:R30"/>
    <mergeCell ref="B23:B24"/>
    <mergeCell ref="R25:R26"/>
    <mergeCell ref="B21:B22"/>
    <mergeCell ref="B25:B26"/>
    <mergeCell ref="R19:R20"/>
    <mergeCell ref="G21:G22"/>
    <mergeCell ref="M21:M22"/>
    <mergeCell ref="R21:R22"/>
    <mergeCell ref="R23:R24"/>
    <mergeCell ref="Q19:Q30"/>
    <mergeCell ref="G29:G30"/>
    <mergeCell ref="M29:M30"/>
    <mergeCell ref="B29:B30"/>
  </mergeCells>
  <phoneticPr fontId="2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B08FE86DBDF8479A2637241523804E" ma:contentTypeVersion="8" ma:contentTypeDescription="Create a new document." ma:contentTypeScope="" ma:versionID="67bd02d72848cc2086fa2dba98e5faba">
  <xsd:schema xmlns:xsd="http://www.w3.org/2001/XMLSchema" xmlns:xs="http://www.w3.org/2001/XMLSchema" xmlns:p="http://schemas.microsoft.com/office/2006/metadata/properties" xmlns:ns2="faa7ec6f-d33c-4890-9862-6010b0a7ef0d" targetNamespace="http://schemas.microsoft.com/office/2006/metadata/properties" ma:root="true" ma:fieldsID="9649278dc396e68019f6b4d0272aecf3" ns2:_="">
    <xsd:import namespace="faa7ec6f-d33c-4890-9862-6010b0a7ef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a7ec6f-d33c-4890-9862-6010b0a7ef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E15B8E-03E1-4197-BC72-361BBEC294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311F1F-5D80-4F65-B332-FA2C6259A3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a7ec6f-d33c-4890-9862-6010b0a7ef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CA29B4-E077-4984-AD48-EC1AECF10A49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faa7ec6f-d33c-4890-9862-6010b0a7ef0d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Summary</vt:lpstr>
      <vt:lpstr>System configuration</vt:lpstr>
      <vt:lpstr>Buglist</vt:lpstr>
      <vt:lpstr>Function-Chronos</vt:lpstr>
      <vt:lpstr>Function-NAAL</vt:lpstr>
      <vt:lpstr>Function-Hestia</vt:lpstr>
      <vt:lpstr>Chronos_Performance_test</vt:lpstr>
      <vt:lpstr>Sheet1</vt:lpstr>
      <vt:lpstr>Performance_test_NAAL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Chen, JinliangX</dc:creator>
  <cp:keywords>CTPClassification=CTP_IC</cp:keywords>
  <dc:description/>
  <cp:lastModifiedBy>Zhang, JunhaoX</cp:lastModifiedBy>
  <cp:revision>0</cp:revision>
  <dcterms:created xsi:type="dcterms:W3CDTF">2015-12-07T01:47:59Z</dcterms:created>
  <dcterms:modified xsi:type="dcterms:W3CDTF">2022-11-23T01:38:33Z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7856d737-d8d7-424b-ab08-986db898a71a</vt:lpwstr>
  </property>
  <property fmtid="{D5CDD505-2E9C-101B-9397-08002B2CF9AE}" pid="3" name="CTP_BU">
    <vt:lpwstr>NETWORK PLATFORMS GROUP</vt:lpwstr>
  </property>
  <property fmtid="{D5CDD505-2E9C-101B-9397-08002B2CF9AE}" pid="4" name="CTP_TimeStamp">
    <vt:lpwstr>2020-08-30 14:03:57Z</vt:lpwstr>
  </property>
  <property fmtid="{D5CDD505-2E9C-101B-9397-08002B2CF9AE}" pid="5" name="WorkbookGuid">
    <vt:lpwstr>04125a44-f4dd-422a-bd87-17ec7c437be8</vt:lpwstr>
  </property>
  <property fmtid="{D5CDD505-2E9C-101B-9397-08002B2CF9AE}" pid="6" name="ContentTypeId">
    <vt:lpwstr>0x010100B9B08FE86DBDF8479A2637241523804E</vt:lpwstr>
  </property>
  <property fmtid="{D5CDD505-2E9C-101B-9397-08002B2CF9AE}" pid="7" name="CTPClassification">
    <vt:lpwstr>CTP_IC</vt:lpwstr>
  </property>
  <property fmtid="{D5CDD505-2E9C-101B-9397-08002B2CF9AE}" pid="8" name="MSIP_Label_9aa06179-68b3-4e2b-b09b-a2424735516b_Enabled">
    <vt:lpwstr>True</vt:lpwstr>
  </property>
  <property fmtid="{D5CDD505-2E9C-101B-9397-08002B2CF9AE}" pid="9" name="MSIP_Label_9aa06179-68b3-4e2b-b09b-a2424735516b_SiteId">
    <vt:lpwstr>46c98d88-e344-4ed4-8496-4ed7712e255d</vt:lpwstr>
  </property>
  <property fmtid="{D5CDD505-2E9C-101B-9397-08002B2CF9AE}" pid="10" name="MSIP_Label_9aa06179-68b3-4e2b-b09b-a2424735516b_Owner">
    <vt:lpwstr>guangyux.liu@intel.com</vt:lpwstr>
  </property>
  <property fmtid="{D5CDD505-2E9C-101B-9397-08002B2CF9AE}" pid="11" name="MSIP_Label_9aa06179-68b3-4e2b-b09b-a2424735516b_SetDate">
    <vt:lpwstr>2020-10-21T05:30:55.9342681Z</vt:lpwstr>
  </property>
  <property fmtid="{D5CDD505-2E9C-101B-9397-08002B2CF9AE}" pid="12" name="MSIP_Label_9aa06179-68b3-4e2b-b09b-a2424735516b_Name">
    <vt:lpwstr>Intel Confidential</vt:lpwstr>
  </property>
  <property fmtid="{D5CDD505-2E9C-101B-9397-08002B2CF9AE}" pid="13" name="MSIP_Label_9aa06179-68b3-4e2b-b09b-a2424735516b_Application">
    <vt:lpwstr>Microsoft Azure Information Protection</vt:lpwstr>
  </property>
  <property fmtid="{D5CDD505-2E9C-101B-9397-08002B2CF9AE}" pid="14" name="MSIP_Label_9aa06179-68b3-4e2b-b09b-a2424735516b_ActionId">
    <vt:lpwstr>14c57a99-2382-4d30-97da-f8f725471f71</vt:lpwstr>
  </property>
  <property fmtid="{D5CDD505-2E9C-101B-9397-08002B2CF9AE}" pid="15" name="MSIP_Label_9aa06179-68b3-4e2b-b09b-a2424735516b_Extended_MSFT_Method">
    <vt:lpwstr>Automatic</vt:lpwstr>
  </property>
  <property fmtid="{D5CDD505-2E9C-101B-9397-08002B2CF9AE}" pid="16" name="Sensitivity">
    <vt:lpwstr>Intel Confidential</vt:lpwstr>
  </property>
</Properties>
</file>