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488C2AE7-F21D-44EF-A4D7-7C1323C007FA}" xr6:coauthVersionLast="31" xr6:coauthVersionMax="31" xr10:uidLastSave="{00000000-0000-0000-0000-000000000000}"/>
  <bookViews>
    <workbookView xWindow="0" yWindow="0" windowWidth="22260" windowHeight="12645" firstSheet="19" activeTab="19"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3" r:id="rId12"/>
    <sheet name="Sheet13" sheetId="14" r:id="rId13"/>
    <sheet name="Sheet14" sheetId="15" r:id="rId14"/>
    <sheet name="Sheet15" sheetId="16" r:id="rId15"/>
    <sheet name="Sheet16" sheetId="17" r:id="rId16"/>
    <sheet name="Sheet17" sheetId="18" r:id="rId17"/>
    <sheet name="Sheet18" sheetId="19" r:id="rId18"/>
    <sheet name="Sheet19" sheetId="20" r:id="rId19"/>
    <sheet name="Sheet20" sheetId="21" r:id="rId20"/>
    <sheet name="Sheet21" sheetId="22" r:id="rId21"/>
    <sheet name="Sheet22" sheetId="23" r:id="rId22"/>
    <sheet name="Sheet23" sheetId="24" r:id="rId23"/>
    <sheet name="Sheet24" sheetId="25" r:id="rId24"/>
    <sheet name="Sheet25" sheetId="26" r:id="rId25"/>
    <sheet name="Sheet26" sheetId="27" r:id="rId26"/>
    <sheet name="Sheet27" sheetId="28" r:id="rId27"/>
    <sheet name="Sheet28" sheetId="29" r:id="rId28"/>
    <sheet name="Sheet29" sheetId="30" r:id="rId29"/>
    <sheet name="Sheet30" sheetId="31" r:id="rId3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24" l="1"/>
  <c r="O2" i="24"/>
  <c r="P2" i="25"/>
  <c r="O2" i="25"/>
  <c r="P2" i="26"/>
  <c r="O2" i="26"/>
  <c r="P2" i="27"/>
  <c r="O2" i="27"/>
  <c r="P2" i="28"/>
  <c r="O2" i="28"/>
  <c r="P2" i="29"/>
  <c r="O2" i="29"/>
  <c r="P2" i="30"/>
  <c r="O2" i="30"/>
  <c r="P2" i="31"/>
  <c r="O2" i="31"/>
  <c r="O2" i="19"/>
  <c r="P2" i="19"/>
  <c r="M3" i="31" l="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2" i="31"/>
  <c r="L3" i="31"/>
  <c r="L4" i="31"/>
  <c r="L5" i="31"/>
  <c r="L6" i="31"/>
  <c r="L7" i="31"/>
  <c r="L8" i="31"/>
  <c r="L9" i="31"/>
  <c r="L10" i="31"/>
  <c r="L11" i="31"/>
  <c r="L12" i="31"/>
  <c r="L13" i="31"/>
  <c r="L14" i="31"/>
  <c r="L15" i="31"/>
  <c r="L16" i="31"/>
  <c r="L17" i="31"/>
  <c r="L18" i="31"/>
  <c r="L19" i="31"/>
  <c r="L20" i="31"/>
  <c r="L21" i="31"/>
  <c r="L22" i="31"/>
  <c r="L23" i="31"/>
  <c r="L24" i="31"/>
  <c r="L25" i="31"/>
  <c r="L26" i="31"/>
  <c r="L27" i="31"/>
  <c r="L28" i="31"/>
  <c r="L29" i="31"/>
  <c r="L30" i="31"/>
  <c r="L31" i="31"/>
  <c r="L32" i="31"/>
  <c r="L33" i="31"/>
  <c r="L34" i="31"/>
  <c r="L35" i="31"/>
  <c r="L36" i="31"/>
  <c r="L37" i="31"/>
  <c r="L38" i="31"/>
  <c r="L39" i="31"/>
  <c r="L40" i="31"/>
  <c r="L41" i="31"/>
  <c r="L42" i="31"/>
  <c r="L43" i="31"/>
  <c r="L44" i="31"/>
  <c r="L45" i="31"/>
  <c r="L46" i="31"/>
  <c r="L47" i="31"/>
  <c r="L48" i="31"/>
  <c r="L49" i="31"/>
  <c r="L50" i="31"/>
  <c r="L51" i="31"/>
  <c r="L52" i="31"/>
  <c r="L53" i="31"/>
  <c r="L54" i="31"/>
  <c r="L55" i="31"/>
  <c r="L56" i="31"/>
  <c r="L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52" i="31"/>
  <c r="J53" i="31"/>
  <c r="J54" i="31"/>
  <c r="J55" i="31"/>
  <c r="J56" i="31"/>
  <c r="J2" i="31"/>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2" i="31"/>
  <c r="M3" i="30"/>
  <c r="M4" i="30"/>
  <c r="M5" i="30"/>
  <c r="M6" i="30"/>
  <c r="M7" i="30"/>
  <c r="M8" i="30"/>
  <c r="M9" i="30"/>
  <c r="M10" i="30"/>
  <c r="M11" i="30"/>
  <c r="M12" i="30"/>
  <c r="M13" i="30"/>
  <c r="M14" i="30"/>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2" i="30"/>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2" i="30"/>
  <c r="J3" i="30"/>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2" i="30"/>
  <c r="I3" i="30"/>
  <c r="I4" i="30"/>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2" i="30"/>
  <c r="M3" i="29"/>
  <c r="M4" i="29"/>
  <c r="M5" i="29"/>
  <c r="M6" i="29"/>
  <c r="M7" i="29"/>
  <c r="M8" i="29"/>
  <c r="M9" i="29"/>
  <c r="M10" i="29"/>
  <c r="M11" i="29"/>
  <c r="M12" i="29"/>
  <c r="M13" i="29"/>
  <c r="M14" i="29"/>
  <c r="M15" i="29"/>
  <c r="M16" i="29"/>
  <c r="M17" i="29"/>
  <c r="M18" i="29"/>
  <c r="M19" i="29"/>
  <c r="M20" i="29"/>
  <c r="M21" i="29"/>
  <c r="M22" i="29"/>
  <c r="M23" i="29"/>
  <c r="M24" i="29"/>
  <c r="M25" i="29"/>
  <c r="M26" i="29"/>
  <c r="M27" i="29"/>
  <c r="M28" i="29"/>
  <c r="M29" i="29"/>
  <c r="M30" i="29"/>
  <c r="M31" i="29"/>
  <c r="M32" i="29"/>
  <c r="M33" i="29"/>
  <c r="M34" i="29"/>
  <c r="M35" i="29"/>
  <c r="M36" i="29"/>
  <c r="M37" i="29"/>
  <c r="M38" i="29"/>
  <c r="M39" i="29"/>
  <c r="M40" i="29"/>
  <c r="M41" i="29"/>
  <c r="M42" i="29"/>
  <c r="M43" i="29"/>
  <c r="M44" i="29"/>
  <c r="M45" i="29"/>
  <c r="M46" i="29"/>
  <c r="M47" i="29"/>
  <c r="M48" i="29"/>
  <c r="M49" i="29"/>
  <c r="M50" i="29"/>
  <c r="M51" i="29"/>
  <c r="M52" i="29"/>
  <c r="M53" i="29"/>
  <c r="M54" i="29"/>
  <c r="M55" i="29"/>
  <c r="M56" i="29"/>
  <c r="M57" i="29"/>
  <c r="M58" i="29"/>
  <c r="M59" i="29"/>
  <c r="M2" i="29"/>
  <c r="L3" i="29"/>
  <c r="L4" i="29"/>
  <c r="L5" i="29"/>
  <c r="L6" i="29"/>
  <c r="L7" i="29"/>
  <c r="L8" i="29"/>
  <c r="L9" i="29"/>
  <c r="L10" i="29"/>
  <c r="L11" i="29"/>
  <c r="L12" i="29"/>
  <c r="L13" i="29"/>
  <c r="L14" i="29"/>
  <c r="L15" i="29"/>
  <c r="L16" i="29"/>
  <c r="L17" i="29"/>
  <c r="L18" i="29"/>
  <c r="L19" i="29"/>
  <c r="L20" i="29"/>
  <c r="L21" i="29"/>
  <c r="L22" i="29"/>
  <c r="L23" i="29"/>
  <c r="L24" i="29"/>
  <c r="L25" i="29"/>
  <c r="L26" i="29"/>
  <c r="L27" i="29"/>
  <c r="L28" i="29"/>
  <c r="L29" i="29"/>
  <c r="L30" i="29"/>
  <c r="L31" i="29"/>
  <c r="L32" i="29"/>
  <c r="L33" i="29"/>
  <c r="L34" i="29"/>
  <c r="L35" i="29"/>
  <c r="L36" i="29"/>
  <c r="L37" i="29"/>
  <c r="L38" i="29"/>
  <c r="L39" i="29"/>
  <c r="L40" i="29"/>
  <c r="L41" i="29"/>
  <c r="L42" i="29"/>
  <c r="L43" i="29"/>
  <c r="L44" i="29"/>
  <c r="L45" i="29"/>
  <c r="L46" i="29"/>
  <c r="L47" i="29"/>
  <c r="L48" i="29"/>
  <c r="L49" i="29"/>
  <c r="L50" i="29"/>
  <c r="L51" i="29"/>
  <c r="L52" i="29"/>
  <c r="L53" i="29"/>
  <c r="L54" i="29"/>
  <c r="L55" i="29"/>
  <c r="L56" i="29"/>
  <c r="L57" i="29"/>
  <c r="L58" i="29"/>
  <c r="L59" i="29"/>
  <c r="L2" i="29"/>
  <c r="J3" i="29"/>
  <c r="J4" i="29"/>
  <c r="J5" i="29"/>
  <c r="J6" i="29"/>
  <c r="J7" i="29"/>
  <c r="J8" i="29"/>
  <c r="J9" i="29"/>
  <c r="J10" i="29"/>
  <c r="J11" i="29"/>
  <c r="J12" i="29"/>
  <c r="J13" i="29"/>
  <c r="J14" i="29"/>
  <c r="J15" i="29"/>
  <c r="J16" i="29"/>
  <c r="J17" i="29"/>
  <c r="J18" i="29"/>
  <c r="J19" i="29"/>
  <c r="J20" i="29"/>
  <c r="J21" i="29"/>
  <c r="J22" i="29"/>
  <c r="J23" i="29"/>
  <c r="J24" i="29"/>
  <c r="J25" i="29"/>
  <c r="J26" i="29"/>
  <c r="J27" i="29"/>
  <c r="J28" i="29"/>
  <c r="J29" i="29"/>
  <c r="J30" i="29"/>
  <c r="J31" i="29"/>
  <c r="J32" i="29"/>
  <c r="J33" i="29"/>
  <c r="J34" i="29"/>
  <c r="J35" i="29"/>
  <c r="J36" i="29"/>
  <c r="J37" i="29"/>
  <c r="J38" i="29"/>
  <c r="J39" i="29"/>
  <c r="J40" i="29"/>
  <c r="J41" i="29"/>
  <c r="J42" i="29"/>
  <c r="J43" i="29"/>
  <c r="J44" i="29"/>
  <c r="J45" i="29"/>
  <c r="J46" i="29"/>
  <c r="J47" i="29"/>
  <c r="J48" i="29"/>
  <c r="J49" i="29"/>
  <c r="J50" i="29"/>
  <c r="J51" i="29"/>
  <c r="J52" i="29"/>
  <c r="J53" i="29"/>
  <c r="J54" i="29"/>
  <c r="J55" i="29"/>
  <c r="J56" i="29"/>
  <c r="J57" i="29"/>
  <c r="J58" i="29"/>
  <c r="J59" i="29"/>
  <c r="J2" i="29"/>
  <c r="I3" i="29"/>
  <c r="I4" i="29"/>
  <c r="I5" i="29"/>
  <c r="I6" i="29"/>
  <c r="I7" i="29"/>
  <c r="I8" i="29"/>
  <c r="I9" i="29"/>
  <c r="I10" i="29"/>
  <c r="I11" i="29"/>
  <c r="I12" i="29"/>
  <c r="I13" i="29"/>
  <c r="I14" i="29"/>
  <c r="I15" i="29"/>
  <c r="I16" i="29"/>
  <c r="I17" i="29"/>
  <c r="I18" i="29"/>
  <c r="I19" i="29"/>
  <c r="I20"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2" i="29"/>
  <c r="M3" i="28"/>
  <c r="M4" i="28"/>
  <c r="M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2" i="28"/>
  <c r="L3" i="28"/>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2" i="28"/>
  <c r="J3" i="28"/>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2"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2" i="28"/>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2" i="27"/>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2" i="27"/>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2" i="27"/>
  <c r="I3" i="27"/>
  <c r="I4" i="27"/>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2" i="27"/>
  <c r="M3" i="26"/>
  <c r="M4" i="26"/>
  <c r="M5" i="26"/>
  <c r="M6" i="26"/>
  <c r="M7" i="26"/>
  <c r="M8" i="26"/>
  <c r="M9" i="26"/>
  <c r="M10" i="26"/>
  <c r="M11" i="26"/>
  <c r="M12" i="26"/>
  <c r="M13" i="26"/>
  <c r="M14" i="26"/>
  <c r="M15" i="26"/>
  <c r="M16" i="26"/>
  <c r="M17" i="26"/>
  <c r="M18" i="26"/>
  <c r="M19" i="26"/>
  <c r="M20" i="26"/>
  <c r="M21" i="26"/>
  <c r="M22" i="26"/>
  <c r="M23" i="26"/>
  <c r="M24" i="26"/>
  <c r="M25" i="26"/>
  <c r="M26" i="26"/>
  <c r="M27" i="26"/>
  <c r="M28" i="26"/>
  <c r="M29" i="26"/>
  <c r="M30" i="26"/>
  <c r="M31" i="26"/>
  <c r="M32" i="26"/>
  <c r="M33" i="26"/>
  <c r="M34" i="26"/>
  <c r="M35" i="26"/>
  <c r="M36" i="26"/>
  <c r="M37" i="26"/>
  <c r="M38" i="26"/>
  <c r="M39" i="26"/>
  <c r="M40" i="26"/>
  <c r="M41" i="26"/>
  <c r="M42" i="26"/>
  <c r="M43" i="26"/>
  <c r="M44" i="26"/>
  <c r="M45" i="26"/>
  <c r="M46" i="26"/>
  <c r="M47" i="26"/>
  <c r="M48" i="26"/>
  <c r="M49" i="26"/>
  <c r="M2" i="26"/>
  <c r="L3" i="26"/>
  <c r="L4" i="26"/>
  <c r="L5" i="26"/>
  <c r="L6" i="26"/>
  <c r="L7" i="26"/>
  <c r="L8" i="26"/>
  <c r="L9" i="26"/>
  <c r="L10" i="26"/>
  <c r="L11" i="26"/>
  <c r="L12" i="26"/>
  <c r="L13" i="26"/>
  <c r="L14" i="26"/>
  <c r="L15" i="26"/>
  <c r="L16" i="26"/>
  <c r="L17" i="26"/>
  <c r="L18" i="26"/>
  <c r="L19" i="26"/>
  <c r="L20" i="26"/>
  <c r="L21" i="26"/>
  <c r="L22" i="26"/>
  <c r="L23" i="26"/>
  <c r="L24" i="26"/>
  <c r="L25" i="26"/>
  <c r="L26" i="26"/>
  <c r="L27" i="26"/>
  <c r="L28" i="26"/>
  <c r="L29" i="26"/>
  <c r="L30" i="26"/>
  <c r="L31" i="26"/>
  <c r="L32" i="26"/>
  <c r="L33" i="26"/>
  <c r="L34" i="26"/>
  <c r="L35" i="26"/>
  <c r="L36" i="26"/>
  <c r="L37" i="26"/>
  <c r="L38" i="26"/>
  <c r="L39" i="26"/>
  <c r="L40" i="26"/>
  <c r="L41" i="26"/>
  <c r="L42" i="26"/>
  <c r="L43" i="26"/>
  <c r="L44" i="26"/>
  <c r="L45" i="26"/>
  <c r="L46" i="26"/>
  <c r="L47" i="26"/>
  <c r="L48" i="26"/>
  <c r="L49" i="26"/>
  <c r="L2" i="26"/>
  <c r="J3" i="26"/>
  <c r="J4" i="26"/>
  <c r="J5" i="26"/>
  <c r="J6" i="26"/>
  <c r="J7" i="26"/>
  <c r="J8" i="26"/>
  <c r="J9" i="26"/>
  <c r="J10" i="26"/>
  <c r="J11" i="26"/>
  <c r="J12" i="26"/>
  <c r="J13" i="26"/>
  <c r="J14" i="26"/>
  <c r="J15" i="26"/>
  <c r="J16" i="26"/>
  <c r="J17" i="26"/>
  <c r="J18" i="26"/>
  <c r="J19" i="26"/>
  <c r="J20" i="26"/>
  <c r="J21" i="26"/>
  <c r="J22" i="26"/>
  <c r="J23" i="26"/>
  <c r="J24" i="26"/>
  <c r="J25" i="26"/>
  <c r="J26" i="26"/>
  <c r="J27" i="26"/>
  <c r="J28" i="26"/>
  <c r="J29" i="26"/>
  <c r="J30" i="26"/>
  <c r="J31" i="26"/>
  <c r="J32" i="26"/>
  <c r="J33" i="26"/>
  <c r="J34" i="26"/>
  <c r="J35" i="26"/>
  <c r="J36" i="26"/>
  <c r="J37" i="26"/>
  <c r="J38" i="26"/>
  <c r="J39" i="26"/>
  <c r="J40" i="26"/>
  <c r="J41" i="26"/>
  <c r="J42" i="26"/>
  <c r="J43" i="26"/>
  <c r="J44" i="26"/>
  <c r="J45" i="26"/>
  <c r="J46" i="26"/>
  <c r="J47" i="26"/>
  <c r="J48" i="26"/>
  <c r="J49" i="26"/>
  <c r="J2" i="26"/>
  <c r="I3" i="26"/>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31" i="26"/>
  <c r="I32" i="26"/>
  <c r="I33" i="26"/>
  <c r="I34" i="26"/>
  <c r="I35" i="26"/>
  <c r="I36" i="26"/>
  <c r="I37" i="26"/>
  <c r="I38" i="26"/>
  <c r="I39" i="26"/>
  <c r="I40" i="26"/>
  <c r="I41" i="26"/>
  <c r="I42" i="26"/>
  <c r="I43" i="26"/>
  <c r="I44" i="26"/>
  <c r="I45" i="26"/>
  <c r="I46" i="26"/>
  <c r="I47" i="26"/>
  <c r="I48" i="26"/>
  <c r="I49" i="26"/>
  <c r="I2" i="26"/>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M32" i="25"/>
  <c r="M33" i="25"/>
  <c r="M34" i="25"/>
  <c r="M35" i="25"/>
  <c r="M36" i="25"/>
  <c r="M37" i="25"/>
  <c r="M38" i="25"/>
  <c r="M39" i="25"/>
  <c r="M40" i="25"/>
  <c r="M41" i="25"/>
  <c r="M42" i="25"/>
  <c r="M43" i="25"/>
  <c r="M44" i="25"/>
  <c r="M45" i="25"/>
  <c r="M46" i="25"/>
  <c r="M47" i="25"/>
  <c r="M48" i="25"/>
  <c r="M49" i="25"/>
  <c r="M50" i="25"/>
  <c r="M51" i="25"/>
  <c r="M52" i="25"/>
  <c r="M53" i="25"/>
  <c r="M54" i="25"/>
  <c r="M55" i="25"/>
  <c r="M56" i="25"/>
  <c r="M57" i="25"/>
  <c r="M58" i="25"/>
  <c r="M59" i="25"/>
  <c r="M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2" i="25"/>
  <c r="I3" i="25"/>
  <c r="I4" i="25"/>
  <c r="I5" i="2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54" i="25"/>
  <c r="I55" i="25"/>
  <c r="I56" i="25"/>
  <c r="I57" i="25"/>
  <c r="I58" i="25"/>
  <c r="I59" i="25"/>
  <c r="I2" i="25"/>
  <c r="M3" i="24"/>
  <c r="M4" i="24"/>
  <c r="M5" i="24"/>
  <c r="M6" i="24"/>
  <c r="M7" i="24"/>
  <c r="M8" i="24"/>
  <c r="M9" i="24"/>
  <c r="M10" i="24"/>
  <c r="M11" i="24"/>
  <c r="M12" i="24"/>
  <c r="M13" i="24"/>
  <c r="M14" i="24"/>
  <c r="M15" i="24"/>
  <c r="M16" i="24"/>
  <c r="M17" i="24"/>
  <c r="M18" i="24"/>
  <c r="M19" i="24"/>
  <c r="M20" i="24"/>
  <c r="M21" i="24"/>
  <c r="M22" i="24"/>
  <c r="M23"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2" i="24"/>
  <c r="L3" i="24"/>
  <c r="L4" i="24"/>
  <c r="L5" i="24"/>
  <c r="L6" i="24"/>
  <c r="L7" i="24"/>
  <c r="L8" i="24"/>
  <c r="L9" i="24"/>
  <c r="L10" i="24"/>
  <c r="L11"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 i="24"/>
  <c r="J3" i="24"/>
  <c r="J4" i="24"/>
  <c r="J5" i="24"/>
  <c r="J6" i="24"/>
  <c r="J7" i="24"/>
  <c r="J8" i="24"/>
  <c r="J9" i="24"/>
  <c r="J10" i="24"/>
  <c r="J11" i="24"/>
  <c r="J12" i="24"/>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2" i="24"/>
  <c r="I3"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2" i="24"/>
  <c r="P2" i="23" l="1"/>
  <c r="O2" i="23"/>
  <c r="P2" i="22"/>
  <c r="O2" i="22"/>
  <c r="P2" i="21"/>
  <c r="O2" i="21"/>
  <c r="P2" i="20"/>
  <c r="O2" i="20"/>
  <c r="P2" i="18"/>
  <c r="O2" i="18"/>
  <c r="P2" i="17"/>
  <c r="O2" i="17"/>
  <c r="P2" i="16"/>
  <c r="O2" i="16"/>
  <c r="P2" i="15"/>
  <c r="O2" i="15"/>
  <c r="P2" i="14"/>
  <c r="O2" i="14"/>
  <c r="P2" i="13"/>
  <c r="O2" i="13"/>
  <c r="P2" i="11"/>
  <c r="O2" i="11"/>
  <c r="P2" i="10"/>
  <c r="O2" i="10"/>
  <c r="P2" i="9"/>
  <c r="O2" i="9"/>
  <c r="P2" i="8"/>
  <c r="O2" i="8"/>
  <c r="P2" i="7"/>
  <c r="O2" i="7"/>
  <c r="P2" i="6"/>
  <c r="O2" i="6"/>
  <c r="P2" i="5"/>
  <c r="O2" i="5"/>
  <c r="P2" i="4"/>
  <c r="O2" i="4"/>
  <c r="P2" i="3"/>
  <c r="O2" i="3"/>
  <c r="P2" i="2"/>
  <c r="O2" i="2"/>
  <c r="P2" i="1"/>
  <c r="O2" i="1"/>
  <c r="M3" i="23" l="1"/>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M32" i="23"/>
  <c r="M33" i="23"/>
  <c r="M34" i="23"/>
  <c r="M35" i="23"/>
  <c r="M36" i="23"/>
  <c r="M37" i="23"/>
  <c r="M2"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2" i="23"/>
  <c r="J3" i="23"/>
  <c r="J4" i="23"/>
  <c r="J5" i="23"/>
  <c r="J6" i="23"/>
  <c r="J7" i="23"/>
  <c r="J8" i="23"/>
  <c r="J9" i="23"/>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2"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2" i="23"/>
  <c r="M3" i="22"/>
  <c r="M4" i="22"/>
  <c r="M5" i="22"/>
  <c r="M6" i="22"/>
  <c r="M7" i="22"/>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2" i="22"/>
  <c r="L3"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2" i="22"/>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2" i="22"/>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2" i="22"/>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2" i="21"/>
  <c r="J3"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2" i="21"/>
  <c r="I3" i="21"/>
  <c r="I4" i="21"/>
  <c r="I5" i="21"/>
  <c r="I6" i="21"/>
  <c r="I7" i="21"/>
  <c r="I8" i="21"/>
  <c r="I9" i="21"/>
  <c r="I10" i="21"/>
  <c r="I11" i="21"/>
  <c r="I12"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2" i="21"/>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2"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2" i="20"/>
  <c r="I3" i="20"/>
  <c r="I4" i="20"/>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2" i="20"/>
  <c r="M3" i="19"/>
  <c r="M4" i="19"/>
  <c r="M5" i="19"/>
  <c r="M6" i="19"/>
  <c r="M7" i="19"/>
  <c r="M8" i="19"/>
  <c r="M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2"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2" i="19"/>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2" i="1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2" i="18"/>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2" i="17"/>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L33" i="16"/>
  <c r="L34" i="16"/>
  <c r="L35" i="16"/>
  <c r="L36" i="16"/>
  <c r="L37" i="16"/>
  <c r="L38" i="16"/>
  <c r="L39" i="16"/>
  <c r="L40" i="16"/>
  <c r="L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2"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2" i="16"/>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2" i="15"/>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2" i="15"/>
  <c r="M3" i="14"/>
  <c r="M4" i="14"/>
  <c r="M5" i="14"/>
  <c r="M6" i="14"/>
  <c r="M7" i="14"/>
  <c r="M8" i="14"/>
  <c r="M9" i="14"/>
  <c r="M10" i="14"/>
  <c r="M11" i="14"/>
  <c r="M12" i="14"/>
  <c r="M13" i="14"/>
  <c r="M14" i="14"/>
  <c r="M15" i="14"/>
  <c r="M16" i="14"/>
  <c r="M17" i="14"/>
  <c r="M18" i="14"/>
  <c r="M19" i="14"/>
  <c r="M20" i="14"/>
  <c r="M21" i="14"/>
  <c r="M22" i="14"/>
  <c r="M23" i="14"/>
  <c r="M24" i="14"/>
  <c r="M25" i="14"/>
  <c r="M26" i="14"/>
  <c r="M27" i="14"/>
  <c r="M28" i="14"/>
  <c r="M29" i="14"/>
  <c r="M30" i="14"/>
  <c r="M31" i="14"/>
  <c r="M32" i="14"/>
  <c r="M33" i="14"/>
  <c r="M34" i="14"/>
  <c r="M35" i="14"/>
  <c r="M36" i="14"/>
  <c r="M37" i="14"/>
  <c r="M38" i="14"/>
  <c r="M39" i="14"/>
  <c r="M40" i="14"/>
  <c r="M41" i="14"/>
  <c r="M42" i="14"/>
  <c r="M43" i="14"/>
  <c r="M44" i="14"/>
  <c r="M45" i="14"/>
  <c r="M46" i="14"/>
  <c r="M47" i="14"/>
  <c r="M48" i="14"/>
  <c r="M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2"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2" i="14"/>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2" i="14"/>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2" i="13"/>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2"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2" i="13"/>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2"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 i="11"/>
  <c r="M4" i="11"/>
  <c r="M5" i="11"/>
  <c r="M6" i="11"/>
  <c r="M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2" i="11"/>
  <c r="J3" i="1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2" i="11"/>
  <c r="M44" i="10"/>
  <c r="M45" i="10"/>
  <c r="M46" i="10"/>
  <c r="M47"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2" i="10"/>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2" i="9"/>
  <c r="M3" i="8"/>
  <c r="M4" i="8"/>
  <c r="M5" i="8"/>
  <c r="M6" i="8"/>
  <c r="M7" i="8"/>
  <c r="M8" i="8"/>
  <c r="M9" i="8"/>
  <c r="M10" i="8"/>
  <c r="M11" i="8"/>
  <c r="M12" i="8"/>
  <c r="M13" i="8"/>
  <c r="M14" i="8"/>
  <c r="M15" i="8"/>
  <c r="M16" i="8"/>
  <c r="M17" i="8"/>
  <c r="M18" i="8"/>
  <c r="M19" i="8"/>
  <c r="M20" i="8"/>
  <c r="M21" i="8"/>
  <c r="M22" i="8"/>
  <c r="M23" i="8"/>
  <c r="M24" i="8"/>
  <c r="M25" i="8"/>
  <c r="M26" i="8"/>
  <c r="M2" i="8"/>
  <c r="L3" i="8"/>
  <c r="L4" i="8"/>
  <c r="L5" i="8"/>
  <c r="L6" i="8"/>
  <c r="L7" i="8"/>
  <c r="L8" i="8"/>
  <c r="L9" i="8"/>
  <c r="L10" i="8"/>
  <c r="L11" i="8"/>
  <c r="L12" i="8"/>
  <c r="L13" i="8"/>
  <c r="L14" i="8"/>
  <c r="L15" i="8"/>
  <c r="L16" i="8"/>
  <c r="L17" i="8"/>
  <c r="L18" i="8"/>
  <c r="L19" i="8"/>
  <c r="L20" i="8"/>
  <c r="L21" i="8"/>
  <c r="L22" i="8"/>
  <c r="L23" i="8"/>
  <c r="L24" i="8"/>
  <c r="L25" i="8"/>
  <c r="L26" i="8"/>
  <c r="L2" i="8"/>
  <c r="J3" i="8"/>
  <c r="J4" i="8"/>
  <c r="J5" i="8"/>
  <c r="J6" i="8"/>
  <c r="J7" i="8"/>
  <c r="J8" i="8"/>
  <c r="J9" i="8"/>
  <c r="J10" i="8"/>
  <c r="J11" i="8"/>
  <c r="J12" i="8"/>
  <c r="J13" i="8"/>
  <c r="J14" i="8"/>
  <c r="J15" i="8"/>
  <c r="J16" i="8"/>
  <c r="J17" i="8"/>
  <c r="J18" i="8"/>
  <c r="J19" i="8"/>
  <c r="J20" i="8"/>
  <c r="J21" i="8"/>
  <c r="J22" i="8"/>
  <c r="J23" i="8"/>
  <c r="J24" i="8"/>
  <c r="J25" i="8"/>
  <c r="J26" i="8"/>
  <c r="J2" i="8"/>
  <c r="I3" i="8"/>
  <c r="I4" i="8"/>
  <c r="I5" i="8"/>
  <c r="I6" i="8"/>
  <c r="I7" i="8"/>
  <c r="I8" i="8"/>
  <c r="I9" i="8"/>
  <c r="I10" i="8"/>
  <c r="I11" i="8"/>
  <c r="I12" i="8"/>
  <c r="I13" i="8"/>
  <c r="I14" i="8"/>
  <c r="I15" i="8"/>
  <c r="I16" i="8"/>
  <c r="I17" i="8"/>
  <c r="I18" i="8"/>
  <c r="I19" i="8"/>
  <c r="I20" i="8"/>
  <c r="I21" i="8"/>
  <c r="I22" i="8"/>
  <c r="I23" i="8"/>
  <c r="I24" i="8"/>
  <c r="I25" i="8"/>
  <c r="I26" i="8"/>
  <c r="I2" i="8"/>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2" i="6"/>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2"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2"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2"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alcChain>
</file>

<file path=xl/sharedStrings.xml><?xml version="1.0" encoding="utf-8"?>
<sst xmlns="http://schemas.openxmlformats.org/spreadsheetml/2006/main" count="5672" uniqueCount="2163">
  <si>
    <t>date</t>
  </si>
  <si>
    <t>sender</t>
  </si>
  <si>
    <t>receiver</t>
  </si>
  <si>
    <t>Text</t>
  </si>
  <si>
    <t>Correlation between LR and RF</t>
  </si>
  <si>
    <t>LR_customer</t>
    <phoneticPr fontId="2" type="noConversion"/>
  </si>
  <si>
    <t>LR_oracle</t>
    <phoneticPr fontId="2" type="noConversion"/>
  </si>
  <si>
    <t>RF_customer</t>
    <phoneticPr fontId="2" type="noConversion"/>
  </si>
  <si>
    <t>RF_oracle</t>
    <phoneticPr fontId="2" type="noConversion"/>
  </si>
  <si>
    <t>2009-03-08T23:37:00.000Z</t>
  </si>
  <si>
    <t>acerone</t>
  </si>
  <si>
    <t>help i just instaleld ubuntu on an acer one netbook i got wireless drivers running fine madwifi but when i ran the update manager one of the updates must have broken my wireless driver and i dont know what to do now help</t>
  </si>
  <si>
    <t>2009-03-08T23:38:00.000Z</t>
  </si>
  <si>
    <t>hollywoodb</t>
  </si>
  <si>
    <t>try booting the previous kernel at the initial kernel selection screen and let us know if that works</t>
  </si>
  <si>
    <t>2009-03-08T23:39:00.000Z</t>
  </si>
  <si>
    <t>it didnt update the kernel</t>
  </si>
  <si>
    <t>what did it update</t>
  </si>
  <si>
    <t>i dont know it was a fresh isntall so there were like package updates</t>
  </si>
  <si>
    <t>2009-03-08T23:40:00.000Z</t>
  </si>
  <si>
    <t>you can have a look at youll likely need to use sudo to view it</t>
  </si>
  <si>
    <t>2009-03-08T23:41:00.000Z</t>
  </si>
  <si>
    <t>ok</t>
  </si>
  <si>
    <t>2009-03-08T23:42:00.000Z</t>
  </si>
  <si>
    <t>what am i looking for</t>
  </si>
  <si>
    <t>2009-03-08T23:43:00.000Z</t>
  </si>
  <si>
    <t>i would look to see if there were any updates to stuff the kernel things like that also do you see the wifi device with or</t>
  </si>
  <si>
    <t>i do see ath0 in iwconfig</t>
  </si>
  <si>
    <t>2009-03-08T23:44:00.000Z</t>
  </si>
  <si>
    <t>well then your card appears to be detected so maybe something went wrong with the configuration and the updates arent that important</t>
  </si>
  <si>
    <t>it is there but somethings not right i found one update hardware driver manager and disabled that and i can connect to wireless but somethign still is screwing it up</t>
  </si>
  <si>
    <t>what do you mean screwing it up</t>
  </si>
  <si>
    <t>everything was setup fine untill i updated</t>
  </si>
  <si>
    <t>2009-03-08T23:45:00.000Z</t>
  </si>
  <si>
    <t>i think the problem was the update that added hardware drivers to my admin menu and in that dialog there is support for atheros driver which i disabled cuz i want the madwifi driver</t>
  </si>
  <si>
    <t>when i disabled that my card was recognized again</t>
  </si>
  <si>
    <t>2009-03-08T23:46:00.000Z</t>
  </si>
  <si>
    <t>no</t>
  </si>
  <si>
    <t>so how do i uninstall the madwifi drivers</t>
  </si>
  <si>
    <t>i followed this URL</t>
  </si>
  <si>
    <t>i have no idea i havent dealt with the new atheros drivers stupendoussteve was the one that asked you if you had tried them</t>
  </si>
  <si>
    <t>2009-03-08T23:47:00.000Z</t>
  </si>
  <si>
    <t>do you know if they are compatable with the aircrackng suite cuz thats one thing that didnt work after the update airmonng would give an error about a ath0 no such device</t>
  </si>
  <si>
    <t>2009-03-08T23:49:00.000Z</t>
  </si>
  <si>
    <t>if your card is functioning properly with any driver aircrack should work aircrack doesnt care what specific driver you use as long as the are working properly</t>
  </si>
  <si>
    <t>and thats the problem during the update something screweed up my driver i recompiled and isntalled madwifi but something still isnt right</t>
  </si>
  <si>
    <t>2009-03-08T23:56:00.000Z</t>
  </si>
  <si>
    <t>another thing running sudo stop outputs ignoring unknown interface</t>
  </si>
  <si>
    <t>2009-03-08T23:57:00.000Z</t>
  </si>
  <si>
    <t>which points out something isnt right but i dont know waht</t>
  </si>
  <si>
    <t>whats in</t>
  </si>
  <si>
    <t>auto lo iface lo inet loopback thats all</t>
  </si>
  <si>
    <t>2009-03-08T23:58:00.000Z</t>
  </si>
  <si>
    <t>nothing for eth0 or ath0</t>
  </si>
  <si>
    <t>is that why its unknown</t>
  </si>
  <si>
    <t>no thats correct are you using networkmanager</t>
  </si>
  <si>
    <t>2009-03-08T23:59:00.000Z</t>
  </si>
  <si>
    <t>yes</t>
  </si>
  <si>
    <t>2009-03-09T00:00:00.000Z</t>
  </si>
  <si>
    <t>ok you dont want interfaces managed by networkmanager to be listed in so that file is ok</t>
  </si>
  <si>
    <t>i just cant figure out why airmonng wont work now</t>
  </si>
  <si>
    <t>2009-03-09T00:01:00.000Z</t>
  </si>
  <si>
    <t>in my job its important that i have access to tools lke aircrack and kismet and they were working fine until i ran the update manager</t>
  </si>
  <si>
    <t>2009-03-09T00:04:00.000Z</t>
  </si>
  <si>
    <t>are you sure there wasnt a kernel update maybe have a look at this thread specifically posts URL</t>
  </si>
  <si>
    <t>yeah on second glance there was a kernel update so i booted the old kernel up but still the same problem</t>
  </si>
  <si>
    <t>2009-03-09T00:07:00.000Z</t>
  </si>
  <si>
    <t>if you followed URL youll need to do the make sudo make install sudo modprobe ath_pci every time you do a kernel update</t>
  </si>
  <si>
    <t>2009-03-09T00:08:00.000Z</t>
  </si>
  <si>
    <t>ok ill try that and see if that fixes my problem</t>
  </si>
  <si>
    <t>2009-03-09T00:15:00.000Z</t>
  </si>
  <si>
    <t>dang it it still doesnt work right</t>
  </si>
  <si>
    <t>2009-03-09T00:16:00.000Z</t>
  </si>
  <si>
    <t>can you without any errors</t>
  </si>
  <si>
    <t>and thats why im so confused it seems to working but its nto</t>
  </si>
  <si>
    <t>2009-03-09T00:17:00.000Z</t>
  </si>
  <si>
    <t>ok the new drivers are ath5k so it looks fine to me guess im stumped i think it should be working</t>
  </si>
  <si>
    <t>2009-03-09T00:18:00.000Z</t>
  </si>
  <si>
    <t>should and did but idk</t>
  </si>
  <si>
    <t>which update is responsible for the ath5k driver i may just reinstall and then blacklist that update</t>
  </si>
  <si>
    <t>or else just carefully go through every update</t>
  </si>
  <si>
    <t>2009-03-09T00:19:00.000Z</t>
  </si>
  <si>
    <t>i believe ath5k is included in the kernel i.e not a separate package but i dont really know a lot about ath5k</t>
  </si>
  <si>
    <t>2009-03-09T00:20:00.000Z</t>
  </si>
  <si>
    <t>oh well im stumped so im going to reinstall and then when it comes time to update i will read through each one and try to spot which one was the issue</t>
  </si>
  <si>
    <t>2009-06-28T20:17:00.000Z</t>
  </si>
  <si>
    <t>humbolt</t>
  </si>
  <si>
    <t>my system seems awfully slow</t>
  </si>
  <si>
    <t>2009-06-28T20:18:00.000Z</t>
  </si>
  <si>
    <t>what can i do</t>
  </si>
  <si>
    <t>Incarus</t>
  </si>
  <si>
    <t>paste ps u root</t>
  </si>
  <si>
    <t>2009-06-28T20:19:00.000Z</t>
  </si>
  <si>
    <t>ill paste in a second first have to wait for firefox to start up</t>
  </si>
  <si>
    <t>2009-06-28T20:20:00.000Z</t>
  </si>
  <si>
    <t>URL</t>
  </si>
  <si>
    <t>i just reformatted with ext4 to improve things</t>
  </si>
  <si>
    <t>i am in opera with integrated irc client EMO_POS</t>
  </si>
  <si>
    <t>k</t>
  </si>
  <si>
    <t>2009-06-28T20:21:00.000Z</t>
  </si>
  <si>
    <t>while is still ext3</t>
  </si>
  <si>
    <t>did you try to eject your usb devices</t>
  </si>
  <si>
    <t>2009-06-28T20:22:00.000Z</t>
  </si>
  <si>
    <t>why should that help</t>
  </si>
  <si>
    <t>dont know</t>
  </si>
  <si>
    <t>sudo kill</t>
  </si>
  <si>
    <t>2009-06-28T20:24:00.000Z</t>
  </si>
  <si>
    <t>wow stopping that service does generate quite some io wail</t>
  </si>
  <si>
    <t>did it speed up your system</t>
  </si>
  <si>
    <t>ok thats the mysql server demon you can remove it from system</t>
  </si>
  <si>
    <t>2009-06-28T20:25:00.000Z</t>
  </si>
  <si>
    <t>so what is happening there with my mysql daemon running out of disk space</t>
  </si>
  <si>
    <t>need it for dev</t>
  </si>
  <si>
    <t>i dont know</t>
  </si>
  <si>
    <t>mysql is a server and server apps slow down your computer</t>
  </si>
  <si>
    <t>2009-06-28T20:27:00.000Z</t>
  </si>
  <si>
    <t>have you got a pluged external harddisk</t>
  </si>
  <si>
    <t>2009-06-28T20:28:00.000Z</t>
  </si>
  <si>
    <t>mounting encrypted disks does not work quite well</t>
  </si>
  <si>
    <t>is your system much faster the before</t>
  </si>
  <si>
    <t>2009-06-28T20:29:00.000Z</t>
  </si>
  <si>
    <t>by fat</t>
  </si>
  <si>
    <t>by fat xd</t>
  </si>
  <si>
    <t>2009-06-28T20:30:00.000Z</t>
  </si>
  <si>
    <t>by far</t>
  </si>
  <si>
    <t>do you really need mysql</t>
  </si>
  <si>
    <t>2009-06-28T20:31:00.000Z</t>
  </si>
  <si>
    <t>for web app dev yes</t>
  </si>
  <si>
    <t>i think its not strange if your system is slow when you run a server</t>
  </si>
  <si>
    <t>2009-06-28T20:32:00.000Z</t>
  </si>
  <si>
    <t>i believe it has something to do with storage</t>
  </si>
  <si>
    <t>yeah a lot of storage processes are running</t>
  </si>
  <si>
    <t>2009-06-28T20:33:00.000Z</t>
  </si>
  <si>
    <t>mdm but mysql is laying idle of the time</t>
  </si>
  <si>
    <t>2009-06-28T20:34:00.000Z</t>
  </si>
  <si>
    <t>and whats about dos attacks</t>
  </si>
  <si>
    <t>still stopping mysql helped so it must be related to that</t>
  </si>
  <si>
    <t>2009-06-28T20:35:00.000Z</t>
  </si>
  <si>
    <t>mysql is a server app maybe its slow because somebody send you a lot of requests i dont know xd</t>
  </si>
  <si>
    <t>no this is just my private dev instance</t>
  </si>
  <si>
    <t>no traffic at all</t>
  </si>
  <si>
    <t>2009-06-28T20:57:00.000Z</t>
  </si>
  <si>
    <t>did you check mount</t>
  </si>
  <si>
    <t>2009-06-28T20:59:00.000Z</t>
  </si>
  <si>
    <t>wow you are incredible yes i had mounted the luksdev by hand on as it did not mount automatically after unlocking it</t>
  </si>
  <si>
    <t>but it still does not come up now</t>
  </si>
  <si>
    <t>not even with the pwd dialog</t>
  </si>
  <si>
    <t>2009-06-28T21:00:00.000Z</t>
  </si>
  <si>
    <t>dmesg tells me the drive has been attached on sdf</t>
  </si>
  <si>
    <t>but nothing happens from there</t>
  </si>
  <si>
    <t>i dont know xd</t>
  </si>
  <si>
    <t>2012-08-21T00:30:00.000Z</t>
  </si>
  <si>
    <t>Moonlightning</t>
  </si>
  <si>
    <t>i did use</t>
  </si>
  <si>
    <t>zless</t>
  </si>
  <si>
    <t>sh illegal option</t>
  </si>
  <si>
    <t>may be a binary file see it anyway</t>
  </si>
  <si>
    <t>2012-08-21T00:31:00.000Z</t>
  </si>
  <si>
    <t>anyway</t>
  </si>
  <si>
    <t>besides the login screen is there any way someone thats not logged in might be able to get a partial or complete list of accounts on the system</t>
  </si>
  <si>
    <t>2012-08-21T00:33:00.000Z</t>
  </si>
  <si>
    <t>and how do i set a firmware password on a powerbook g4 the instructions on apples site are only for os x and ive installed ubuntu instead</t>
  </si>
  <si>
    <t>2012-08-21T00:35:00.000Z</t>
  </si>
  <si>
    <t>i think that would be a way to prevent evilmaid attacks</t>
  </si>
  <si>
    <t>2012-08-21T00:36:00.000Z</t>
  </si>
  <si>
    <t>this is a fresh</t>
  </si>
  <si>
    <t>2012-08-21T00:38:00.000Z</t>
  </si>
  <si>
    <t>W4sp</t>
  </si>
  <si>
    <t>no not by design also can you boot tiger and set the password</t>
  </si>
  <si>
    <t>cant boot something thats not installed v</t>
  </si>
  <si>
    <t>yeah im using it</t>
  </si>
  <si>
    <t>from cd</t>
  </si>
  <si>
    <t>2012-08-21T00:39:00.000Z</t>
  </si>
  <si>
    <t>dont have a tiger</t>
  </si>
  <si>
    <t>see i have been under the impression only home folder can be encrypted</t>
  </si>
  <si>
    <t>2012-08-21T00:40:00.000Z</t>
  </si>
  <si>
    <t>latest you can use is tiger as it was the last of the mohicans to have ppc afaik</t>
  </si>
  <si>
    <t>machine had leopard when i got</t>
  </si>
  <si>
    <t>2012-08-21T00:41:00.000Z</t>
  </si>
  <si>
    <t>i see leopard is the latest then i suppose</t>
  </si>
  <si>
    <t>2012-08-21T00:42:00.000Z</t>
  </si>
  <si>
    <t>no not my design but as you have already guessed you can boot from cd and mount the hard drive to browse</t>
  </si>
  <si>
    <t>2012-08-21T00:43:00.000Z</t>
  </si>
  <si>
    <t>thats another reason to have a firmware</t>
  </si>
  <si>
    <t>2012-08-21T00:45:00.000Z</t>
  </si>
  <si>
    <t>evilmaid</t>
  </si>
  <si>
    <t>2012-08-21T00:46:00.000Z</t>
  </si>
  <si>
    <t>can you not introduce to have the encryption key on a usb</t>
  </si>
  <si>
    <t>2012-08-21T00:47:00.000Z</t>
  </si>
  <si>
    <t>wha</t>
  </si>
  <si>
    <t>can you have the key on a usb drive that would be a two factor authendification</t>
  </si>
  <si>
    <t>2012-08-21T00:48:00.000Z</t>
  </si>
  <si>
    <t>thats one way but i dont have a usb stick at the moment</t>
  </si>
  <si>
    <t>theres a risk of course that someone copies it from usb though</t>
  </si>
  <si>
    <t>2012-08-21T01:02:00.000Z</t>
  </si>
  <si>
    <t>why do they not accept bug reports</t>
  </si>
  <si>
    <t>hang on ill see if i can trigger one</t>
  </si>
  <si>
    <t>2012-08-21T01:03:00.000Z</t>
  </si>
  <si>
    <t>it should be accepted but it its reported already you may not be able to submit it agian</t>
  </si>
  <si>
    <t>2012-08-21T01:08:00.000Z</t>
  </si>
  <si>
    <t>huh</t>
  </si>
  <si>
    <t>2012-08-21T01:10:00.000Z</t>
  </si>
  <si>
    <t>i see thats disappointing youre right thats the way they do admittingly i dont like it</t>
  </si>
  <si>
    <t>theres no way to just have bug reports be submitted automatically without me having to do anything</t>
  </si>
  <si>
    <t>2012-08-21T01:11:00.000Z</t>
  </si>
  <si>
    <t>not that im aware of theres the exclamation mark and then all that can be done is to follow the gui instructions</t>
  </si>
  <si>
    <t>2012-08-21T01:12:00.000Z</t>
  </si>
  <si>
    <t>is there an alternative one such as using web</t>
  </si>
  <si>
    <t>2012-08-21T01:13:00.000Z</t>
  </si>
  <si>
    <t>2012-08-21T01:14:00.000Z</t>
  </si>
  <si>
    <t>theres five options</t>
  </si>
  <si>
    <t>2012-08-21T01:17:00.000Z</t>
  </si>
  <si>
    <t>you can do that in launchpad though</t>
  </si>
  <si>
    <t>2012-08-21T01:18:00.000Z</t>
  </si>
  <si>
    <t>URL to log in and report a bug</t>
  </si>
  <si>
    <t>i dont even know what the bug</t>
  </si>
  <si>
    <t>2009-04-07T06:06:00.000Z</t>
  </si>
  <si>
    <t>Martyr2k6</t>
  </si>
  <si>
    <t>can anyone help me</t>
  </si>
  <si>
    <t>2009-04-07T06:07:00.000Z</t>
  </si>
  <si>
    <t>i am trying to dual boot with two hard drives</t>
  </si>
  <si>
    <t>i just installed vista on the main drive and i wish to install ubuntu on the secondary drive</t>
  </si>
  <si>
    <t>2009-04-07T06:08:00.000Z</t>
  </si>
  <si>
    <t>vikrant</t>
  </si>
  <si>
    <t>whats holding you</t>
  </si>
  <si>
    <t>lack of knowledge as to what i am doing</t>
  </si>
  <si>
    <t>2009-04-07T06:09:00.000Z</t>
  </si>
  <si>
    <t>from within windows or reboot and boot from disc</t>
  </si>
  <si>
    <t>2009-04-07T06:10:00.000Z</t>
  </si>
  <si>
    <t>when installing from the cd it gives me three options do i choose the manual option</t>
  </si>
  <si>
    <t>2009-04-07T06:11:00.000Z</t>
  </si>
  <si>
    <t>ok disc booted chose install from cd rather than try ubuntu</t>
  </si>
  <si>
    <t>2009-04-07T06:12:00.000Z</t>
  </si>
  <si>
    <t>good so far right</t>
  </si>
  <si>
    <t>sorry i am teh uber noob</t>
  </si>
  <si>
    <t>2009-04-07T06:14:00.000Z</t>
  </si>
  <si>
    <t>ok i am met with three choices guided resize guided use entire or manual choos manual right</t>
  </si>
  <si>
    <t>2009-04-07T06:15:00.000Z</t>
  </si>
  <si>
    <t>ok now i have some options here i see both drives one i know to have vista installed n it</t>
  </si>
  <si>
    <t>2009-04-07T06:17:00.000Z</t>
  </si>
  <si>
    <t>both of my drives are showing up as ntfs</t>
  </si>
  <si>
    <t>2009-04-07T06:18:00.000Z</t>
  </si>
  <si>
    <t>it gives me two checkboxes for option to format one or the other</t>
  </si>
  <si>
    <t>on the drive u want to install ubuntu go ahead and delete all partitions i am assuming you have nthing imp on it</t>
  </si>
  <si>
    <t>nope its all on the external drive</t>
  </si>
  <si>
    <t>2009-04-07T06:19:00.000Z</t>
  </si>
  <si>
    <t>ok i checked the soon to be linux drive and deleted the partition am i good so far</t>
  </si>
  <si>
    <t>2009-04-07T06:20:00.000Z</t>
  </si>
  <si>
    <t>so do i hit new partition or choose to go forward</t>
  </si>
  <si>
    <t>new part</t>
  </si>
  <si>
    <t>thanks for holding my hand through this it was killing me</t>
  </si>
  <si>
    <t>2009-04-07T06:21:00.000Z</t>
  </si>
  <si>
    <t>ok new dialogue window popped up anything in here i should change</t>
  </si>
  <si>
    <t>2009-04-07T06:22:00.000Z</t>
  </si>
  <si>
    <t>type of partion is currently primary new part size is location is beginning use as is ext3 journaling file system and mount point is blank</t>
  </si>
  <si>
    <t>2009-04-07T06:24:00.000Z</t>
  </si>
  <si>
    <t>im a bit froggy right now on file to numbers mb is what in bytes</t>
  </si>
  <si>
    <t>keep in mind i am wanting to use this whole drive for linux</t>
  </si>
  <si>
    <t>2009-04-07T06:25:00.000Z</t>
  </si>
  <si>
    <t>2009-04-07T06:27:00.000Z</t>
  </si>
  <si>
    <t>so far this is what i have type of new part is primary new part size location is beginning use as ext3 journaling mount point is</t>
  </si>
  <si>
    <t>good sofar do i hit ok then hit forward</t>
  </si>
  <si>
    <t>2009-04-07T06:28:00.000Z</t>
  </si>
  <si>
    <t>how big is ur drive</t>
  </si>
  <si>
    <t>gb</t>
  </si>
  <si>
    <t>2009-04-07T06:29:00.000Z</t>
  </si>
  <si>
    <t>well i am wanting to real limitations</t>
  </si>
  <si>
    <t>2009-04-07T06:30:00.000Z</t>
  </si>
  <si>
    <t>to no no real limitations</t>
  </si>
  <si>
    <t>and now you lost me</t>
  </si>
  <si>
    <t>2009-04-07T06:32:00.000Z</t>
  </si>
  <si>
    <t>so am i good sofar with that number we mentioned</t>
  </si>
  <si>
    <t>it says new part size in megabytes so should i just type</t>
  </si>
  <si>
    <t>2009-04-07T06:33:00.000Z</t>
  </si>
  <si>
    <t>ok set to here we go forward</t>
  </si>
  <si>
    <t>2009-04-07T06:34:00.000Z</t>
  </si>
  <si>
    <t>looks like it was good it says mb and its checked now yeah it was primary</t>
  </si>
  <si>
    <t>2009-04-07T06:35:00.000Z</t>
  </si>
  <si>
    <t>how much ram do u have</t>
  </si>
  <si>
    <t>i have gigs</t>
  </si>
  <si>
    <t>quadcore system with geforce gt oc</t>
  </si>
  <si>
    <t>2009-04-07T06:36:00.000Z</t>
  </si>
  <si>
    <t>how or where do i do that</t>
  </si>
  <si>
    <t>2009-04-07T06:37:00.000Z</t>
  </si>
  <si>
    <t>ok its default is set to logical part size is location is beginning use as ext3 journaling and mount point empty</t>
  </si>
  <si>
    <t>2009-04-07T06:38:00.000Z</t>
  </si>
  <si>
    <t>holdon</t>
  </si>
  <si>
    <t>2009-04-07T06:39:00.000Z</t>
  </si>
  <si>
    <t>2009-04-07T06:43:00.000Z</t>
  </si>
  <si>
    <t>i have to go EMO_NEG</t>
  </si>
  <si>
    <t>crap</t>
  </si>
  <si>
    <t>2009-04-07T06:44:00.000Z</t>
  </si>
  <si>
    <t>thanks man</t>
  </si>
  <si>
    <t>2011-01-18T10:17:00.000Z</t>
  </si>
  <si>
    <t>shifnix</t>
  </si>
  <si>
    <t>bloopletech</t>
  </si>
  <si>
    <t>my dmesg URL</t>
  </si>
  <si>
    <t>2011-01-18T10:24:00.000Z</t>
  </si>
  <si>
    <t>sure sec</t>
  </si>
  <si>
    <t>2011-01-18T10:28:00.000Z</t>
  </si>
  <si>
    <t>2011-01-18T10:30:00.000Z</t>
  </si>
  <si>
    <t>weird it should just be using vesa right now since thats what i put in xorg.conf</t>
  </si>
  <si>
    <t>no hang on</t>
  </si>
  <si>
    <t>right now your system is partiall stuffed up because youve still gut the propietry driver hanging around</t>
  </si>
  <si>
    <t>2011-01-18T10:31:00.000Z</t>
  </si>
  <si>
    <t>you got to choose whether you want to try and get a version of the prop driver that supports your chipset or switch over to the radeon driver</t>
  </si>
  <si>
    <t>2011-01-18T10:35:00.000Z</t>
  </si>
  <si>
    <t>im down for trying whatever driver will get me opengl support</t>
  </si>
  <si>
    <t>ok well wont hurt to try the open ssource driver</t>
  </si>
  <si>
    <t>one sec</t>
  </si>
  <si>
    <t>2011-01-18T10:37:00.000Z</t>
  </si>
  <si>
    <t>youll need to the ati driver start with URL</t>
  </si>
  <si>
    <t>if you installed the propreitry driver using the installer from ati as opposed to an ubuntu package then you need to remove it a different way</t>
  </si>
  <si>
    <t>2011-01-18T10:38:00.000Z</t>
  </si>
  <si>
    <t>i dont think i installed anything extra its got whatever ubuntu put on it and updated through the update manager if i did however add something it would have been through aptitude</t>
  </si>
  <si>
    <t>2011-01-18T10:39:00.000Z</t>
  </si>
  <si>
    <t>ok cool then run the commands under the problem need to purge fglrx section of that article</t>
  </si>
  <si>
    <t>actually the problem need to fully remove fglrx and reinstall ati from scratch section</t>
  </si>
  <si>
    <t>ok i will try this and report back</t>
  </si>
  <si>
    <t>2011-01-18T10:40:00.000Z</t>
  </si>
  <si>
    <t>then reboot and see</t>
  </si>
  <si>
    <t>2011-01-18T10:56:00.000Z</t>
  </si>
  <si>
    <t>interestingly i cnat get the ati driver to show iup in the restricted drivers manager for the life of me</t>
  </si>
  <si>
    <t>2011-01-18T10:57:00.000Z</t>
  </si>
  <si>
    <t>i dont trust that dialog box EMO_POS whats happening for you at the moment</t>
  </si>
  <si>
    <t>2011-01-18T11:06:00.000Z</t>
  </si>
  <si>
    <t>bad of artifacts EMO_NEG</t>
  </si>
  <si>
    <t>pastie your latest xorg config</t>
  </si>
  <si>
    <t>i dont have one by default i made one to force the vesa driver before but i moved that so x wouldnt load it</t>
  </si>
  <si>
    <t>2011-01-18T11:07:00.000Z</t>
  </si>
  <si>
    <t>log not config EMO_POS</t>
  </si>
  <si>
    <t>np sec</t>
  </si>
  <si>
    <t>2011-01-18T11:08:00.000Z</t>
  </si>
  <si>
    <t>2011-01-18T11:10:00.000Z</t>
  </si>
  <si>
    <t>that looks a lot healthier what do you mean specifically by artifacts</t>
  </si>
  <si>
    <t>2011-01-18T11:15:00.000Z</t>
  </si>
  <si>
    <t>it looks like this URL</t>
  </si>
  <si>
    <t>2011-01-18T11:19:00.000Z</t>
  </si>
  <si>
    <t>well that is wack</t>
  </si>
  <si>
    <t>i know EMO_NEG</t>
  </si>
  <si>
    <t>hmm</t>
  </si>
  <si>
    <t>youre running with gnome right</t>
  </si>
  <si>
    <t>are you running compiz</t>
  </si>
  <si>
    <t>no it wont enable</t>
  </si>
  <si>
    <t>2011-01-18T11:20:00.000Z</t>
  </si>
  <si>
    <t>as in the option is greyed out</t>
  </si>
  <si>
    <t>2011-01-18T11:21:00.000Z</t>
  </si>
  <si>
    <t>its not grayed out but when i click it the screen flashes a few times and i get a popup saying that desktop effects could not be enabled</t>
  </si>
  <si>
    <t>hmm hang on</t>
  </si>
  <si>
    <t>2011-01-18T11:27:00.000Z</t>
  </si>
  <si>
    <t>heh youre lurking in</t>
  </si>
  <si>
    <t>2011-01-18T11:29:00.000Z</t>
  </si>
  <si>
    <t>yarr i op in xkcdpub i got quasipermabanned from xkcd EMO_NEG</t>
  </si>
  <si>
    <t>2011-01-18T11:30:00.000Z</t>
  </si>
  <si>
    <t>heh EMO_POS</t>
  </si>
  <si>
    <t>so does it looks like i may be sol on opengl support</t>
  </si>
  <si>
    <t>2011-01-18T11:31:00.000Z</t>
  </si>
  <si>
    <t>those issues are real strange considering that your card should be fairly well supported try going to radeon and asking there</t>
  </si>
  <si>
    <t>those guys are the experts EMO_POS</t>
  </si>
  <si>
    <t>thanks</t>
  </si>
  <si>
    <t>2011-01-18T11:32:00.000Z</t>
  </si>
  <si>
    <t>np</t>
  </si>
  <si>
    <t>2011-01-18T11:59:00.000Z</t>
  </si>
  <si>
    <t>good news it looks like opengl is working and i was able to enable compositing and now terminal appears to be artifactfree</t>
  </si>
  <si>
    <t>wow cool what fixed it</t>
  </si>
  <si>
    <t>i lied terminal still artifacts with lots of text output</t>
  </si>
  <si>
    <t>2011-01-28T19:01:00.000Z</t>
  </si>
  <si>
    <t>schnuffle1</t>
  </si>
  <si>
    <t>Clavin12</t>
  </si>
  <si>
    <t>open a terminal kill the process doing the upgrade and redo the upgrade from the console</t>
  </si>
  <si>
    <t>2011-01-28T19:02:00.000Z</t>
  </si>
  <si>
    <t>and use aptitude instaed of aptget it deals better with dependecies</t>
  </si>
  <si>
    <t>2011-01-28T19:03:00.000Z</t>
  </si>
  <si>
    <t>sudo ps aux</t>
  </si>
  <si>
    <t>2011-01-28T19:04:00.000Z</t>
  </si>
  <si>
    <t>its important that you continue the upgrade without rebooting to bring your system into a stable configuration</t>
  </si>
  <si>
    <t>2011-01-28T19:06:00.000Z</t>
  </si>
  <si>
    <t>unfortunately the system is quite slow due to the current upgrade process and im having quite a time getting to the terminal</t>
  </si>
  <si>
    <t>2011-01-28T19:30:00.000Z</t>
  </si>
  <si>
    <t>press to get to the console</t>
  </si>
  <si>
    <t>2011-01-28T19:38:00.000Z</t>
  </si>
  <si>
    <t>wait a bit it should show up</t>
  </si>
  <si>
    <t>2011-01-28T19:39:00.000Z</t>
  </si>
  <si>
    <t>can you reach your pc through ssh</t>
  </si>
  <si>
    <t>2011-01-28T19:40:00.000Z</t>
  </si>
  <si>
    <t>i do not know how might i go about that</t>
  </si>
  <si>
    <t>2011-01-28T19:41:00.000Z</t>
  </si>
  <si>
    <t>you need another pc in the same network and try to connect with ssh</t>
  </si>
  <si>
    <t>2011-01-28T19:56:00.000Z</t>
  </si>
  <si>
    <t>i dont think im going to be able to set that up right now</t>
  </si>
  <si>
    <t>ssh that is</t>
  </si>
  <si>
    <t>still no passwd prompt</t>
  </si>
  <si>
    <t>nope</t>
  </si>
  <si>
    <t>2011-01-28T19:57:00.000Z</t>
  </si>
  <si>
    <t>btw the computer is free from any documents i might want preserved</t>
  </si>
  <si>
    <t>so i can do possibly destructive things</t>
  </si>
  <si>
    <t>strange do and try again to login dont use root as login as it doesnt have a password set</t>
  </si>
  <si>
    <t>2011-01-28T19:58:00.000Z</t>
  </si>
  <si>
    <t>ctrl</t>
  </si>
  <si>
    <t>on german keyborad its called strg EMO_POS</t>
  </si>
  <si>
    <t>2011-01-28T19:59:00.000Z</t>
  </si>
  <si>
    <t>surprisingly responsive but still no password prompt</t>
  </si>
  <si>
    <t>2011-01-28T20:00:00.000Z</t>
  </si>
  <si>
    <t>and there is no delay when typing</t>
  </si>
  <si>
    <t>your system seems really broken then</t>
  </si>
  <si>
    <t>well the update is still going behind the scenes</t>
  </si>
  <si>
    <t>i thinl</t>
  </si>
  <si>
    <t>okay hit to get back to your graphic session</t>
  </si>
  <si>
    <t>2011-01-28T20:05:00.000Z</t>
  </si>
  <si>
    <t>ok so now i have nothing just a black screen</t>
  </si>
  <si>
    <t>and now a mouse</t>
  </si>
  <si>
    <t>2011-01-28T20:06:00.000Z</t>
  </si>
  <si>
    <t>and now the graphical display</t>
  </si>
  <si>
    <t>ok im back</t>
  </si>
  <si>
    <t>if you cant login on the console i have no idea how to get your system back working sorry</t>
  </si>
  <si>
    <t>2011-01-28T20:09:00.000Z</t>
  </si>
  <si>
    <t>what does it mean when an individual window dims</t>
  </si>
  <si>
    <t>2011-01-28T20:15:00.000Z</t>
  </si>
  <si>
    <t>well this is interesting</t>
  </si>
  <si>
    <t>2011-01-28T20:16:00.000Z</t>
  </si>
  <si>
    <t>i forced it to power down thinking it would destroy it but it booted fine</t>
  </si>
  <si>
    <t>perfect lucky man</t>
  </si>
  <si>
    <t>2011-01-28T20:17:00.000Z</t>
  </si>
  <si>
    <t>yup</t>
  </si>
  <si>
    <t>2011-01-28T20:18:00.000Z</t>
  </si>
  <si>
    <t>so how might i go about updating distros from the command line</t>
  </si>
  <si>
    <t>2011-01-28T20:19:00.000Z</t>
  </si>
  <si>
    <t>i prefer doing it on the console do as you want</t>
  </si>
  <si>
    <t>sudo aptitude distupgrade</t>
  </si>
  <si>
    <t>2011-01-28T20:20:00.000Z</t>
  </si>
  <si>
    <t>this is even more interesting under about ubuntu it tells me im using natty narwhall</t>
  </si>
  <si>
    <t>so you didnt upgrade to maverick but to</t>
  </si>
  <si>
    <t>2011-01-28T20:21:00.000Z</t>
  </si>
  <si>
    <t>apparently</t>
  </si>
  <si>
    <t>at least the about ubuntu dialogue did</t>
  </si>
  <si>
    <t>2011-01-28T20:23:00.000Z</t>
  </si>
  <si>
    <t>i am now performing a partial upgrade as recommended by the update manager</t>
  </si>
  <si>
    <t>i think i can take it from here now thanks</t>
  </si>
  <si>
    <t>your welcome</t>
  </si>
  <si>
    <t>2011-09-28T05:32:00.000Z</t>
  </si>
  <si>
    <t>g0rs</t>
  </si>
  <si>
    <t>usb disc creator is installed with ubuntu</t>
  </si>
  <si>
    <t>unetboot is a great software for creating installation disk or full os installations</t>
  </si>
  <si>
    <t>2011-09-28T05:34:00.000Z</t>
  </si>
  <si>
    <t>qin</t>
  </si>
  <si>
    <t>aptget install unetbootin</t>
  </si>
  <si>
    <t>probably yes please check</t>
  </si>
  <si>
    <t>2011-10-04T08:03:00.000Z</t>
  </si>
  <si>
    <t>for hour long movie lets say you need transfer</t>
  </si>
  <si>
    <t>2011-10-04T08:06:00.000Z</t>
  </si>
  <si>
    <t>does any wlan router support data transfer upto megabyte per second im not sure if a computer can do that which runs linux it should have raid or sata for that capability</t>
  </si>
  <si>
    <t>2011-10-04T08:09:00.000Z</t>
  </si>
  <si>
    <t>is theoretical since there is much overhead on wlan</t>
  </si>
  <si>
    <t>2011-10-13T02:10:00.000Z</t>
  </si>
  <si>
    <t>do you use compiz</t>
  </si>
  <si>
    <t>2011-10-13T02:11:00.000Z</t>
  </si>
  <si>
    <t>are animations working for you ive enabled them in ccsm but there doesnt seem to any effects</t>
  </si>
  <si>
    <t>2011-10-13T02:12:00.000Z</t>
  </si>
  <si>
    <t>no idea no x atm</t>
  </si>
  <si>
    <t>2011-10-13T02:13:00.000Z</t>
  </si>
  <si>
    <t>did you edit setting per window</t>
  </si>
  <si>
    <t>yes settings such as</t>
  </si>
  <si>
    <t>2011-10-13T02:16:00.000Z</t>
  </si>
  <si>
    <t>is there any in rules</t>
  </si>
  <si>
    <t>where the rules</t>
  </si>
  <si>
    <t>2011-10-13T02:17:00.000Z</t>
  </si>
  <si>
    <t>recal that animation was set by window class title etc have you edit those</t>
  </si>
  <si>
    <t>there are logical oerations on windnows and they contain and so yes</t>
  </si>
  <si>
    <t>2011-10-13T02:18:00.000Z</t>
  </si>
  <si>
    <t>here is an example EMO_NEG unknown</t>
  </si>
  <si>
    <t>2011-10-13T02:19:00.000Z</t>
  </si>
  <si>
    <t>above missing</t>
  </si>
  <si>
    <t>2011-10-13T02:20:00.000Z</t>
  </si>
  <si>
    <t>no my bad</t>
  </si>
  <si>
    <t>is it at the end i think it misses and</t>
  </si>
  <si>
    <t>is it at the end i think it misses and in the second expression after</t>
  </si>
  <si>
    <t>2011-10-13T02:21:00.000Z</t>
  </si>
  <si>
    <t>does it miss a at the end</t>
  </si>
  <si>
    <t>2011-10-13T02:23:00.000Z</t>
  </si>
  <si>
    <t>any ideas</t>
  </si>
  <si>
    <t>2011-10-13T02:25:00.000Z</t>
  </si>
  <si>
    <t>no not really let me start x</t>
  </si>
  <si>
    <t>2011-10-13T02:26:00.000Z</t>
  </si>
  <si>
    <t>2011-10-13T02:28:00.000Z</t>
  </si>
  <si>
    <t>please yell after youre back</t>
  </si>
  <si>
    <t>2011-10-13T02:32:00.000Z</t>
  </si>
  <si>
    <t>dunno can you try to use simpleccsm in meanwhile</t>
  </si>
  <si>
    <t>okay ill try simpleccsm</t>
  </si>
  <si>
    <t>2011-10-13T02:34:00.000Z</t>
  </si>
  <si>
    <t>there are dependencies issues with simpleccsm it doesnt list any of them</t>
  </si>
  <si>
    <t>2011-10-13T02:36:00.000Z</t>
  </si>
  <si>
    <t>a package needs upgradation i ll take a look at it later for now</t>
  </si>
  <si>
    <t>2011-10-13T02:37:00.000Z</t>
  </si>
  <si>
    <t>to get animation working you need to have proper rules try to put as most top rule with effect of your like</t>
  </si>
  <si>
    <t>2011-10-13T02:38:00.000Z</t>
  </si>
  <si>
    <t>its usually normal unknown or normal dialog</t>
  </si>
  <si>
    <t>2011-10-13T02:41:00.000Z</t>
  </si>
  <si>
    <t>dialog modaldialog unknown looks ok but position of rule apparently do matter</t>
  </si>
  <si>
    <t>i got them working it was to change otions in a drop down box for each window operation such as minimize</t>
  </si>
  <si>
    <t>2011-10-13T02:42:00.000Z</t>
  </si>
  <si>
    <t>drop down box where</t>
  </si>
  <si>
    <t>2011-10-13T02:43:00.000Z</t>
  </si>
  <si>
    <t>i had to select a type of animation in each window operation for example in minimize operation there was an entry zoom i changed it to something else after that that particular animation was working for minimize window operation</t>
  </si>
  <si>
    <t>2011-10-13T02:44:00.000Z</t>
  </si>
  <si>
    <t>well good news</t>
  </si>
  <si>
    <t>2012-06-04T06:24:00.000Z</t>
  </si>
  <si>
    <t>sambagirl</t>
  </si>
  <si>
    <t>ive been trying to install some packages i need via the ubuntu software center however i have been getting this requires installation of untrusted packages the action would require the installation of packages from not authenticated sources</t>
  </si>
  <si>
    <t>2012-06-04T06:25:00.000Z</t>
  </si>
  <si>
    <t>cpet</t>
  </si>
  <si>
    <t>choose yes and continue</t>
  </si>
  <si>
    <t>2012-06-04T06:26:00.000Z</t>
  </si>
  <si>
    <t>i dont have an option for yes just a details dropdown and there isnt anything there but the application name</t>
  </si>
  <si>
    <t>are you using the gui or cli</t>
  </si>
  <si>
    <t>2012-06-04T06:27:00.000Z</t>
  </si>
  <si>
    <t>the gui</t>
  </si>
  <si>
    <t>2012-06-04T06:28:00.000Z</t>
  </si>
  <si>
    <t>does that mean commodore pet computer btw yes it shows a dialog box and ok oh am i supposed to highlight the thing and then select ok</t>
  </si>
  <si>
    <t>2012-06-04T06:29:00.000Z</t>
  </si>
  <si>
    <t>yeap</t>
  </si>
  <si>
    <t>is that yeap for both</t>
  </si>
  <si>
    <t>2012-06-04T06:30:00.000Z</t>
  </si>
  <si>
    <t>yes some repos dont have any gpg keys but they are safe to use</t>
  </si>
  <si>
    <t>it just doesnt do anything at all</t>
  </si>
  <si>
    <t>2012-06-04T06:31:00.000Z</t>
  </si>
  <si>
    <t>i cant even download abiword</t>
  </si>
  <si>
    <t>2012-06-04T06:32:00.000Z</t>
  </si>
  <si>
    <t>any errors</t>
  </si>
  <si>
    <t>2012-06-04T06:35:00.000Z</t>
  </si>
  <si>
    <t>just a sec i am looking on the website to see how to do it from the shell they have steps there</t>
  </si>
  <si>
    <t>i meant install abiword not downlaod it d</t>
  </si>
  <si>
    <t>2012-06-04T06:36:00.000Z</t>
  </si>
  <si>
    <t>i need errors or something</t>
  </si>
  <si>
    <t>2012-06-04T06:40:00.000Z</t>
  </si>
  <si>
    <t>i dont have any errors i tried the steps in the shell on this place URL however i noticed in the bottom that it says that it looks like it has stopped being supported by ubuntu or for ubuntu</t>
  </si>
  <si>
    <t>2012-06-04T06:41:00.000Z</t>
  </si>
  <si>
    <t>open up a terminal and type sudo aptget install abiword</t>
  </si>
  <si>
    <t>see if it gives you an error</t>
  </si>
  <si>
    <t>2012-06-04T06:42:00.000Z</t>
  </si>
  <si>
    <t>haha thats funny</t>
  </si>
  <si>
    <t>2012-06-04T06:44:00.000Z</t>
  </si>
  <si>
    <t>it is working now</t>
  </si>
  <si>
    <t>thanks a bunch</t>
  </si>
  <si>
    <t>2012-06-04T06:45:00.000Z</t>
  </si>
  <si>
    <t>yep it is building</t>
  </si>
  <si>
    <t>2012-06-04T06:48:00.000Z</t>
  </si>
  <si>
    <t>it must be not working cause i did a paste and it just crashed but i will just try openoffice and atlantis</t>
  </si>
  <si>
    <t>2012-06-04T06:49:00.000Z</t>
  </si>
  <si>
    <t>sounds more of a fucked install to me</t>
  </si>
  <si>
    <t>2011-06-02T21:57:00.000Z</t>
  </si>
  <si>
    <t>nabi</t>
  </si>
  <si>
    <t>hello</t>
  </si>
  <si>
    <t>how can i upgrade my firefox in ubunut</t>
  </si>
  <si>
    <t>2011-06-02T21:58:00.000Z</t>
  </si>
  <si>
    <t>i have problem</t>
  </si>
  <si>
    <t>with bookmark</t>
  </si>
  <si>
    <t>2011-06-02T22:00:00.000Z</t>
  </si>
  <si>
    <t>please help</t>
  </si>
  <si>
    <t>my firefox parse error when i want to bookmark a page</t>
  </si>
  <si>
    <t>2011-06-02T22:01:00.000Z</t>
  </si>
  <si>
    <t>heloo</t>
  </si>
  <si>
    <t>GTRsdk</t>
  </si>
  <si>
    <t>which firefox</t>
  </si>
  <si>
    <t>2011-06-02T22:02:00.000Z</t>
  </si>
  <si>
    <t>i cannot say</t>
  </si>
  <si>
    <t>click on help about firefox</t>
  </si>
  <si>
    <t>because when i want to see about firefox</t>
  </si>
  <si>
    <t>it parse an error</t>
  </si>
  <si>
    <t>2011-06-02T22:03:00.000Z</t>
  </si>
  <si>
    <t>xml parsing error error in processing external entity reference</t>
  </si>
  <si>
    <t>location</t>
  </si>
  <si>
    <t>line number column</t>
  </si>
  <si>
    <t>so it gives you an error when you click on about firefox</t>
  </si>
  <si>
    <t>yes and something like that when i click on bookmark</t>
  </si>
  <si>
    <t>2011-06-02T22:04:00.000Z</t>
  </si>
  <si>
    <t>which ubuntu version</t>
  </si>
  <si>
    <t>how can i say firefox version when it parse error</t>
  </si>
  <si>
    <t>2011-06-02T22:05:00.000Z</t>
  </si>
  <si>
    <t>check the ubuntu version</t>
  </si>
  <si>
    <t>i cannot do that because error</t>
  </si>
  <si>
    <t>oh</t>
  </si>
  <si>
    <t>wiat please</t>
  </si>
  <si>
    <t>2011-06-02T22:06:00.000Z</t>
  </si>
  <si>
    <t>linux linuxu preempt tue may utc i686</t>
  </si>
  <si>
    <t>ubuntu</t>
  </si>
  <si>
    <t>2011-06-02T22:07:00.000Z</t>
  </si>
  <si>
    <t>no lsb modules are available</t>
  </si>
  <si>
    <t>distributor id ubuntu</t>
  </si>
  <si>
    <t>description ubuntu lts</t>
  </si>
  <si>
    <t>release</t>
  </si>
  <si>
    <t>codename dapper</t>
  </si>
  <si>
    <t>you might want to consider upgrading to</t>
  </si>
  <si>
    <t>2011-06-02T22:08:00.000Z</t>
  </si>
  <si>
    <t>then upgrade to</t>
  </si>
  <si>
    <t>it is desktop</t>
  </si>
  <si>
    <t>2011-06-02T22:09:00.000Z</t>
  </si>
  <si>
    <t>so go to upgrade manager and upgrade to then to</t>
  </si>
  <si>
    <t>where is upgrade manager</t>
  </si>
  <si>
    <t>is it under system administration update manager</t>
  </si>
  <si>
    <t>2012-05-31T05:34:00.000Z</t>
  </si>
  <si>
    <t>roasted</t>
  </si>
  <si>
    <t>question anybody use motion here im having some trouble understanding it there seems to be two locations to set the startup daemon one is for automatic startup the other is for background startup so it releases the terminal from needing to be present to run i cant seem to have both running at once which i want i want it to auto start i want it to have the capability to shut off and manually start background</t>
  </si>
  <si>
    <t>ed but its not working any insight</t>
  </si>
  <si>
    <t>2012-05-31T05:35:00.000Z</t>
  </si>
  <si>
    <t>Dr_Willis</t>
  </si>
  <si>
    <t>use the service command to stop it when you waant to stop it</t>
  </si>
  <si>
    <t>2012-05-31T05:36:00.000Z</t>
  </si>
  <si>
    <t>speaking of which is services still supported i dont think motion uses sudo service</t>
  </si>
  <si>
    <t>if you look the init.d scripts are most likely links to upstart scripts EMO_POS i dont mess with services much</t>
  </si>
  <si>
    <t>2012-05-31T05:37:00.000Z</t>
  </si>
  <si>
    <t>ahh i forgot the reason i dont use start is because the second it detects motion the entire service shuts itself off</t>
  </si>
  <si>
    <t>2012-05-31T05:45:00.000Z</t>
  </si>
  <si>
    <t>nadda</t>
  </si>
  <si>
    <t>2012-05-31T05:46:00.000Z</t>
  </si>
  <si>
    <t>been through forums their irc etc time to find other users and discuss p</t>
  </si>
  <si>
    <t>thats what i thought but it kind of surprised me</t>
  </si>
  <si>
    <t>its kind of like zoneminder except in a lot of ways its simpler and works better</t>
  </si>
  <si>
    <t>2012-05-31T05:47:00.000Z</t>
  </si>
  <si>
    <t>its not real clear on what you are doing either</t>
  </si>
  <si>
    <t>well im limited on space i can type in shot too id have to elaborate quite a bit for it to make sense</t>
  </si>
  <si>
    <t>theres always pastebin oo</t>
  </si>
  <si>
    <t>basically in theres an entry to enable the auto start daemon if i enable this and in startup apps add motion it runs fine but once i enable the background daemon in it will not auto start</t>
  </si>
  <si>
    <t>2012-05-31T05:48:00.000Z</t>
  </si>
  <si>
    <t>the background daemon allows me to kill it killall motion and then type motion again in terminal itll begin running and release the terminal so i can close the terminal window and it runs as a daemon in the background</t>
  </si>
  <si>
    <t>i want both but it doesnt seem to work if i enable the convenience of it via background mode it refuses to auto start</t>
  </si>
  <si>
    <t>2012-05-31T05:49:00.000Z</t>
  </si>
  <si>
    <t>but i want auto start so if i reboot the server it starts but then it almost forces me to reboot each time i make a motion change</t>
  </si>
  <si>
    <t>2012-05-31T05:52:00.000Z</t>
  </si>
  <si>
    <t>am i speaking spanglish or does that at least make sense</t>
  </si>
  <si>
    <t>2012-06-01T08:17:00.000Z</t>
  </si>
  <si>
    <t>perhaps one f the vms grabbed it andlocked it</t>
  </si>
  <si>
    <t>2012-06-01T08:18:00.000Z</t>
  </si>
  <si>
    <t>i wasnt in a vm when it locked in the first place but the release key isnt working either</t>
  </si>
  <si>
    <t>2012-07-27T16:42:00.000Z</t>
  </si>
  <si>
    <t>i think thats on hold like thinkt510 mentioned to allow more testing of the upgrade path</t>
  </si>
  <si>
    <t>its doable but i always do clean installs</t>
  </si>
  <si>
    <t>2012-07-27T16:43:00.000Z</t>
  </si>
  <si>
    <t>same here but id rather try an upgrade and see what happens its an ltsp server ltsp devs confirmed the upgrade works great</t>
  </si>
  <si>
    <t>that means its sure to fail p</t>
  </si>
  <si>
    <t>doubt it smart group of guys over there</t>
  </si>
  <si>
    <t>would bet my car theyre correct easily</t>
  </si>
  <si>
    <t>2012-07-27T16:45:00.000Z</t>
  </si>
  <si>
    <t>but it has icons and a menu just like osx</t>
  </si>
  <si>
    <t>oh silly me i forgot everything is osx like</t>
  </si>
  <si>
    <t>2012-07-27T16:46:00.000Z</t>
  </si>
  <si>
    <t>even my geos64 stole ideas from osx</t>
  </si>
  <si>
    <t>2012-07-27T18:27:00.000Z</t>
  </si>
  <si>
    <t>i didnt reboot i was actively in the os logged in as my administrator user when this happened</t>
  </si>
  <si>
    <t>2012-07-27T18:28:00.000Z</t>
  </si>
  <si>
    <t>i have tow onder if gdm was part of the obsolete packages or gnome for that matter and it nuked them when i said go</t>
  </si>
  <si>
    <t>i can ssh in but what im afraid of is rebooting it via ssh if the upgrade is still happening</t>
  </si>
  <si>
    <t>2012-07-27T18:32:00.000Z</t>
  </si>
  <si>
    <t>i wonder if i should just reboot it and hope for the best im sshd in and tailing syslog and seeing nothing</t>
  </si>
  <si>
    <t>2012-07-27T18:33:00.000Z</t>
  </si>
  <si>
    <t>dident you bet your car this would be no problem EMO_POS i have no idea honestly i tend to do clean installs</t>
  </si>
  <si>
    <t>yeah but i have two cars one being on its last leg guess i left out some info in that car bet p</t>
  </si>
  <si>
    <t>2012-07-27T18:37:00.000Z</t>
  </si>
  <si>
    <t>id check the output and see whats running its possible the upgrade tool is showing some thing you are somehow not seeing</t>
  </si>
  <si>
    <t>2012-07-27T18:38:00.000Z</t>
  </si>
  <si>
    <t>only ps output is tail ps bash thats it</t>
  </si>
  <si>
    <t>htop is not installed installing quick</t>
  </si>
  <si>
    <t>2012-07-27T18:39:00.000Z</t>
  </si>
  <si>
    <t>htop reveals a lot of nodaemon entries</t>
  </si>
  <si>
    <t>2012-07-27T18:42:00.000Z</t>
  </si>
  <si>
    <t>no mention of dialog in ps output eh how brave do you feel EMO_POS</t>
  </si>
  <si>
    <t>nope now i just see htop htop tail bash ps</t>
  </si>
  <si>
    <t>2012-07-27T18:43:00.000Z</t>
  </si>
  <si>
    <t>itd be nice if there was a gentle shutdown meaning if its in a dialog box waiting for user interaction or in the middle of something it cant interrupt then it cancels the</t>
  </si>
  <si>
    <t>bingo the server is back to login screen cli styule</t>
  </si>
  <si>
    <t>2012-07-27T18:44:00.000Z</t>
  </si>
  <si>
    <t>just going to reboot says reboot required</t>
  </si>
  <si>
    <t>2012-07-27T18:47:00.000Z</t>
  </si>
  <si>
    <t>boot screen looks like itll enduce a seizure constant flashing no movement nice d</t>
  </si>
  <si>
    <t>2012-07-27T18:51:00.000Z</t>
  </si>
  <si>
    <t>took forever to start up but i have a gui d</t>
  </si>
  <si>
    <t>2012-02-22T01:50:00.000Z</t>
  </si>
  <si>
    <t>JetJaguar</t>
  </si>
  <si>
    <t>Pikkachu</t>
  </si>
  <si>
    <t>thats a difficult question since there are a lot of different ways to do a fresh install</t>
  </si>
  <si>
    <t>2012-02-22T01:51:00.000Z</t>
  </si>
  <si>
    <t>your fresh install may include apps that others dont choose to install</t>
  </si>
  <si>
    <t>2012-02-22T02:06:00.000Z</t>
  </si>
  <si>
    <t>include what apps from what ive seen from oneiric the only option you have is a check for some proprietary mp3 package</t>
  </si>
  <si>
    <t>2012-02-22T02:07:00.000Z</t>
  </si>
  <si>
    <t>so when you installed you just did a default install you didnt manually choose applications to install</t>
  </si>
  <si>
    <t>2012-02-22T02:09:00.000Z</t>
  </si>
  <si>
    <t>does oneiric allow you to pikc up random apps to install i didnt see that option</t>
  </si>
  <si>
    <t>2012-02-22T02:10:00.000Z</t>
  </si>
  <si>
    <t>the standard installer doesnt i just installs a predefined group of applications</t>
  </si>
  <si>
    <t>2012-02-22T02:11:00.000Z</t>
  </si>
  <si>
    <t>i didnt know there were other official installers i couldnt notice them on the download page where are them and what are their purpose</t>
  </si>
  <si>
    <t>2012-02-22T02:12:00.000Z</t>
  </si>
  <si>
    <t>for advanced users or for those that was a server rather than a desktop</t>
  </si>
  <si>
    <t>2012-02-22T02:13:00.000Z</t>
  </si>
  <si>
    <t>ok its not hard even in that case</t>
  </si>
  <si>
    <t>its just about knowing which nondefault stuff was installed even if during system install</t>
  </si>
  <si>
    <t>2012-02-22T02:14:00.000Z</t>
  </si>
  <si>
    <t>you may be able to look at the list of apps installed by default and compare to what you have installed</t>
  </si>
  <si>
    <t>2012-02-22T02:15:00.000Z</t>
  </si>
  <si>
    <t>pretty sure the apps installed by default are available in the read me or in the documentation somewhere</t>
  </si>
  <si>
    <t>2012-02-22T02:16:00.000Z</t>
  </si>
  <si>
    <t>i could play with apt history but its boring i could keep myself some history i could add some function like install sudo aptget install addtoinstallhistory but i wanted a readytouse solution</t>
  </si>
  <si>
    <t>2012-02-22T02:17:00.000Z</t>
  </si>
  <si>
    <t>i dont know of anything like that someone else may though</t>
  </si>
  <si>
    <t>as for standard apps listed somewhere im not so sure it would rather be a deb package list and comparing it to current installed packages would not give the apps since they may consist on several dependencies</t>
  </si>
  <si>
    <t>thanks anyway jet</t>
  </si>
  <si>
    <t>2012-02-22T02:18:00.000Z</t>
  </si>
  <si>
    <t>if i had time id just write some gui for that function or maybe patching software center or synaptic it would be really nice to have something similar to the panel from windows</t>
  </si>
  <si>
    <t>well ubuntu doesnt officially use deb anymore i think it can use them but it officially uses the software center now</t>
  </si>
  <si>
    <t>2012-02-22T02:19:00.000Z</t>
  </si>
  <si>
    <t>what do you exactly mean with deb</t>
  </si>
  <si>
    <t>2012-02-22T02:22:00.000Z</t>
  </si>
  <si>
    <t>well i know there is some kind of difference between the package managers for ubuntu and debian</t>
  </si>
  <si>
    <t>2012-02-22T02:26:00.000Z</t>
  </si>
  <si>
    <t>what package managers apt aptitude synaptic software center</t>
  </si>
  <si>
    <t>2012-02-22T02:27:00.000Z</t>
  </si>
  <si>
    <t>what just happened is that they just wrote software center as alternative to synaptic and removed this one from oneiric as installed by default</t>
  </si>
  <si>
    <t>2012-02-22T02:28:00.000Z</t>
  </si>
  <si>
    <t>ive seen the btw buggy filter dialog of synaptic never seen a way to create such a filter though</t>
  </si>
  <si>
    <t>2012-02-22T02:29:00.000Z</t>
  </si>
  <si>
    <t>just a suggestion</t>
  </si>
  <si>
    <t>2012-02-22T02:36:00.000Z</t>
  </si>
  <si>
    <t>ok but from what ive seen its not possible EMO_NEG</t>
  </si>
  <si>
    <t>2012-02-22T02:37:00.000Z</t>
  </si>
  <si>
    <t>well looks like you may just have to roll your own then</t>
  </si>
  <si>
    <t>2012-02-22T02:38:00.000Z</t>
  </si>
  <si>
    <t>yeah EMO_NEG thanks anyway</t>
  </si>
  <si>
    <t>2012-02-22T02:40:00.000Z</t>
  </si>
  <si>
    <t>drive space is so cheep now that i dont think many folks care whats on their system</t>
  </si>
  <si>
    <t>its not a matter of disk usage</t>
  </si>
  <si>
    <t>2012-02-22T02:41:00.000Z</t>
  </si>
  <si>
    <t>its a matter of knowing what custom applications youve installed just like in dialog in windows</t>
  </si>
  <si>
    <t>i know what you mean just not many folks out there use an application to track their apps i guess</t>
  </si>
  <si>
    <t>2010-04-11T14:23:00.000Z</t>
  </si>
  <si>
    <t>today</t>
  </si>
  <si>
    <t>help me you know using aptoncd how</t>
  </si>
  <si>
    <t>2010-04-11T14:24:00.000Z</t>
  </si>
  <si>
    <t>coz_</t>
  </si>
  <si>
    <t>well it should be fairly self explanatory hold on let me install it</t>
  </si>
  <si>
    <t>i have used it in the past hold on</t>
  </si>
  <si>
    <t>2010-04-11T14:25:00.000Z</t>
  </si>
  <si>
    <t>ok you already installed it</t>
  </si>
  <si>
    <t>ok did you open it</t>
  </si>
  <si>
    <t>2010-04-11T14:26:00.000Z</t>
  </si>
  <si>
    <t>ok you already have the dvd burned</t>
  </si>
  <si>
    <t>open synaptic package manager with that dvd inserted</t>
  </si>
  <si>
    <t>when i try again to mount that dvd has error</t>
  </si>
  <si>
    <t>2010-04-11T14:27:00.000Z</t>
  </si>
  <si>
    <t>ok then you may have to reburn the dvd</t>
  </si>
  <si>
    <t>but dont mount it</t>
  </si>
  <si>
    <t>not yet error burn cd</t>
  </si>
  <si>
    <t>open synaptic package manager with the dvd</t>
  </si>
  <si>
    <t>oh you are getting an error while burning it</t>
  </si>
  <si>
    <t>2010-04-11T14:28:00.000Z</t>
  </si>
  <si>
    <t>are you running gnome</t>
  </si>
  <si>
    <t>2010-04-11T14:29:00.000Z</t>
  </si>
  <si>
    <t>ok is the dvd in the dvd player</t>
  </si>
  <si>
    <t>open package manager</t>
  </si>
  <si>
    <t>open synaptic first please</t>
  </si>
  <si>
    <t>2010-04-11T14:30:00.000Z</t>
  </si>
  <si>
    <t>ok in synaptic click settings then repositories</t>
  </si>
  <si>
    <t>a dialog opens and at the bottom the dvd should be listed</t>
  </si>
  <si>
    <t>2010-04-11T14:31:00.000Z</t>
  </si>
  <si>
    <t>ok then tick the box next to that cd</t>
  </si>
  <si>
    <t>oh wait</t>
  </si>
  <si>
    <t>you only have one cd listed there</t>
  </si>
  <si>
    <t>click the other software tab</t>
  </si>
  <si>
    <t>2010-04-11T14:32:00.000Z</t>
  </si>
  <si>
    <t>then click the sdd cdrom button</t>
  </si>
  <si>
    <t>right click the add cdrom button</t>
  </si>
  <si>
    <t>2010-04-11T14:33:00.000Z</t>
  </si>
  <si>
    <t>and your disc is already in the drive</t>
  </si>
  <si>
    <t>2010-04-11T14:34:00.000Z</t>
  </si>
  <si>
    <t>well then several things could be wrong the disc did not burn correctly or your burner is faulty</t>
  </si>
  <si>
    <t>2010-04-11T14:36:00.000Z</t>
  </si>
  <si>
    <t>not sure then</t>
  </si>
  <si>
    <t>e faild to moint the cdrom coz_</t>
  </si>
  <si>
    <t>2010-04-11T14:40:00.000Z</t>
  </si>
  <si>
    <t>are you here</t>
  </si>
  <si>
    <t>yeah but i am not sure what the problem is</t>
  </si>
  <si>
    <t>2010-04-11T14:41:00.000Z</t>
  </si>
  <si>
    <t>i restart pc and insert aptoncd again it ok</t>
  </si>
  <si>
    <t>ok cool</t>
  </si>
  <si>
    <t>2010-04-11T14:42:00.000Z</t>
  </si>
  <si>
    <t>well all that i told you is all you need to do EMO_POS</t>
  </si>
  <si>
    <t>2010-04-11T14:44:00.000Z</t>
  </si>
  <si>
    <t>now could you set a aptoncd mount to cdrom or cdroomxx</t>
  </si>
  <si>
    <t>not sure guy if it is not automounting i dont know what the problem is</t>
  </si>
  <si>
    <t>2010-04-12T21:13:00.000Z</t>
  </si>
  <si>
    <t>can you help me to config samba.conf now i installed samba nautilusshare configsambasystem but only share not see other pc at lan</t>
  </si>
  <si>
    <t>2010-04-12T21:14:00.000Z</t>
  </si>
  <si>
    <t>actually i am the wrong person for that sorry my skills are even close to good with samba</t>
  </si>
  <si>
    <t>2010-04-12T21:15:00.000Z</t>
  </si>
  <si>
    <t>i meant not even close to skilled enough for samba</t>
  </si>
  <si>
    <t>2010-04-12T21:16:00.000Z</t>
  </si>
  <si>
    <t>i see i cant fix this has many doccument in worldwideweb</t>
  </si>
  <si>
    <t>sometimes when you cant find someone here try the channel</t>
  </si>
  <si>
    <t>2010-04-12T21:17:00.000Z</t>
  </si>
  <si>
    <t>let me know if that channel pans out for you</t>
  </si>
  <si>
    <t>2010-10-13T11:05:00.000Z</t>
  </si>
  <si>
    <t>Fritzy</t>
  </si>
  <si>
    <t>help cant get passed bootloader install failed dialog in install cant even cancel installation</t>
  </si>
  <si>
    <t>2010-10-13T11:06:00.000Z</t>
  </si>
  <si>
    <t>how do i pull up a shell during install</t>
  </si>
  <si>
    <t>Jordan_U</t>
  </si>
  <si>
    <t>there should be a drop down area for looking at detailed error messages</t>
  </si>
  <si>
    <t>2010-10-13T11:08:00.000Z</t>
  </si>
  <si>
    <t>not that i can see how would you like to proceed followed by the options of choosing a different device continuing or cancelling selecting any of these options and hitting ok does not close the dialog and doesnt appear to do anything other than depressing the ok button</t>
  </si>
  <si>
    <t>how comfortable are you with the terminal</t>
  </si>
  <si>
    <t>quite comfortable</t>
  </si>
  <si>
    <t>2010-10-13T11:09:00.000Z</t>
  </si>
  <si>
    <t>not sure how to open a terminal from this view though EMO_POS</t>
  </si>
  <si>
    <t>else id run grubinstall myself</t>
  </si>
  <si>
    <t>2010-10-13T11:10:00.000Z</t>
  </si>
  <si>
    <t>ok then press to get to a terminal to get back to x then run gnometerminal to start a terminal within x from there please use gnomescreenshot to create a screenshot</t>
  </si>
  <si>
    <t>2010-10-13T11:11:00.000Z</t>
  </si>
  <si>
    <t>it sounds like you can probably trick the installer into thinking it installed grub successfully by making a symlink to but id like to see the exact first</t>
  </si>
  <si>
    <t>2010-10-13T11:12:00.000Z</t>
  </si>
  <si>
    <t>ok let me get this uploaded somewhere</t>
  </si>
  <si>
    <t>2010-10-13T11:15:00.000Z</t>
  </si>
  <si>
    <t>2010-10-13T11:17:00.000Z</t>
  </si>
  <si>
    <t>can you continue with the continue without bootloader option</t>
  </si>
  <si>
    <t>2010-10-13T11:18:00.000Z</t>
  </si>
  <si>
    <t>no regardless of which of the radio options i select when i click ok or hit enter or anything else the button depresses but the dialog stays up</t>
  </si>
  <si>
    <t>2010-10-13T11:20:00.000Z</t>
  </si>
  <si>
    <t>i cant get past the dialog s grubinstall generally errors out with grubprobe error cannot find a device for is mounted</t>
  </si>
  <si>
    <t>2010-10-13T11:21:00.000Z</t>
  </si>
  <si>
    <t>you need to sudp chroot first</t>
  </si>
  <si>
    <t>2010-10-13T11:22:00.000Z</t>
  </si>
  <si>
    <t>is empty sudo chroot fails with no such file</t>
  </si>
  <si>
    <t>2010-10-13T11:24:00.000Z</t>
  </si>
  <si>
    <t>mounted it trying now</t>
  </si>
  <si>
    <t>2010-10-13T11:26:00.000Z</t>
  </si>
  <si>
    <t>now that i did sudo mount sudo chroot my seems incomplete and grubinstall still cannot find a device</t>
  </si>
  <si>
    <t>you need to bind mount and into the chroot first</t>
  </si>
  <si>
    <t>2010-10-13T11:27:00.000Z</t>
  </si>
  <si>
    <t>sudo mount o bind sudo mount o bind sudo mount o</t>
  </si>
  <si>
    <t>cool now i have grub installed on how do i continue past the locked dialog</t>
  </si>
  <si>
    <t>2010-10-13T11:29:00.000Z</t>
  </si>
  <si>
    <t>try adding echo grubinstall has been temporarily disabled fix this as soon as possible exit as the second line of</t>
  </si>
  <si>
    <t>2010-10-13T11:30:00.000Z</t>
  </si>
  <si>
    <t>then hopefully the installer will think grubinstall ran successfully as it will just exit with success</t>
  </si>
  <si>
    <t>2010-10-13T11:32:00.000Z</t>
  </si>
  <si>
    <t>no dice tried within chroot and outside of it s</t>
  </si>
  <si>
    <t>and before you reboot make sure you run updategrub within the chroot</t>
  </si>
  <si>
    <t>2010-10-13T11:39:00.000Z</t>
  </si>
  <si>
    <t>tried what exactly modifying the script or updategrub</t>
  </si>
  <si>
    <t>2010-10-13T11:40:00.000Z</t>
  </si>
  <si>
    <t>modifying grubinstall in chroot and outside</t>
  </si>
  <si>
    <t>to echo and exit as you said</t>
  </si>
  <si>
    <t>doesnt help me get passed the dialog</t>
  </si>
  <si>
    <t>2010-10-13T11:41:00.000Z</t>
  </si>
  <si>
    <t>try doing the same with</t>
  </si>
  <si>
    <t>in chroot or out</t>
  </si>
  <si>
    <t>in</t>
  </si>
  <si>
    <t>2010-10-13T11:42:00.000Z</t>
  </si>
  <si>
    <t>and confirm that it worked with grubinstall echo and updategrub echo should print the message then for successfull completion</t>
  </si>
  <si>
    <t>2010-10-13T11:43:00.000Z</t>
  </si>
  <si>
    <t>both echo the message and then echos within chroot</t>
  </si>
  <si>
    <t>2010-10-13T11:44:00.000Z</t>
  </si>
  <si>
    <t>can you continue now</t>
  </si>
  <si>
    <t>no the button depresses but nothing else changes</t>
  </si>
  <si>
    <t>2010-10-13T11:47:00.000Z</t>
  </si>
  <si>
    <t>confusing me with kevin_ i cant close the window either no reaction</t>
  </si>
  <si>
    <t>i can go to the rightclick menu and close</t>
  </si>
  <si>
    <t>but that doesnt do anything either</t>
  </si>
  <si>
    <t>2010-10-13T11:49:00.000Z</t>
  </si>
  <si>
    <t>sorry to make you juggle if i reboot i imagine itll boot to an uncompleted install is there some way i can finish the install</t>
  </si>
  <si>
    <t>you may just have to use the alternate install cd or sudo pkill dpkg and hope the install then completes in a usefull state i doubt it will</t>
  </si>
  <si>
    <t>thanks for your help EMO_POS</t>
  </si>
  <si>
    <t>have a good one</t>
  </si>
  <si>
    <t>youre welcome</t>
  </si>
  <si>
    <t>2010-10-13T12:02:00.000Z</t>
  </si>
  <si>
    <t>my first boot involved manually specifying the kernel then running fixing and running grubupdate after boot and remarking out the cdrom line in other than that seems fine so far EMO_POS</t>
  </si>
  <si>
    <t>2011-11-28T11:26:00.000Z</t>
  </si>
  <si>
    <t>pppurple</t>
  </si>
  <si>
    <t>is there any one that would be will to help answer some basic questions for a begginer getting into ubuntu</t>
  </si>
  <si>
    <t>dr_willis</t>
  </si>
  <si>
    <t>just ask and see</t>
  </si>
  <si>
    <t>2011-11-29T17:19:00.000Z</t>
  </si>
  <si>
    <t>get virtualbox and try it out in there thats the safest way to experiment</t>
  </si>
  <si>
    <t>2011-11-29T17:57:00.000Z</t>
  </si>
  <si>
    <t>the website has a manual yes</t>
  </si>
  <si>
    <t>get the ubuntu iso install virtualbox run it follow its wizard dialogs i belive is the core of it</t>
  </si>
  <si>
    <t>2011-12-09T18:00:00.000Z</t>
  </si>
  <si>
    <t>differnt desktop kde vs gnome</t>
  </si>
  <si>
    <t>2011-12-09T18:09:00.000Z</t>
  </si>
  <si>
    <t>the login screen has a menu under the gear next to the login box</t>
  </si>
  <si>
    <t>and yes ubuntu uses gnome unity is a shell on top of gnome3</t>
  </si>
  <si>
    <t>2011-12-09T18:11:00.000Z</t>
  </si>
  <si>
    <t>ubuntu.com perhaps askubuntu.com various blog sites have guides</t>
  </si>
  <si>
    <t>2011-12-09T18:12:00.000Z</t>
  </si>
  <si>
    <t>its for everything from embeded to high end servers EMO_POS and toasters</t>
  </si>
  <si>
    <t>2011-12-09T18:13:00.000Z</t>
  </si>
  <si>
    <t>haha yeah i am seeing that thats why im learning about it and what i can do with it seems a little bit useful</t>
  </si>
  <si>
    <t>2011-12-09T18:22:00.000Z</t>
  </si>
  <si>
    <t>keep an eye on this new hardware for a cool portable linux system URL</t>
  </si>
  <si>
    <t>2011-12-09T18:23:00.000Z</t>
  </si>
  <si>
    <t>hmm looking at that right now</t>
  </si>
  <si>
    <t>2011-12-09T18:28:00.000Z</t>
  </si>
  <si>
    <t>with unity you can use to go to that app the appears in the unity panel icons</t>
  </si>
  <si>
    <t>2011-12-09T18:29:00.000Z</t>
  </si>
  <si>
    <t>if using unity must read links URL</t>
  </si>
  <si>
    <t>2011-12-09T18:31:00.000Z</t>
  </si>
  <si>
    <t>thank you reading i thought i saw a welcome to ubuntu that gave some tips built in but i cant find it now</t>
  </si>
  <si>
    <t>2011-12-09T18:43:00.000Z</t>
  </si>
  <si>
    <t>that mini computer that you linked the cotton candy usb thing looks pretty sweet</t>
  </si>
  <si>
    <t>2011-12-09T18:44:00.000Z</t>
  </si>
  <si>
    <t>that rasberypi one is a similer idea but cheaper EMO_POS</t>
  </si>
  <si>
    <t>haha i asked to many questions and got to many links havent got to that one yet</t>
  </si>
  <si>
    <t>2011-12-10T18:15:00.000Z</t>
  </si>
  <si>
    <t>depends on what you are using</t>
  </si>
  <si>
    <t>2011-12-10T18:56:00.000Z</t>
  </si>
  <si>
    <t>you would set up one to handle the grub and it should work i dont see the point in having differnt ubuntu versions on teh same flash</t>
  </si>
  <si>
    <t>2011-12-10T18:58:00.000Z</t>
  </si>
  <si>
    <t>so a live install or a full install you can set grub2 up to boot differnt iso files if you wanted also</t>
  </si>
  <si>
    <t>whats so unstable abouyt for you</t>
  </si>
  <si>
    <t>i wanted it to hold different iso so i can have different live versions</t>
  </si>
  <si>
    <t>2011-12-10T18:59:00.000Z</t>
  </si>
  <si>
    <t>you would have to reparton the thing and make a new ext4 partion to isntallto then start up the installer and install</t>
  </si>
  <si>
    <t>no its just my first time with linux and wanted to see if there was a differnce or get a copy with out unity to see how it works</t>
  </si>
  <si>
    <t>for isos theres guides on pendrivelinux and tools that can help with that</t>
  </si>
  <si>
    <t>2011-12-10T19:00:00.000Z</t>
  </si>
  <si>
    <t>you could even set up your current install to just boot an iso file as one of its grub entries</t>
  </si>
  <si>
    <t>2011-12-10T19:01:00.000Z</t>
  </si>
  <si>
    <t>that seems like it would be the easiest thing to do with the grub file have any links supporting that</t>
  </si>
  <si>
    <t>2011-12-10T19:02:00.000Z</t>
  </si>
  <si>
    <t>2011-12-10T19:20:00.000Z</t>
  </si>
  <si>
    <t>that site URL isnt loading anything</t>
  </si>
  <si>
    <t>2011-12-10T19:21:00.000Z</t>
  </si>
  <si>
    <t>not my fault thats a rather big site its working here</t>
  </si>
  <si>
    <t>hmm yeah bad internet over here ill keep trying thanks</t>
  </si>
  <si>
    <t>2011-10-24T21:43:00.000Z</t>
  </si>
  <si>
    <t>kisil</t>
  </si>
  <si>
    <t>hey im having network issues in and im having trouble finding uptodate docs i used to understand the tools but now dhclient has moved and the gui failures are opaque when i reboot im assigned an ip but cant ping my router when i disable my wireless and reenable via the settings gui it fails but doesnt give an error</t>
  </si>
  <si>
    <t>2011-10-24T21:44:00.000Z</t>
  </si>
  <si>
    <t>troubleshooting ideas</t>
  </si>
  <si>
    <t>phlak_user</t>
  </si>
  <si>
    <t>why dont you sudo tail f when the connection attempt is going on youll get more transperancy</t>
  </si>
  <si>
    <t>2011-10-24T21:48:00.000Z</t>
  </si>
  <si>
    <t>thanks i connected while logging and saw an error networkmanager changes state to needauth then i get no agents were available for this request</t>
  </si>
  <si>
    <t>ok so is it wired or wireless</t>
  </si>
  <si>
    <t>wireless</t>
  </si>
  <si>
    <t>2011-10-24T21:49:00.000Z</t>
  </si>
  <si>
    <t>do you have wpasupplicant</t>
  </si>
  <si>
    <t>2011-10-24T21:51:00.000Z</t>
  </si>
  <si>
    <t>yes wpasupplicatn is installed</t>
  </si>
  <si>
    <t>2011-10-24T21:53:00.000Z</t>
  </si>
  <si>
    <t>do you have a profile created for the network you are connecting to if so can you pl delete it and connect afresh</t>
  </si>
  <si>
    <t>2011-10-24T21:55:00.000Z</t>
  </si>
  <si>
    <t>where would that be stored i dont have the wireless icon in the notification bar and the settings tool has no way to do that</t>
  </si>
  <si>
    <t>2011-10-24T21:56:00.000Z</t>
  </si>
  <si>
    <t>on network manager applet there should be an option for edit connections in the dialog that appears click on wireless and delete the profiles</t>
  </si>
  <si>
    <t>2011-10-24T21:58:00.000Z</t>
  </si>
  <si>
    <t>i remember that dialog but i cant find it since the update to unity</t>
  </si>
  <si>
    <t>2011-10-24T21:59:00.000Z</t>
  </si>
  <si>
    <t>just click on the network icon in the system tray</t>
  </si>
  <si>
    <t>like i said that icons missing</t>
  </si>
  <si>
    <t>2011-10-24T22:00:00.000Z</t>
  </si>
  <si>
    <t>i dont know how to add it</t>
  </si>
  <si>
    <t>does ps nmapplet show the process</t>
  </si>
  <si>
    <t>2011-10-24T22:02:00.000Z</t>
  </si>
  <si>
    <t>no but running nmapplet helped im now back to where i am on boot ip assigned but cant ping router</t>
  </si>
  <si>
    <t>2011-10-24T22:03:00.000Z</t>
  </si>
  <si>
    <t>now can you go and edit the profiles</t>
  </si>
  <si>
    <t>2011-10-24T22:07:00.000Z</t>
  </si>
  <si>
    <t>yes i can deleting and recreating the connection didnt fix the problem i still have an ip assigned but cant ping the router</t>
  </si>
  <si>
    <t>can you pastebin the output of ifconfig</t>
  </si>
  <si>
    <t>2011-10-24T22:10:00.000Z</t>
  </si>
  <si>
    <t>cant pastebin i dont have a connection on that computer but my broadcast and mask are correct packets are incrementing i haven an ipv6 address assigned is that still broken</t>
  </si>
  <si>
    <t>2011-10-24T22:11:00.000Z</t>
  </si>
  <si>
    <t>a has the ip been assigned by the router b output of route n</t>
  </si>
  <si>
    <t>2011-10-24T22:13:00.000Z</t>
  </si>
  <si>
    <t>not sure how to read that but ug use iface wlan1 u wlan1 u wlan1</t>
  </si>
  <si>
    <t>2011-10-24T22:14:00.000Z</t>
  </si>
  <si>
    <t>not sure about the last line but ill investigate that later</t>
  </si>
  <si>
    <t>2011-10-24T22:15:00.000Z</t>
  </si>
  <si>
    <t>what is your ip address</t>
  </si>
  <si>
    <t>2011-10-24T22:16:00.000Z</t>
  </si>
  <si>
    <t>router is at this machine is at so im pretty sure the networks otherwise ok</t>
  </si>
  <si>
    <t>2011-10-24T22:17:00.000Z</t>
  </si>
  <si>
    <t>are you able to ping this machine from that machine</t>
  </si>
  <si>
    <t>2011-10-24T22:18:00.000Z</t>
  </si>
  <si>
    <t>no i cant ping any other device on the network</t>
  </si>
  <si>
    <t>2011-10-24T22:19:00.000Z</t>
  </si>
  <si>
    <t>same thing in the opposite directon other machines cant see</t>
  </si>
  <si>
    <t>2011-10-24T22:21:00.000Z</t>
  </si>
  <si>
    <t>are you able to run tcpdump on machine and see whats going on</t>
  </si>
  <si>
    <t>2011-10-24T22:23:00.000Z</t>
  </si>
  <si>
    <t>no suitable device found</t>
  </si>
  <si>
    <t>sudo tcpdump i wlan1</t>
  </si>
  <si>
    <t>2011-10-24T22:25:00.000Z</t>
  </si>
  <si>
    <t>haha thanks it runs but reports no activity on ping even in vv mode</t>
  </si>
  <si>
    <t>2011-10-24T22:27:00.000Z</t>
  </si>
  <si>
    <t>im not clear about something why is your wireless called wlan1 do you have another wifi called wlan0 too</t>
  </si>
  <si>
    <t>actually its reporting occasional dns requsts from dropbox EMO_POS</t>
  </si>
  <si>
    <t>it must be the other way your machine is reaching out to dropbox</t>
  </si>
  <si>
    <t>2011-10-24T22:28:00.000Z</t>
  </si>
  <si>
    <t>yes i mean dropbox on my machine calling home sorry if that was unclear i dont know why its wlan1 either</t>
  </si>
  <si>
    <t>2011-10-24T22:29:00.000Z</t>
  </si>
  <si>
    <t>can you pastebin the output of iwconfig pl</t>
  </si>
  <si>
    <t>2011-10-24T22:35:00.000Z</t>
  </si>
  <si>
    <t>2009-05-13T00:06:00.000Z</t>
  </si>
  <si>
    <t>eggy_</t>
  </si>
  <si>
    <t>hello using kubuntu i want to connect to the wireless network on the campus from windows vista in which it was fairly easy to connect i gathered that i need to set the settings to use wep encryption with peap and eapmschap v2 when i in the kde network manager set it to web i cant choose peap tho then i can choose mschapv2 and fill in username and password</t>
  </si>
  <si>
    <t>2009-05-13T00:07:00.000Z</t>
  </si>
  <si>
    <t>but when i do this it just doesnt connect and the dialog pops up again so how can i connect to the wireless network</t>
  </si>
  <si>
    <t>2009-05-13T00:08:00.000Z</t>
  </si>
  <si>
    <t>i mean with wpaeap i can choose mschap</t>
  </si>
  <si>
    <t>i have no idea what it all means just that it doesnt work EMO_NEG</t>
  </si>
  <si>
    <t>2009-05-13T00:10:00.000Z</t>
  </si>
  <si>
    <t>it keeps saying connection failed and i have less luck with the gtk network settings manager</t>
  </si>
  <si>
    <t>2009-05-13T00:11:00.000Z</t>
  </si>
  <si>
    <t>so how do you guys connect to wireless networks with username and password</t>
  </si>
  <si>
    <t>why cant the settings manager detect the settings of the network</t>
  </si>
  <si>
    <t>2009-05-13T00:12:00.000Z</t>
  </si>
  <si>
    <t>seems like everyone has trouble with wireless networks</t>
  </si>
  <si>
    <t>2009-05-13T00:13:00.000Z</t>
  </si>
  <si>
    <t>superdug2</t>
  </si>
  <si>
    <t>are you using networkmanager</t>
  </si>
  <si>
    <t>2009-05-13T00:14:00.000Z</t>
  </si>
  <si>
    <t>and the network management applet</t>
  </si>
  <si>
    <t>is the access point youre wanting to connect to showing up as an ssid in your pulldown</t>
  </si>
  <si>
    <t>2009-05-13T00:15:00.000Z</t>
  </si>
  <si>
    <t>the ssid field doesnt have a pulldown but it autodetected wlan which is the name of the access point</t>
  </si>
  <si>
    <t>2009-05-13T00:16:00.000Z</t>
  </si>
  <si>
    <t>some routers are weird about how they cache credentials you may need to delete any settings youve made and try again</t>
  </si>
  <si>
    <t>ah i see</t>
  </si>
  <si>
    <t>2009-05-13T00:20:00.000Z</t>
  </si>
  <si>
    <t>what do i fill in for anonymous identify</t>
  </si>
  <si>
    <t>does your accesspoint use encryption ie wpa</t>
  </si>
  <si>
    <t>2009-05-13T00:21:00.000Z</t>
  </si>
  <si>
    <t>wpaeap</t>
  </si>
  <si>
    <t>or at least it uses peap and mschapv2 which i can only choose when selecting wpaeap</t>
  </si>
  <si>
    <t>vista said the network used wep tho</t>
  </si>
  <si>
    <t>can you set it to or home tkip</t>
  </si>
  <si>
    <t>2009-05-13T00:22:00.000Z</t>
  </si>
  <si>
    <t>i can only choose wpapsk and wpaeap in the dropdown box</t>
  </si>
  <si>
    <t>2009-05-13T00:23:00.000Z</t>
  </si>
  <si>
    <t>also do i need infrastructure or ad hoc for mode</t>
  </si>
  <si>
    <t>right you want infrastructure but on the router itself can you set it to use wpa personal tkip</t>
  </si>
  <si>
    <t>2009-05-13T00:24:00.000Z</t>
  </si>
  <si>
    <t>in my experience the encryption is good enough and it configures across the board for all wifi devices</t>
  </si>
  <si>
    <t>ah the router itself i have no control over the router unfortunately its provided by the campus</t>
  </si>
  <si>
    <t>do you have some kind of academic computer services a try</t>
  </si>
  <si>
    <t>2009-05-13T00:25:00.000Z</t>
  </si>
  <si>
    <t>well i got it to work on the same laptop on windows vista</t>
  </si>
  <si>
    <t>i think that was your question i didnt fully understand it</t>
  </si>
  <si>
    <t>no doubt but there may be some kind of secondary verification layer many higher education wifi networks have some sort of scanning tool that may just automatically run in vista</t>
  </si>
  <si>
    <t>i see so what can i do</t>
  </si>
  <si>
    <t>2009-05-13T00:26:00.000Z</t>
  </si>
  <si>
    <t>contact your campus technical support would be the best step</t>
  </si>
  <si>
    <t>oh i see ill try that then thanks a lot for the help</t>
  </si>
  <si>
    <t>i dont think the problem is your wireless card or ubuntu</t>
  </si>
  <si>
    <t>2009-05-13T00:28:00.000Z</t>
  </si>
  <si>
    <t>i guess but its so weird in vista you only have to provide username and password in linux you have to fill in everything manually and it just refuses to work</t>
  </si>
  <si>
    <t>i know your tech support should have alternative configuration settings for both mac and linux</t>
  </si>
  <si>
    <t>2009-05-13T00:29:00.000Z</t>
  </si>
  <si>
    <t>sometimes i just get annoyed with all this for instance i have an intel graphics card and the drivers dont support screens bigger than so you can say goodbye to dual screen</t>
  </si>
  <si>
    <t>and then theres the fact that kaffeine xine mplayer and any video player except vlc segfault whole x sometimes</t>
  </si>
  <si>
    <t>2009-05-13T00:30:00.000Z</t>
  </si>
  <si>
    <t>i run my netbook with one monitor at and the other at and it has an intel graphics chipset</t>
  </si>
  <si>
    <t>2009-05-13T00:31:00.000Z</t>
  </si>
  <si>
    <t>all on one intel card</t>
  </si>
  <si>
    <t>yup with an atom processor nonetheless</t>
  </si>
  <si>
    <t>there are many intel cards with different drivers i believe but mine isnt supported for that</t>
  </si>
  <si>
    <t>its a known bug that just doesnt get fixed</t>
  </si>
  <si>
    <t>im using a pretty old set</t>
  </si>
  <si>
    <t>2009-05-13T00:32:00.000Z</t>
  </si>
  <si>
    <t>ah i wish i had an nvidia the closed drivers just always worked for me EMO_POS</t>
  </si>
  <si>
    <t>2010-06-24T19:51:00.000Z</t>
  </si>
  <si>
    <t>bluntu</t>
  </si>
  <si>
    <t>is there someone who can help me with an ubuntu install</t>
  </si>
  <si>
    <t>2010-06-24T19:53:00.000Z</t>
  </si>
  <si>
    <t>i am trying to install but i cant get passed step</t>
  </si>
  <si>
    <t>there are no partitions showing up in the window</t>
  </si>
  <si>
    <t>2010-06-24T19:54:00.000Z</t>
  </si>
  <si>
    <t>i am using unetbootin to install</t>
  </si>
  <si>
    <t>from my hd</t>
  </si>
  <si>
    <t>2010-06-24T19:55:00.000Z</t>
  </si>
  <si>
    <t>can anyone help me here with this install</t>
  </si>
  <si>
    <t>2010-06-24T19:56:00.000Z</t>
  </si>
  <si>
    <t>using unetbootin to install to a hard drive that wont do a normal install it will be a livecdtype install that may not save changes</t>
  </si>
  <si>
    <t>somthing seems odd about yoru statements you want to install to the hd</t>
  </si>
  <si>
    <t>2010-06-24T19:57:00.000Z</t>
  </si>
  <si>
    <t>you did a unetbootin install to the hard drive and bootted that then ran the ubuntu installer from the unetbootininstalledtohdsetup</t>
  </si>
  <si>
    <t>you mean step of the ubuntu installer right not unetbootins dialogs</t>
  </si>
  <si>
    <t>2010-06-24T19:58:00.000Z</t>
  </si>
  <si>
    <t>this is what i did i had windows xp and downloaded an iso for ubuntu and try to install that now using unetbootin</t>
  </si>
  <si>
    <t>indeed</t>
  </si>
  <si>
    <t>so you are at step4 of the unetbootin installer then</t>
  </si>
  <si>
    <t>2010-06-24T19:59:00.000Z</t>
  </si>
  <si>
    <t>so you used unetbootin to put the iso on the hd booted the hd</t>
  </si>
  <si>
    <t>and youa re trying to install to the same hard drive as the unetbootin booted from</t>
  </si>
  <si>
    <t>2010-06-24T20:00:00.000Z</t>
  </si>
  <si>
    <t>if you had the hd allready parttioned you might be able to install to the other partitions but unetbootin proberly made a single partition on the hd</t>
  </si>
  <si>
    <t>best would been to use a usb flash drive as an installer medium</t>
  </si>
  <si>
    <t>2010-06-24T20:01:00.000Z</t>
  </si>
  <si>
    <t>the computer allow startup from usb</t>
  </si>
  <si>
    <t>you might be able to use gparted to resize the partitions</t>
  </si>
  <si>
    <t>but gparted requires me to boot from cd right</t>
  </si>
  <si>
    <t>then install to a partion other then the one you used unetbootin on</t>
  </si>
  <si>
    <t>2010-06-24T20:02:00.000Z</t>
  </si>
  <si>
    <t>no it does not your unetbootin setup is basically the same as booting from cd also</t>
  </si>
  <si>
    <t>well it might in this case actually i think there is a new toram option for</t>
  </si>
  <si>
    <t>but to use gparted i need to stat up from cd</t>
  </si>
  <si>
    <t>how much ram ya got</t>
  </si>
  <si>
    <t>mb</t>
  </si>
  <si>
    <t>2010-06-24T20:04:00.000Z</t>
  </si>
  <si>
    <t>i am using basically a harddrive with a cpu and ethernetport</t>
  </si>
  <si>
    <t>2010-06-24T20:05:00.000Z</t>
  </si>
  <si>
    <t>it possible to install ubuntu whilest starting up without going into the live mode</t>
  </si>
  <si>
    <t>the installcd and that boot setup you got should hagve a test and install item at one of the first dialogs</t>
  </si>
  <si>
    <t>2010-06-24T20:06:00.000Z</t>
  </si>
  <si>
    <t>it used to be a grub item int he last release its a little dialog in</t>
  </si>
  <si>
    <t>nah it boots straight into live</t>
  </si>
  <si>
    <t>unetbootin may be giving it some options when it boots</t>
  </si>
  <si>
    <t>2010-06-24T20:07:00.000Z</t>
  </si>
  <si>
    <t>examine the boot configs unetbootin is using thats on the hard drive</t>
  </si>
  <si>
    <t>where do i find the configs</t>
  </si>
  <si>
    <t>2010-06-24T20:08:00.000Z</t>
  </si>
  <si>
    <t>on the hard drive you installed to unetbootin may be using syslinux so will be some syslinux.cfg or suimiler config</t>
  </si>
  <si>
    <t>one of the many reasions i dont do unetbootin installs to hard drives EMO_POS i end up debugging unetbootins setup to much</t>
  </si>
  <si>
    <t>2010-06-24T20:09:00.000Z</t>
  </si>
  <si>
    <t>i am willing to try anything else to get this installed asap if you can provide me with a better idea ill do that in a heartbeat</t>
  </si>
  <si>
    <t>if you scres up a config and system wont boot well you are stuck arent you</t>
  </si>
  <si>
    <t>put hd in a machine install to it there</t>
  </si>
  <si>
    <t>2010-06-24T20:11:00.000Z</t>
  </si>
  <si>
    <t>how about installing from the net</t>
  </si>
  <si>
    <t>never tried i got plenty of drives</t>
  </si>
  <si>
    <t>2008-01-19T10:32:00.000Z</t>
  </si>
  <si>
    <t>BoltClock</t>
  </si>
  <si>
    <t>can anyone else help me with my problem</t>
  </si>
  <si>
    <t>2008-01-19T10:34:00.000Z</t>
  </si>
  <si>
    <t>scguy318</t>
  </si>
  <si>
    <t>perhaps you should paste your xorg.0.log</t>
  </si>
  <si>
    <t>where is it</t>
  </si>
  <si>
    <t>2008-01-19T10:35:00.000Z</t>
  </si>
  <si>
    <t>i know the pastebin but where do i find the log file</t>
  </si>
  <si>
    <t>2008-01-19T10:36:00.000Z</t>
  </si>
  <si>
    <t>2008-01-19T10:38:00.000Z</t>
  </si>
  <si>
    <t>could you also paste</t>
  </si>
  <si>
    <t>2008-01-19T10:39:00.000Z</t>
  </si>
  <si>
    <t>earlier i overwrote it with xorg.conf.backup</t>
  </si>
  <si>
    <t>paste it anyway</t>
  </si>
  <si>
    <t>2008-01-19T10:42:00.000Z</t>
  </si>
  <si>
    <t>are there any other xorg logs in</t>
  </si>
  <si>
    <t>2008-01-19T10:43:00.000Z</t>
  </si>
  <si>
    <t>um xorg.0.log.old and xorg.20.log</t>
  </si>
  <si>
    <t>mm could you paste xorg.0.log.old sorry for the inconvenience</t>
  </si>
  <si>
    <t>2008-01-19T10:44:00.000Z</t>
  </si>
  <si>
    <t>URL thats fine im very patient EMO_POS</t>
  </si>
  <si>
    <t>2008-01-19T10:47:00.000Z</t>
  </si>
  <si>
    <t>how is it</t>
  </si>
  <si>
    <t>2008-01-19T10:48:00.000Z</t>
  </si>
  <si>
    <t>your logs seem to only show x launching successfully in low graphics mm</t>
  </si>
  <si>
    <t>2008-01-19T10:49:00.000Z</t>
  </si>
  <si>
    <t>ubuntu keeps asking to launch in low gfx and no other</t>
  </si>
  <si>
    <t>2008-01-19T10:51:00.000Z</t>
  </si>
  <si>
    <t>a temporary measure may be to select vesa so it wont constantly complain</t>
  </si>
  <si>
    <t>2008-01-19T10:52:00.000Z</t>
  </si>
  <si>
    <t>for your monitor driver in the safe mode selection</t>
  </si>
  <si>
    <t>2008-01-19T10:53:00.000Z</t>
  </si>
  <si>
    <t>other than that im afraid the limits of my knowledge are reached EMO_NEG</t>
  </si>
  <si>
    <t>perhaps it may be that nvidia restricted isnt installed properly</t>
  </si>
  <si>
    <t>the dialog where ubuntu warns me that its starting in low gfx</t>
  </si>
  <si>
    <t>yes or you could reconfigure xorg.conf yourself and specify vesa</t>
  </si>
  <si>
    <t>restricted drivers manager isnt reporting any problems</t>
  </si>
  <si>
    <t>2008-01-19T10:54:00.000Z</t>
  </si>
  <si>
    <t>will reboot now and take a look</t>
  </si>
  <si>
    <t>2008-01-19T10:59:00.000Z</t>
  </si>
  <si>
    <t>oh dear i cant even start ubuntu now</t>
  </si>
  <si>
    <t>im currently on win xp pro sp2</t>
  </si>
  <si>
    <t>2008-01-19T11:00:00.000Z</t>
  </si>
  <si>
    <t>the x server failed</t>
  </si>
  <si>
    <t>ubuntu prints five lines and does nothing else</t>
  </si>
  <si>
    <t>in that case you may either choose to install the ext2 driver at URL to gain access to your ubuntu partition and copy</t>
  </si>
  <si>
    <t>and paste that or</t>
  </si>
  <si>
    <t>2008-01-19T11:01:00.000Z</t>
  </si>
  <si>
    <t>hmm what messages</t>
  </si>
  <si>
    <t>2008-01-19T11:06:00.000Z</t>
  </si>
  <si>
    <t>wait hold on</t>
  </si>
  <si>
    <t>2008-01-19T11:08:00.000Z</t>
  </si>
  <si>
    <t>they dont look like they have anything to do with my problem but URL</t>
  </si>
  <si>
    <t>2008-01-19T11:09:00.000Z</t>
  </si>
  <si>
    <t>im thinking ubuntu loaded up okay but x didnt</t>
  </si>
  <si>
    <t>2008-01-19T11:10:00.000Z</t>
  </si>
  <si>
    <t>take your time i can wait</t>
  </si>
  <si>
    <t>take my time to</t>
  </si>
  <si>
    <t>2008-01-19T11:11:00.000Z</t>
  </si>
  <si>
    <t>get access to your linux partition and paste xorg.0.log</t>
  </si>
  <si>
    <t>i guess if you know your way at the terminal you could possibly copy xorg.0.log to your windows partition at the command line or</t>
  </si>
  <si>
    <t>use URL to gain access from windows</t>
  </si>
  <si>
    <t>2008-01-19T11:12:00.000Z</t>
  </si>
  <si>
    <t>actually i guess a simpler way ive overlooked is to go to recovery console and just dpkgreconfigure xserverxorg all over again</t>
  </si>
  <si>
    <t>2008-01-19T11:13:00.000Z</t>
  </si>
  <si>
    <t>so do that or retrieve the log file</t>
  </si>
  <si>
    <t>2008-01-19T11:14:00.000Z</t>
  </si>
  <si>
    <t>for now just dpkgreconfigure xserverxorg</t>
  </si>
  <si>
    <t>i would hate to have you do undue work</t>
  </si>
  <si>
    <t>2008-01-19T11:15:00.000Z</t>
  </si>
  <si>
    <t>lol ok also why is the program seeing my linux disk i installed win and linux on separate disks as ext2 and not ext3</t>
  </si>
  <si>
    <t>2008-01-19T11:16:00.000Z</t>
  </si>
  <si>
    <t>because the app does not understand ext3 journaling</t>
  </si>
  <si>
    <t>ext3 is backwards compatible with ext2 apart from journaling</t>
  </si>
  <si>
    <t>ok will reboot ubuntu in recovery mode now</t>
  </si>
  <si>
    <t>2008-01-19T11:20:00.000Z</t>
  </si>
  <si>
    <t>dpkgreconfigure xserverxorg after you finish just jam ctrlaltdelete to reboot</t>
  </si>
  <si>
    <t>2008-01-19T11:21:00.000Z</t>
  </si>
  <si>
    <t>exactly what i did to reboot lol</t>
  </si>
  <si>
    <t>2008-01-19T11:28:00.000Z</t>
  </si>
  <si>
    <t>reconfigured tried starting ubuntu again still stuck at those five lines</t>
  </si>
  <si>
    <t>2008-01-19T11:29:00.000Z</t>
  </si>
  <si>
    <t>what now</t>
  </si>
  <si>
    <t>2008-01-19T11:34:00.000Z</t>
  </si>
  <si>
    <t>hmm perhaps remove nvidiaglx might fix your xorg.conf else err im unfortunately out of ideas getting late for me EMO_NEG</t>
  </si>
  <si>
    <t>remove nvidiaglx</t>
  </si>
  <si>
    <t>2008-01-19T11:56:00.000Z</t>
  </si>
  <si>
    <t>ill apologize for my inability to assist i am going for the night good luck</t>
  </si>
  <si>
    <t>2008-01-19T11:57:00.000Z</t>
  </si>
  <si>
    <t>its ok good night</t>
  </si>
  <si>
    <t>2010-12-14T23:29:00.000Z</t>
  </si>
  <si>
    <t>luxurymode</t>
  </si>
  <si>
    <t>hey all installed ubuntu on my laptop but cannot adjust screen brightness when i click my keyboard button to increase brightness it does bring up the brightness dialog and shows its increasing but it doesnt actually increase</t>
  </si>
  <si>
    <t>2010-12-14T23:30:00.000Z</t>
  </si>
  <si>
    <t>ActionParsnip</t>
  </si>
  <si>
    <t>what make model laptop you completely forgot to state that</t>
  </si>
  <si>
    <t>2010-12-14T23:54:00.000Z</t>
  </si>
  <si>
    <t>run gksudo gedit change splash to splash save the new file and run sudo updategrub reboot to test should make the backlight work a bit better but youll loose battery information</t>
  </si>
  <si>
    <t>2010-12-14T23:56:00.000Z</t>
  </si>
  <si>
    <t>it will open in a text editor im sure youve used one of those before</t>
  </si>
  <si>
    <t>i gave the exact command to run to get it opened and writable</t>
  </si>
  <si>
    <t>2010-12-15T00:05:00.000Z</t>
  </si>
  <si>
    <t>not sure about the adjust is there a bug logged</t>
  </si>
  <si>
    <t>2010-12-15T00:23:00.000Z</t>
  </si>
  <si>
    <t>acpi probably</t>
  </si>
  <si>
    <t>2010-12-15T00:29:00.000Z</t>
  </si>
  <si>
    <t>press and type gedit</t>
  </si>
  <si>
    <t>2010-12-15T00:30:00.000Z</t>
  </si>
  <si>
    <t>or there is gedit in the applications accessories menu</t>
  </si>
  <si>
    <t>2010-12-16T23:26:00.000Z</t>
  </si>
  <si>
    <t>then leave the channel nobody is forcing you to stay</t>
  </si>
  <si>
    <t>2010-12-16T23:27:00.000Z</t>
  </si>
  <si>
    <t>no im very appreciative of advice and very courteous but thats just outta line</t>
  </si>
  <si>
    <t>and luxurymode ok honestly you guys are losers is not outta line</t>
  </si>
  <si>
    <t>2010-12-16T23:28:00.000Z</t>
  </si>
  <si>
    <t>youre right maybe it was but when joey pasted my comment kinda made me feel stupid</t>
  </si>
  <si>
    <t>2010-12-16T23:29:00.000Z</t>
  </si>
  <si>
    <t>are you connecting to a windows pc from ubuntu to access folder shares</t>
  </si>
  <si>
    <t>2010-12-16T23:30:00.000Z</t>
  </si>
  <si>
    <t>no dont think so just followed this tutorial that said i needed to grants my account meUSER_MENTION all the permissions on database and sets my password</t>
  </si>
  <si>
    <t>i guess i can just forget about that part huh</t>
  </si>
  <si>
    <t>and just do mysql u root p</t>
  </si>
  <si>
    <t>2010-12-16T23:32:00.000Z</t>
  </si>
  <si>
    <t>when i command to show databases i just see</t>
  </si>
  <si>
    <t>2010-12-16T23:33:00.000Z</t>
  </si>
  <si>
    <t>what database technology are you using</t>
  </si>
  <si>
    <t>my bad i got bad syntax its show databases im using mysql</t>
  </si>
  <si>
    <t>2010-12-16T23:35:00.000Z</t>
  </si>
  <si>
    <t>have you tried asking in mysql</t>
  </si>
  <si>
    <t>2010-12-16T23:37:00.000Z</t>
  </si>
  <si>
    <t>nope i havent will do thank you</t>
  </si>
  <si>
    <t>2010-12-31T03:25:00.000Z</t>
  </si>
  <si>
    <t>sudo addaptrepository sudo aptget update sudo aptget install eclipse</t>
  </si>
  <si>
    <t>2010-12-31T03:26:00.000Z</t>
  </si>
  <si>
    <t>thatll gimme classic</t>
  </si>
  <si>
    <t>2010-12-31T03:28:00.000Z</t>
  </si>
  <si>
    <t>not sure about classic but itll give you</t>
  </si>
  <si>
    <t>2011-03-23T03:44:00.000Z</t>
  </si>
  <si>
    <t>make a symlink to the binary in give the link a weird name then make a launcher to run the link</t>
  </si>
  <si>
    <t>2011-03-23T03:45:00.000Z</t>
  </si>
  <si>
    <t>just make a path to a nonexistent file in</t>
  </si>
  <si>
    <t>exactly</t>
  </si>
  <si>
    <t>great thanks dude</t>
  </si>
  <si>
    <t>2011-03-23T03:46:00.000Z</t>
  </si>
  <si>
    <t>not too wacky so you dont know what it is</t>
  </si>
  <si>
    <t>2011-03-23T03:47:00.000Z</t>
  </si>
  <si>
    <t>i can just use the rightclick and use make link</t>
  </si>
  <si>
    <t>2011-03-23T03:48:00.000Z</t>
  </si>
  <si>
    <t>run sudo ln s</t>
  </si>
  <si>
    <t>2011-03-23T03:49:00.000Z</t>
  </si>
  <si>
    <t>obviously change the bit and the linkname</t>
  </si>
  <si>
    <t>2011-03-23T03:50:00.000Z</t>
  </si>
  <si>
    <t>then you can create a desktop launcher or even run alacarte and add it to the menu system as you wish</t>
  </si>
  <si>
    <t>cool and to make a launcher i can just add a menu item</t>
  </si>
  <si>
    <t>2011-03-23T03:52:00.000Z</t>
  </si>
  <si>
    <t>nevermind i see system pref main menu</t>
  </si>
  <si>
    <t>2010-09-09T10:20:00.000Z</t>
  </si>
  <si>
    <t>FalseLobster</t>
  </si>
  <si>
    <t>okay seriously</t>
  </si>
  <si>
    <t>Emanon</t>
  </si>
  <si>
    <t>if it doesnt work when opened as root idk what to tell ya bud</t>
  </si>
  <si>
    <t>do i really need to pull the old insult linux get awesome tech support card</t>
  </si>
  <si>
    <t>2010-09-09T10:21:00.000Z</t>
  </si>
  <si>
    <t>alright well treat me like im clueless</t>
  </si>
  <si>
    <t>that only works in fanboi support channels dude</t>
  </si>
  <si>
    <t>hehe</t>
  </si>
  <si>
    <t>how do i open fileroller as root</t>
  </si>
  <si>
    <t>ok alt f2</t>
  </si>
  <si>
    <t>that will open a run dialogue</t>
  </si>
  <si>
    <t>yea</t>
  </si>
  <si>
    <t>then type gksu and hit enter</t>
  </si>
  <si>
    <t>2010-09-09T10:22:00.000Z</t>
  </si>
  <si>
    <t>it will ask for ur password then open the stated program as root</t>
  </si>
  <si>
    <t>im on a live cd</t>
  </si>
  <si>
    <t>does that make a difference</t>
  </si>
  <si>
    <t>cause its still read only</t>
  </si>
  <si>
    <t>shoudnt</t>
  </si>
  <si>
    <t>gksu fileroller</t>
  </si>
  <si>
    <t>2010-09-09T10:23:00.000Z</t>
  </si>
  <si>
    <t>its still read only</t>
  </si>
  <si>
    <t>whyy</t>
  </si>
  <si>
    <t>its been a long day</t>
  </si>
  <si>
    <t>i have to write a shitty linux shell by friday</t>
  </si>
  <si>
    <t>and i cant even install linux</t>
  </si>
  <si>
    <t>try gksu nautilus falselobster</t>
  </si>
  <si>
    <t>then just navigate to the file manually in your now root file browser</t>
  </si>
  <si>
    <t>2010-09-09T10:24:00.000Z</t>
  </si>
  <si>
    <t>that opens nautilus as root but it doesnt open archive manager as root</t>
  </si>
  <si>
    <t>yea real1adam plug it in go to drivers</t>
  </si>
  <si>
    <t>2010-09-09T10:25:00.000Z</t>
  </si>
  <si>
    <t>now go to wherever the archive is in the root file manager</t>
  </si>
  <si>
    <t>if you try to open it in file roller from a root nautilus it should force file roller to be root too</t>
  </si>
  <si>
    <t>yea yea that opens nautilus as root but opening hte archive doesnt open it in root</t>
  </si>
  <si>
    <t>idk then but it just wants to f you</t>
  </si>
  <si>
    <t>2010-09-09T10:26:00.000Z</t>
  </si>
  <si>
    <t>np real1adam</t>
  </si>
  <si>
    <t>2010-09-09T10:27:00.000Z</t>
  </si>
  <si>
    <t>u said you gave root read write permissions on the file falselobster</t>
  </si>
  <si>
    <t>maverick systm</t>
  </si>
  <si>
    <t>ahh that doesnt work</t>
  </si>
  <si>
    <t>geh</t>
  </si>
  <si>
    <t>2009-05-21T19:10:00.000Z</t>
  </si>
  <si>
    <t>jonaskoelker</t>
  </si>
  <si>
    <t>hi all in where should i configure frequency scaling</t>
  </si>
  <si>
    <t>eurythmia</t>
  </si>
  <si>
    <t>are you running a laptop</t>
  </si>
  <si>
    <t>2009-05-21T19:11:00.000Z</t>
  </si>
  <si>
    <t>dont worry about frequency scaling the amount of power it saves is negligible if any the kernel supports putting the cpu into longer sleep states somewhere after kernel</t>
  </si>
  <si>
    <t>2009-05-21T19:12:00.000Z</t>
  </si>
  <si>
    <t>okay but somehow my box gets scaled down to mhz whenever it gets hot or rather i notice its hot whenever i see cpu usage of would it be safe to disable this feature</t>
  </si>
  <si>
    <t>if you want to save power do things like configure the kernel and recompile it with dynamic ticks on and lower timer frequency</t>
  </si>
  <si>
    <t>and if so how do i do it</t>
  </si>
  <si>
    <t>2009-05-21T19:13:00.000Z</t>
  </si>
  <si>
    <t>hmm what type of cpu and are you running gnome kde</t>
  </si>
  <si>
    <t>gnome model name m processor</t>
  </si>
  <si>
    <t>2009-05-21T19:14:00.000Z</t>
  </si>
  <si>
    <t>hmm is it set</t>
  </si>
  <si>
    <t>2009-05-21T19:15:00.000Z</t>
  </si>
  <si>
    <t>that might work if it doesnt give me a moment</t>
  </si>
  <si>
    <t>2009-05-21T19:16:00.000Z</t>
  </si>
  <si>
    <t>it to have worked after echoing scaling_max_freq in</t>
  </si>
  <si>
    <t>2009-05-21T19:17:00.000Z</t>
  </si>
  <si>
    <t>make a cron job that will log the frequency to a file every minute for an hour and see if that fix holds under load</t>
  </si>
  <si>
    <t>2009-05-21T19:19:00.000Z</t>
  </si>
  <si>
    <t>well poo ill try to find the resource i had before then EMO_POS</t>
  </si>
  <si>
    <t>2009-05-21T19:24:00.000Z</t>
  </si>
  <si>
    <t>2009-05-21T19:32:00.000Z</t>
  </si>
  <si>
    <t>how is your grubese</t>
  </si>
  <si>
    <t>2009-05-21T20:10:00.000Z</t>
  </si>
  <si>
    <t>would you mind pmming me a stanza of your grubs menu.lst mines busted</t>
  </si>
  <si>
    <t>thanks.l</t>
  </si>
  <si>
    <t>2009-05-21T20:11:00.000Z</t>
  </si>
  <si>
    <t>best of luck EMO_POS</t>
  </si>
  <si>
    <t>thanks i think ill get it this time around its just a matter of fixing where the kernel is looking for my root EMO_POS</t>
  </si>
  <si>
    <t>2009-05-21T20:32:00.000Z</t>
  </si>
  <si>
    <t>my menu.lst is here URL my linux root is on home is on and my system stops on waiting for root filesystem on boot i removed quiet and splash from the boot args help</t>
  </si>
  <si>
    <t>2009-05-21T20:33:00.000Z</t>
  </si>
  <si>
    <t>and the only thing you changed going from bootable to notbootable is menu.list</t>
  </si>
  <si>
    <t>2009-05-21T20:34:00.000Z</t>
  </si>
  <si>
    <t>nope it was switching from lilo to grub</t>
  </si>
  <si>
    <t>ah</t>
  </si>
  <si>
    <t>2009-05-21T20:35:00.000Z</t>
  </si>
  <si>
    <t>yeah the only reason i installed lilo was because i accidentally hit enter when the choice of bootloader to install came up why oh why is lilo selected first by default and why isnt there a confirmation dialogue</t>
  </si>
  <si>
    <t>2009-05-21T20:40:00.000Z</t>
  </si>
  <si>
    <t>well i dont know how to fix your menu.list but you could try all other device names instead of</t>
  </si>
  <si>
    <t>at this point in time it would be easier and less time consuming for me to reinstall the base system and bootloader so i think thats what im gonna do</t>
  </si>
  <si>
    <t>2009-05-21T20:41:00.000Z</t>
  </si>
  <si>
    <t>that sometimes works EMO_POS i did that for my video box the other week d</t>
  </si>
  <si>
    <t>2009-05-21T20:42:00.000Z</t>
  </si>
  <si>
    <t>2009-05-21T20:44:00.000Z</t>
  </si>
  <si>
    <t>you could do caching but i cant remember how to do that with mplayer</t>
  </si>
  <si>
    <t>celeron yuck how old is it</t>
  </si>
  <si>
    <t>2009-05-21T20:45:00.000Z</t>
  </si>
  <si>
    <t>years</t>
  </si>
  <si>
    <t>and its not dead yet im impressed</t>
  </si>
  <si>
    <t>2009-05-21T20:46:00.000Z</t>
  </si>
  <si>
    <t>pull the cover off of the computer and go mad with a can of compressed air</t>
  </si>
  <si>
    <t>hey cool apparently cache seems to do wonders</t>
  </si>
  <si>
    <t>wont help the cooling problem unfortunately EMO_POS</t>
  </si>
  <si>
    <t>compressed air is sold where grocery stores hardware stores</t>
  </si>
  <si>
    <t>2009-05-21T20:47:00.000Z</t>
  </si>
  <si>
    <t>you can usually find it at staples the source or any computer store</t>
  </si>
  <si>
    <t>2009-05-21T20:48:00.000Z</t>
  </si>
  <si>
    <t>blowing will work wonders i told that to my girlfriend as well d</t>
  </si>
  <si>
    <t>2009-05-21T20:49:00.000Z</t>
  </si>
  <si>
    <t>mine already knows it EMO_POS</t>
  </si>
  <si>
    <t>2009-05-21T20:50:00.000Z</t>
  </si>
  <si>
    <t>EMO_POS</t>
  </si>
  <si>
    <t>2009-05-21T21:30:00.000Z</t>
  </si>
  <si>
    <t>well reinstalling jaunty did the trick now im doing a distupgrade to karmic EMO_POS</t>
  </si>
  <si>
    <t>gl hf EMO_POS</t>
  </si>
  <si>
    <t>2009-05-21T21:31:00.000Z</t>
  </si>
  <si>
    <t>with the latest few releases ive always found upgrading ubuntu to bring me new and different bugs and not much in terms of features except fixing some old bugs so do it at your own peril</t>
  </si>
  <si>
    <t>2009-05-21T21:32:00.000Z</t>
  </si>
  <si>
    <t>ive never had problems with aptget distupgrade debian or otherwise EMO_POS</t>
  </si>
  <si>
    <t>good for you EMO_POS</t>
  </si>
  <si>
    <t>2010-10-10T09:33:00.000Z</t>
  </si>
  <si>
    <t>Furi</t>
  </si>
  <si>
    <t>textboxes are no longer allowing input how can i change the settings without input</t>
  </si>
  <si>
    <t>2010-10-10T09:35:00.000Z</t>
  </si>
  <si>
    <t>its x dependant</t>
  </si>
  <si>
    <t>is there a way to open a terminal window without a panel</t>
  </si>
  <si>
    <t>2010-10-10T09:37:00.000Z</t>
  </si>
  <si>
    <t>terminal doesnt accept input either</t>
  </si>
  <si>
    <t>2010-10-10T09:39:00.000Z</t>
  </si>
  <si>
    <t>is there a way to start a window manager without using the terminal because nothing is taking keyboard input except for the fallback terminal</t>
  </si>
  <si>
    <t>2010-10-10T09:40:00.000Z</t>
  </si>
  <si>
    <t>an xdependant window manager</t>
  </si>
  <si>
    <t>you can us the run dialog oh</t>
  </si>
  <si>
    <t>didnt keep up with your post</t>
  </si>
  <si>
    <t>i said nothing is accepting keyboard input</t>
  </si>
  <si>
    <t>2010-10-10T09:46:00.000Z</t>
  </si>
  <si>
    <t>just to make sure you read this im going to say it again because i really need the help start up the computer and kill compiz because it kept looping compiz replace and killing itself because of a pixcreate and pixdestroy error</t>
  </si>
  <si>
    <t>2010-10-10T09:47:00.000Z</t>
  </si>
  <si>
    <t>it was in reply to you asking what i did before the keyboard input stopped working</t>
  </si>
  <si>
    <t>ah ok</t>
  </si>
  <si>
    <t>2010-10-10T09:48:00.000Z</t>
  </si>
  <si>
    <t>had to use fallback terminal by the way because the screen elements aside from the desktop background kept disappearing and reappearing repeatedly</t>
  </si>
  <si>
    <t>2010-10-10T09:49:00.000Z</t>
  </si>
  <si>
    <t>oo mm</t>
  </si>
  <si>
    <t>2010-10-10T09:58:00.000Z</t>
  </si>
  <si>
    <t>i just want to revert to metacity</t>
  </si>
  <si>
    <t>2010-10-10T09:51:00.000Z</t>
  </si>
  <si>
    <t>is there any way to fix this</t>
  </si>
  <si>
    <t>2010-10-10T09:52:00.000Z</t>
  </si>
  <si>
    <t>not sure i apologize for not having paid close enough attention to your posts to get a clear image of what is happening doing testing and bug fingding so my attention was severely thinned out</t>
  </si>
  <si>
    <t>2010-10-10T09:53:00.000Z</t>
  </si>
  <si>
    <t>if youd like some details id gladly give you some i really need the help</t>
  </si>
  <si>
    <t>well i think the more details posted here the more some one can get a better idea of the issue i cant gurantee that will be me but posting detials is important</t>
  </si>
  <si>
    <t>well emerald is a window decorator and compiz a window manager what you want to use is either gtkwindowdecorator if on gnome or kde4windowdeorator if on kde</t>
  </si>
  <si>
    <t>compiz will not decorate the windows</t>
  </si>
  <si>
    <t>i know</t>
  </si>
  <si>
    <t>without keyboard input</t>
  </si>
  <si>
    <t>and no compiz metacity replace disown in terminal or metacity replace</t>
  </si>
  <si>
    <t>2010-10-10T09:59:00.000Z</t>
  </si>
  <si>
    <t>how can i do that without keyboard</t>
  </si>
  <si>
    <t>i can only use the fallback terminal</t>
  </si>
  <si>
    <t>mm</t>
  </si>
  <si>
    <t>2010-10-10T10:00:00.000Z</t>
  </si>
  <si>
    <t>not sure how are you typing here</t>
  </si>
  <si>
    <t>oh ok</t>
  </si>
  <si>
    <t>2010-10-10T10:01:00.000Z</t>
  </si>
  <si>
    <t>ok this one is a little odd i cant off hand thing of any troubleshooting if no one here can solve this right now you could try the channel as well</t>
  </si>
  <si>
    <t>oh after logging back in because of the screensaver locking it the keyboard input is back</t>
  </si>
  <si>
    <t>so i started metacity</t>
  </si>
  <si>
    <t>ah ha EMO_POS</t>
  </si>
  <si>
    <t>im fine now thanks for the help</t>
  </si>
  <si>
    <t>2010-10-10T10:02:00.000Z</t>
  </si>
  <si>
    <t>no problem sometimes logging off and on or just rebooting can solve issues EMO_POS</t>
  </si>
  <si>
    <t>LR_sentiment_strength</t>
    <phoneticPr fontId="2" type="noConversion"/>
  </si>
  <si>
    <t>RF_sentiment_strength</t>
    <phoneticPr fontId="2" type="noConversion"/>
  </si>
  <si>
    <t>2007-08-07T16:35:00.000Z</t>
  </si>
  <si>
    <t>wers</t>
  </si>
  <si>
    <t>what packages do i install to enable mp3 burning in k3b</t>
  </si>
  <si>
    <t>2007-08-07T05:36:00.000Z</t>
  </si>
  <si>
    <t>whats the kget alternative for gnome</t>
  </si>
  <si>
    <t>by kget i mean the file downloader</t>
  </si>
  <si>
    <t>2007-08-07T05:37:00.000Z</t>
  </si>
  <si>
    <t>soundray</t>
  </si>
  <si>
    <t>gwget perhaps</t>
  </si>
  <si>
    <t>2007-11-23T05:01:00.000Z</t>
  </si>
  <si>
    <t>i dont think its possible to open psw files in any native linux program</t>
  </si>
  <si>
    <t>2007-11-23T05:02:00.000Z</t>
  </si>
  <si>
    <t>you mean i need windows EMO_NEG</t>
  </si>
  <si>
    <t>either that or wine</t>
  </si>
  <si>
    <t>2007-11-23T05:03:00.000Z</t>
  </si>
  <si>
    <t>dont know ms works possibly</t>
  </si>
  <si>
    <t>2007-11-23T05:10:00.000Z</t>
  </si>
  <si>
    <t>i have a pocketpc too ive given up on trying to import psw</t>
  </si>
  <si>
    <t>2007-11-23T05:12:00.000Z</t>
  </si>
  <si>
    <t>it claims it can save in that format it doesnt mention anything about opening files</t>
  </si>
  <si>
    <t>2007-11-23T05:13:00.000Z</t>
  </si>
  <si>
    <t>EMO_NEG i really need an app that will run on wine</t>
  </si>
  <si>
    <t>can a pocket pc save using another file type</t>
  </si>
  <si>
    <t>2007-11-23T05:14:00.000Z</t>
  </si>
  <si>
    <t>install an editor that can save as txt there are free programs around then you can copy and paste your notes and save them as plain text</t>
  </si>
  <si>
    <t>2007-11-30T04:43:00.000Z</t>
  </si>
  <si>
    <t>sudo aptget clean does it for you</t>
  </si>
  <si>
    <t>sudo aptget autoclean removes all outdated debs from that directory</t>
  </si>
  <si>
    <t>2008-03-15T06:17:00.000Z</t>
  </si>
  <si>
    <t>you can do it on the commandline with imagemagick</t>
  </si>
  <si>
    <t>2008-03-15T06:18:00.000Z</t>
  </si>
  <si>
    <t>what do you find difficult about the crop tool in gimp</t>
  </si>
  <si>
    <t>2008-04-04T17:52:00.000Z</t>
  </si>
  <si>
    <t>formatcharacterpositionsubscript</t>
  </si>
  <si>
    <t>2008-04-04T17:54:00.000Z</t>
  </si>
  <si>
    <t>thank you so much is there any shortcut EMO_POS</t>
  </si>
  <si>
    <t>2008-04-04T17:56:00.000Z</t>
  </si>
  <si>
    <t>you can go through toolscustomizetoolbars and add a button to the formatting toolbar</t>
  </si>
  <si>
    <t>2008-04-04T17:58:00.000Z</t>
  </si>
  <si>
    <t>you have to highlight text youve typed already then click the button</t>
  </si>
  <si>
    <t>2008-04-04T17:59:00.000Z</t>
  </si>
  <si>
    <t>im sure you can also bind a shortcut key to a macro but its probably better to join an openoffice channel and ask there for help with that</t>
  </si>
  <si>
    <t>2008-04-06T22:21:00.000Z</t>
  </si>
  <si>
    <t>some source packages offer a make uninstall command run it with sudo failing that go through the makefile and undo all the changes that are listed under install by hand</t>
  </si>
  <si>
    <t>2008-05-22T15:48:00.000Z</t>
  </si>
  <si>
    <t>it creates an entry in systempreferences</t>
  </si>
  <si>
    <t>2008-06-06T03:13:00.000Z</t>
  </si>
  <si>
    <t>its hard to know not having seen the dialog box</t>
  </si>
  <si>
    <t>2008-06-06T03:14:00.000Z</t>
  </si>
  <si>
    <t>im quite confident that its the modules do modules usually have deb confs like that</t>
  </si>
  <si>
    <t>2008-06-06T03:15:00.000Z</t>
  </si>
  <si>
    <t>yes youd have to know what you want to reconfigure though</t>
  </si>
  <si>
    <t>2008-06-06T03:16:00.000Z</t>
  </si>
  <si>
    <t>whats the output from grep head n</t>
  </si>
  <si>
    <t>2008-06-06T03:20:00.000Z</t>
  </si>
  <si>
    <t>try sudo updategrub then and if that fails sudo dpkgreconfigure linuximage2.6.2418generic assuming that this is the kernel you want</t>
  </si>
  <si>
    <t>2008-06-06T03:26:00.000Z</t>
  </si>
  <si>
    <t>this is weird sudo updategrub detected the latest kernel but it didnt show the kernel in my menu.lst ran dpkgreconfigure for the latest kernel but it still doesnt show in my menu.lst</t>
  </si>
  <si>
    <t>2008-06-06T03:27:00.000Z</t>
  </si>
  <si>
    <t>yes you can</t>
  </si>
  <si>
    <t>2008-06-06T03:28:00.000Z</t>
  </si>
  <si>
    <t>add a title section before the line debian automagic kernel list</t>
  </si>
  <si>
    <t>but heres another thing to try before you do</t>
  </si>
  <si>
    <t>sudo aptget reinstall install linuximage2.6.2418generic</t>
  </si>
  <si>
    <t>2008-06-06T03:30:00.000Z</t>
  </si>
  <si>
    <t>that sounds good to me for me to see if it will show the deb conf</t>
  </si>
  <si>
    <t>2008-06-06T03:32:00.000Z</t>
  </si>
  <si>
    <t>didnt show the debconf im going to check my menu.lst now</t>
  </si>
  <si>
    <t>still didnt appear</t>
  </si>
  <si>
    <t>2008-06-06T03:34:00.000Z</t>
  </si>
  <si>
    <t>2008-06-21T04:37:00.000Z</t>
  </si>
  <si>
    <t>aptget autoclean as a first step</t>
  </si>
  <si>
    <t>then run du x sort n to find out whats taking up space removing old kernel packages is a good idea</t>
  </si>
  <si>
    <t>2008-06-21T04:38:00.000Z</t>
  </si>
  <si>
    <t>what does autoclean do remove my apt archives</t>
  </si>
  <si>
    <t>2008-06-21T04:39:00.000Z</t>
  </si>
  <si>
    <t>only those of outdated versions</t>
  </si>
  <si>
    <t>2008-06-21T04:44:00.000Z</t>
  </si>
  <si>
    <t>autocleane did not free some space according to my file manager though i saw that it deleted some files</t>
  </si>
  <si>
    <t>2008-06-21T04:45:00.000Z</t>
  </si>
  <si>
    <t>youve run into the reserve ubuntu will show as long as your disk usage is above real</t>
  </si>
  <si>
    <t>have you got lots of old kernels</t>
  </si>
  <si>
    <t>niice i have those old kernels how do i delete em d</t>
  </si>
  <si>
    <t>2008-06-21T04:46:00.000Z</t>
  </si>
  <si>
    <t>sudo aptget purge remove linuximage2.6.2416 as an example</t>
  </si>
  <si>
    <t>when youre done run sudo aptget autoremove as well</t>
  </si>
  <si>
    <t>2008-06-21T04:47:00.000Z</t>
  </si>
  <si>
    <t>is there a code that will show me the installed kernels</t>
  </si>
  <si>
    <t>dpkg l</t>
  </si>
  <si>
    <t>2008-06-21T04:48:00.000Z</t>
  </si>
  <si>
    <t>the l is for list</t>
  </si>
  <si>
    <t>2008-06-21T04:49:00.000Z</t>
  </si>
  <si>
    <t>cool EMO_POS</t>
  </si>
  <si>
    <t>2008-06-21T05:33:00.000Z</t>
  </si>
  <si>
    <t>what do i run again after purging the old kernels</t>
  </si>
  <si>
    <t>aptget autoremove</t>
  </si>
  <si>
    <t>2008-06-21T05:34:00.000Z</t>
  </si>
  <si>
    <t>it didnt remove anything oh well i guess its finee</t>
  </si>
  <si>
    <t>2008-06-21T05:35:00.000Z</t>
  </si>
  <si>
    <t>it doesnt on every system</t>
  </si>
  <si>
    <t>2008-09-06T21:54:00.000Z</t>
  </si>
  <si>
    <t>scp file userUSER_MENTION</t>
  </si>
  <si>
    <t>2008-10-17T16:57:00.000Z</t>
  </si>
  <si>
    <t>Draconicus</t>
  </si>
  <si>
    <t>okay heres the deal ive been working with xorg for four years this new version and its xorg.conf setup have got my head spinning my resolution and driver were just fine until i rebooted ive configured it with the low graphics mode dialog and a number of other things nvidiasettings claims that my nvidia driver isnt actually enabled and it doesnt appear to be but ubuntu seems to think it is furthermore i cant obtain</t>
  </si>
  <si>
    <t>did that cut off somewhere</t>
  </si>
  <si>
    <t>im on</t>
  </si>
  <si>
    <t>2008-10-17T16:58:00.000Z</t>
  </si>
  <si>
    <t>you could always try envynggtk</t>
  </si>
  <si>
    <t>whats that</t>
  </si>
  <si>
    <t>sudo aptget y install envynggtk gksudo envynggtk</t>
  </si>
  <si>
    <t>2008-10-17T17:03:00.000Z</t>
  </si>
  <si>
    <t>i run mine solidly for months and its fine</t>
  </si>
  <si>
    <t>2008-10-17T17:04:00.000Z</t>
  </si>
  <si>
    <t>whats your secret i run xfce firefox pidgin xchat a few odd gtk apps here and there some java now and then i dont do a lot but my system gets bogtastical</t>
  </si>
  <si>
    <t>2008-10-17T17:05:00.000Z</t>
  </si>
  <si>
    <t>of course im using an amd athlon xp and a gig of ddr200 so</t>
  </si>
  <si>
    <t>rather ddr</t>
  </si>
  <si>
    <t>not a bad system depends what its for</t>
  </si>
  <si>
    <t>i told you what its for</t>
  </si>
  <si>
    <t>2008-10-17T17:06:00.000Z</t>
  </si>
  <si>
    <t>then its more than enough</t>
  </si>
  <si>
    <t>you can do all that on a cpu with gb ram ee pc</t>
  </si>
  <si>
    <t>so why the horrible performance ive experienced since updating to</t>
  </si>
  <si>
    <t>2008-10-17T17:07:00.000Z</t>
  </si>
  <si>
    <t>ive always had problems updating how about with a clean install</t>
  </si>
  <si>
    <t>this a clean install</t>
  </si>
  <si>
    <t>oic i thought youd updated from gutsy</t>
  </si>
  <si>
    <t>2008-10-17T17:08:00.000Z</t>
  </si>
  <si>
    <t>i tried to that was a disaster so i reinstalled fresh quite reluctantly</t>
  </si>
  <si>
    <t>theres still a few apps i cant find anymore</t>
  </si>
  <si>
    <t>try reducing apps and services and remove some ttys will make it nicer</t>
  </si>
  <si>
    <t>what apps</t>
  </si>
  <si>
    <t>2008-10-17T17:09:00.000Z</t>
  </si>
  <si>
    <t>just old stuff beryl xmms depreciated software im doing fine compiling those from source so no biggy also how on earth do i remove ttys</t>
  </si>
  <si>
    <t>beryl is now compiz fusion</t>
  </si>
  <si>
    <t>2008-10-17T17:10:00.000Z</t>
  </si>
  <si>
    <t>and imho is stil garbage</t>
  </si>
  <si>
    <t>no beryl is still beryl from a footprint standpoint it runs on a pii system with a geforce something fusion can only dream of its significantly lighter regardless of enabled settings fusionside because fusion runs a module for every plugin regardless of whether its enabled or not</t>
  </si>
  <si>
    <t>2008-10-17T17:12:00.000Z</t>
  </si>
  <si>
    <t>i run fluxbox which i think it way better than beryl compiz</t>
  </si>
  <si>
    <t>i see</t>
  </si>
  <si>
    <t>2008-10-17T17:26:00.000Z</t>
  </si>
  <si>
    <t>so how do i remove ttys</t>
  </si>
  <si>
    <t>2008-10-17T17:28:00.000Z</t>
  </si>
  <si>
    <t>2008-10-17T17:39:00.000Z</t>
  </si>
  <si>
    <t>hey im back</t>
  </si>
  <si>
    <t>the new version apparently doesnt need it it blew me away too i always config it myself</t>
  </si>
  <si>
    <t>2008-10-17T17:41:00.000Z</t>
  </si>
  <si>
    <t>well you configure it yourself maybe you can help envyng configured my xorg nice and shiny with correct resolution i know its working because now it goes out of the range of my monitor im pretty sure its because of the refresh rate but adding USER_MENTION to my resolution tags doesnt work suggestions</t>
  </si>
  <si>
    <t>2008-10-17T17:42:00.000Z</t>
  </si>
  <si>
    <t>try setting the leftmost resolution i xorg.conf to</t>
  </si>
  <si>
    <t>or try a silly low refresh like</t>
  </si>
  <si>
    <t>2008-10-17T17:43:00.000Z</t>
  </si>
  <si>
    <t>will adjusting it from nvidiasettings after that be a viable permanent solution how will i get to my</t>
  </si>
  <si>
    <t>2008-10-17T17:44:00.000Z</t>
  </si>
  <si>
    <t>id get some kind of display using the drivers then build up</t>
  </si>
  <si>
    <t>good plan but ive proven that works why wont it here</t>
  </si>
  <si>
    <t>2008-10-17T17:50:00.000Z</t>
  </si>
  <si>
    <t>ill be back</t>
  </si>
  <si>
    <t>2008-10-17T17:55:00.000Z</t>
  </si>
  <si>
    <t>im baack</t>
  </si>
  <si>
    <t>2008-10-17T17:56:00.000Z</t>
  </si>
  <si>
    <t>better</t>
  </si>
  <si>
    <t>well heres the thing i can run at xorg.conf ignores the two USER_MENTION tagged resolutions in front of it also i seem not to be using the nvidia driver still no graphics acceleration nvidiasettings says im not</t>
  </si>
  <si>
    <t>2008-10-17T17:57:00.000Z</t>
  </si>
  <si>
    <t>what graphics card do you have</t>
  </si>
  <si>
    <t>2008-10-17T17:58:00.000Z</t>
  </si>
  <si>
    <t>fx</t>
  </si>
  <si>
    <t>2008-10-17T17:59:00.000Z</t>
  </si>
  <si>
    <t>try nvidiaglx</t>
  </si>
  <si>
    <t>i did try that but alright</t>
  </si>
  <si>
    <t>didnt try them with this xorg.conf</t>
  </si>
  <si>
    <t>2008-10-17T18:00:00.000Z</t>
  </si>
  <si>
    <t>brb</t>
  </si>
  <si>
    <t>you could always install easyubuntu</t>
  </si>
  <si>
    <t>2008-10-17T18:03:00.000Z</t>
  </si>
  <si>
    <t>howdy no go on the driver still not loading nvidia x module</t>
  </si>
  <si>
    <t>you could install easyubuntu</t>
  </si>
  <si>
    <t>do you know if theres some way to force x to adhere strictly to the xorg.conf file</t>
  </si>
  <si>
    <t>dont make me cringe o</t>
  </si>
  <si>
    <t>not sure maybe you could add it as an arg when you start x</t>
  </si>
  <si>
    <t>2008-10-17T18:10:00.000Z</t>
  </si>
  <si>
    <t>i think ive got it now ubuntu realized it wasnt using the nvidia driver im enabling it through the dialog</t>
  </si>
  <si>
    <t>2008-10-17T18:11:00.000Z</t>
  </si>
  <si>
    <t>so you have direct rendering now</t>
  </si>
  <si>
    <t>2008-10-17T18:12:00.000Z</t>
  </si>
  <si>
    <t>rebooting wish me luck</t>
  </si>
  <si>
    <t>and no just the hardware drivers dialog gave me the option</t>
  </si>
  <si>
    <t>2011-08-23T15:44:00.000Z</t>
  </si>
  <si>
    <t>Daghdha</t>
  </si>
  <si>
    <t>i made a script that i start from an icon on the desktop but the terminal that is opened doesnt show any output the program is running though</t>
  </si>
  <si>
    <t>is there a switch i can add to the commandline or something</t>
  </si>
  <si>
    <t>2011-08-23T15:45:00.000Z</t>
  </si>
  <si>
    <t>does xterm run ok</t>
  </si>
  <si>
    <t>2011-09-22T13:54:00.000Z</t>
  </si>
  <si>
    <t>read</t>
  </si>
  <si>
    <t>2011-09-22T14:11:00.000Z</t>
  </si>
  <si>
    <t>is it doing something right now</t>
  </si>
  <si>
    <t>2011-09-22T14:13:00.000Z</t>
  </si>
  <si>
    <t>i dont know what you mean it has bashes ran wich have launched processes that run under python or mono</t>
  </si>
  <si>
    <t>2011-09-22T14:15:00.000Z</t>
  </si>
  <si>
    <t>if you close the terminal the child processes will die</t>
  </si>
  <si>
    <t>2011-09-22T14:16:00.000Z</t>
  </si>
  <si>
    <t>this is bad because all opened terminals will die</t>
  </si>
  <si>
    <t>if i do a shutdown will it do it gracefully you think</t>
  </si>
  <si>
    <t>2011-09-22T14:19:00.000Z</t>
  </si>
  <si>
    <t>should do yes</t>
  </si>
  <si>
    <t>id do it manually just to be sure</t>
  </si>
  <si>
    <t>could try it from xterm see if it is a bug</t>
  </si>
  <si>
    <t>2011-09-22T14:20:00.000Z</t>
  </si>
  <si>
    <t>close down the apps etc</t>
  </si>
  <si>
    <t>2011-09-22T14:21:00.000Z</t>
  </si>
  <si>
    <t>i see end process in the system monitor is that what you mean</t>
  </si>
  <si>
    <t>2011-09-22T14:46:00.000Z</t>
  </si>
  <si>
    <t>kill the process is all i can suggest</t>
  </si>
  <si>
    <t>2011-09-22T14:48:00.000Z</t>
  </si>
  <si>
    <t>it already all died when the term i closed brought up a kill dialog that was for the gnometerminal and not for itself and presto all terminals gone in one foul swoop all processes dead problem solved patient dead</t>
  </si>
  <si>
    <t>as good as can be expected</t>
  </si>
  <si>
    <t>2011-09-22T14:49:00.000Z</t>
  </si>
  <si>
    <t>true doesnt mean im happy about it though EMO_POS</t>
  </si>
  <si>
    <t>2011-09-22T14:53:00.000Z</t>
  </si>
  <si>
    <t>one final question if i had been running all processes under screen would after this kill the screen and processes udner screen survived or would they too have been taken down by killing of gnometerminal</t>
  </si>
  <si>
    <t>2012-06-18T02:35:00.000Z</t>
  </si>
  <si>
    <t>id ask in vbox too</t>
  </si>
  <si>
    <t>2012-08-25T13:05:00.000Z</t>
  </si>
  <si>
    <t>if you set it in compiz shortcuts to run something pointless it should do it not sure about terminal etc</t>
  </si>
  <si>
    <t>2012-09-01T01:31:00.000Z</t>
  </si>
  <si>
    <t>is the samba package installed</t>
  </si>
  <si>
    <t>2012-09-01T01:32:00.000Z</t>
  </si>
  <si>
    <t>aptcache policy samba will show you</t>
  </si>
  <si>
    <t>2012-09-01T01:33:00.000Z</t>
  </si>
  <si>
    <t>yes it is installed</t>
  </si>
  <si>
    <t>2012-09-01T01:34:00.000Z</t>
  </si>
  <si>
    <t>and you cannot unshare the folder now is that right</t>
  </si>
  <si>
    <t>yes if i go to sharing options i can choose to share it again it is already shared i want to unshare it</t>
  </si>
  <si>
    <t>2012-09-01T01:35:00.000Z</t>
  </si>
  <si>
    <t>tried sharing it again then unsharing it</t>
  </si>
  <si>
    <t>no i will try that</t>
  </si>
  <si>
    <t>2012-09-01T01:37:00.000Z</t>
  </si>
  <si>
    <t>all ok now</t>
  </si>
  <si>
    <t>2012-09-01T01:38:00.000Z</t>
  </si>
  <si>
    <t>yay nice guess</t>
  </si>
  <si>
    <t>2012-09-01T01:39:00.000Z</t>
  </si>
  <si>
    <t>i use smb.conf for samba its super easy</t>
  </si>
  <si>
    <t>2012-09-01T01:40:00.000Z</t>
  </si>
  <si>
    <t>i manage my fileserver via ssh so config files are the way its not a complex file EMO_POS</t>
  </si>
  <si>
    <t>2012-09-01T01:41:00.000Z</t>
  </si>
  <si>
    <t>should just work tbh</t>
  </si>
  <si>
    <t>depends</t>
  </si>
  <si>
    <t>2012-09-04T02:10:00.000Z</t>
  </si>
  <si>
    <t>there should be an icon the the bottom left</t>
  </si>
  <si>
    <t>its not going to if the video hardware isnt up to it will use the cpu</t>
  </si>
  <si>
    <t>yes the icon is there but i want more than</t>
  </si>
  <si>
    <t>2012-09-04T02:11:00.000Z</t>
  </si>
  <si>
    <t>you can set it in ccsm i believe obeys that setting</t>
  </si>
  <si>
    <t>pretend i am a moron ccsp</t>
  </si>
  <si>
    <t>2012-09-04T02:12:00.000Z</t>
  </si>
  <si>
    <t>ccsm compiz settings manager</t>
  </si>
  <si>
    <t>what do you do once you connect via vnc anyway</t>
  </si>
  <si>
    <t>2012-09-04T02:13:00.000Z</t>
  </si>
  <si>
    <t>graphical apps like what</t>
  </si>
  <si>
    <t>2012-09-04T02:14:00.000Z</t>
  </si>
  <si>
    <t>try a lighter desktop like lxde or xfce</t>
  </si>
  <si>
    <t>2012-09-04T02:15:00.000Z</t>
  </si>
  <si>
    <t>i prefer vanilla in case of updates and migrations</t>
  </si>
  <si>
    <t>you can use a web browser via ssh x forwarding</t>
  </si>
  <si>
    <t>2012-09-04T02:16:00.000Z</t>
  </si>
  <si>
    <t>blocked by whom</t>
  </si>
  <si>
    <t>2012-09-04T02:18:00.000Z</t>
  </si>
  <si>
    <t>who is blocking ssh</t>
  </si>
  <si>
    <t>2012-09-04T02:21:00.000Z</t>
  </si>
  <si>
    <t>are you connecting to vnc over ww</t>
  </si>
  <si>
    <t>2010-06-08T11:20:00.000Z</t>
  </si>
  <si>
    <t>hotfloppy</t>
  </si>
  <si>
    <t>indus</t>
  </si>
  <si>
    <t>how to resize all of my desktop icon size other than the stretch option</t>
  </si>
  <si>
    <t>2010-06-08T11:21:00.000Z</t>
  </si>
  <si>
    <t>2010-06-08T11:22:00.000Z</t>
  </si>
  <si>
    <t>use smaller icons</t>
  </si>
  <si>
    <t>smaller icon set i mean</t>
  </si>
  <si>
    <t>2010-06-08T11:23:00.000Z</t>
  </si>
  <si>
    <t>but iam not much into customization you can read some online guides</t>
  </si>
  <si>
    <t>but unless someone creates a diff size icon you wont get it</t>
  </si>
  <si>
    <t>2010-06-08T11:25:00.000Z</t>
  </si>
  <si>
    <t>thanks i think i should post this issue on ubuntu brainstorm</t>
  </si>
  <si>
    <t>brainstorm i dont think this wil be approvied</t>
  </si>
  <si>
    <t>2010-06-08T11:28:00.000Z</t>
  </si>
  <si>
    <t>really i think if they implementing the option to easily change the desktop icon size would be nice anyways thanks</t>
  </si>
  <si>
    <t>2010-06-08T11:30:00.000Z</t>
  </si>
  <si>
    <t>well if you mean the one click will switch between icons of diff sizes then its easy but if you want something that auto creates a smaller icon instead of stretch then quite tough</t>
  </si>
  <si>
    <t>2010-06-08T11:31:00.000Z</t>
  </si>
  <si>
    <t>yes i want those one click option EMO_POS so will it get approve</t>
  </si>
  <si>
    <t>2010-06-08T11:32:00.000Z</t>
  </si>
  <si>
    <t>how do i know d</t>
  </si>
  <si>
    <t>i dont own canonical EMO_POS</t>
  </si>
  <si>
    <t>lol</t>
  </si>
  <si>
    <t>2010-06-08T11:33:00.000Z</t>
  </si>
  <si>
    <t>good lucken</t>
  </si>
  <si>
    <t>2010-06-08T11:34:00.000Z</t>
  </si>
  <si>
    <t>thanks buddy</t>
  </si>
  <si>
    <t>2010-06-08T11:35:00.000Z</t>
  </si>
  <si>
    <t>why dont you create a smaller icon set yourself</t>
  </si>
  <si>
    <t>using some tool like inkscape</t>
  </si>
  <si>
    <t>but i think you can resize the icons using any graphic tool really like gimp</t>
  </si>
  <si>
    <t>2010-06-08T11:39:00.000Z</t>
  </si>
  <si>
    <t>actually i want the option to resize the icon like in kubuntu</t>
  </si>
  <si>
    <t>or maybe in windoze</t>
  </si>
  <si>
    <t>2010-06-08T11:42:00.000Z</t>
  </si>
  <si>
    <t>how is that option</t>
  </si>
  <si>
    <t>what can be done in k ubuntu</t>
  </si>
  <si>
    <t>2010-06-08T11:45:00.000Z</t>
  </si>
  <si>
    <t>in kubuntu you can resize all desktop icon size into smaller size with just one option dialog box</t>
  </si>
  <si>
    <t>2010-06-08T11:46:00.000Z</t>
  </si>
  <si>
    <t>i think in ubuntu gconf editor might have a solution</t>
  </si>
  <si>
    <t>2010-06-08T11:49:00.000Z</t>
  </si>
  <si>
    <t>checking the gconfeditor</t>
  </si>
  <si>
    <t>ill be back here later</t>
  </si>
  <si>
    <t>2010-06-08T11:50:00.000Z</t>
  </si>
  <si>
    <t>someeone has a brainstrom idea</t>
  </si>
  <si>
    <t>googled it</t>
  </si>
  <si>
    <t>2010-06-08T11:51:00.000Z</t>
  </si>
  <si>
    <t>i already search the brainstorm with icon size as a keyword but has no luck</t>
  </si>
  <si>
    <t>2010-06-08T11:52:00.000Z</t>
  </si>
  <si>
    <t>2010-06-08T11:56:00.000Z</t>
  </si>
  <si>
    <t>ok found something</t>
  </si>
  <si>
    <t>where is the other solution EMO_NEG by reading the comment everyone suggesting the nautilus preferences</t>
  </si>
  <si>
    <t>2010-06-08T11:57:00.000Z</t>
  </si>
  <si>
    <t>im a slow typist</t>
  </si>
  <si>
    <t>yea gconf editor apps nautilus icon view thumbnail size</t>
  </si>
  <si>
    <t>i already get the nautilus preferences but i want to change only the desktop icon size</t>
  </si>
  <si>
    <t>2010-06-08T11:58:00.000Z</t>
  </si>
  <si>
    <t>only desktop hmm</t>
  </si>
  <si>
    <t>thats why i said like the one in kubuntu</t>
  </si>
  <si>
    <t>in kubuntu they change only desktop icon size</t>
  </si>
  <si>
    <t>2010-06-08T11:59:00.000Z</t>
  </si>
  <si>
    <t>i guess only solution is manually cchange it</t>
  </si>
  <si>
    <t>but i love gnome EMO_NEG</t>
  </si>
  <si>
    <t>yeap i thought so</t>
  </si>
  <si>
    <t>thats why people on brainstorm should implement this idea</t>
  </si>
  <si>
    <t>2010-06-08T12:00:00.000Z</t>
  </si>
  <si>
    <t>well its cosmetic so who knows when they will approve it</t>
  </si>
  <si>
    <t>2010-06-08T12:01:00.000Z</t>
  </si>
  <si>
    <t>hope they will approve it for now got to do it the hard way</t>
  </si>
  <si>
    <t>anyways thanks for your help EMO_POS</t>
  </si>
  <si>
    <t>2010-06-08T12:02:00.000Z</t>
  </si>
  <si>
    <t>have a nice day EMO_POS</t>
  </si>
  <si>
    <t>yeah you too EMO_POS</t>
  </si>
  <si>
    <t>2010-07-08T18:51:00.000Z</t>
  </si>
  <si>
    <t>its installed default and is an essential package i believe</t>
  </si>
  <si>
    <t>2010-07-08T19:02:00.000Z</t>
  </si>
  <si>
    <t>rww sory to both of you i should state for development p</t>
  </si>
  <si>
    <t>eh you are the culprit d</t>
  </si>
  <si>
    <t>2010-07-08T19:03:00.000Z</t>
  </si>
  <si>
    <t>ah the dev libs</t>
  </si>
  <si>
    <t>yes package exists to install to lucid i think one fella called lloeb maintains it</t>
  </si>
  <si>
    <t>2010-07-08T19:04:00.000Z</t>
  </si>
  <si>
    <t>did you get the package name</t>
  </si>
  <si>
    <t>2010-07-08T19:05:00.000Z</t>
  </si>
  <si>
    <t>yeap its exists will install it tomorrow at office my isp limiting the bandwidth usage p yeap got the lib name already</t>
  </si>
  <si>
    <t>2011-05-22T21:52:00.000Z</t>
  </si>
  <si>
    <t>Sidewinder1</t>
  </si>
  <si>
    <t>BluesKaj</t>
  </si>
  <si>
    <t>im guessing that after nectar installed ubuntu then booted directly into win that there were some configuration issues in the brand new ubuntu install that were not satisfied thats why i suggested reinstalling and booting immediately into ubuntu if that makes any</t>
  </si>
  <si>
    <t>2011-05-22T21:53:00.000Z</t>
  </si>
  <si>
    <t>just a wag on my part</t>
  </si>
  <si>
    <t>2011-05-22T21:54:00.000Z</t>
  </si>
  <si>
    <t>that may be the case but if nectar boots the recovery kernel perhaps it can be fixed by choosing repair broken packages in the dialog thenrebooting</t>
  </si>
  <si>
    <t>2011-05-22T21:56:00.000Z</t>
  </si>
  <si>
    <t>thax</t>
  </si>
  <si>
    <t>2011-06-09T21:49:00.000Z</t>
  </si>
  <si>
    <t>one can connect without nm using settings in for ethernet eth0 URL</t>
  </si>
  <si>
    <t>2011-06-09T22:04:00.000Z</t>
  </si>
  <si>
    <t>install git and study a tutorial how to use the git repository to install that driver thats the only source that i can see for that driver</t>
  </si>
  <si>
    <t>2011-06-09T22:05:00.000Z</t>
  </si>
  <si>
    <t>who me</t>
  </si>
  <si>
    <t>2011-06-09T22:08:00.000Z</t>
  </si>
  <si>
    <t>if youre purposely trying to confuse me you succeeded EMO_POS</t>
  </si>
  <si>
    <t>2011-06-09T22:13:00.000Z</t>
  </si>
  <si>
    <t>sorry i dint mean to im not a fan of git but sometimes one has to wear a hair shirt for short time it has its its somewhat beyond my scope or energy level dunno which EMO_POS</t>
  </si>
  <si>
    <t>2011-06-17T22:15:00.000Z</t>
  </si>
  <si>
    <t>these conversations are getting ridiculous to follow ppl have to address their answers to nicks who are asking</t>
  </si>
  <si>
    <t>totally agree EMO_POS</t>
  </si>
  <si>
    <t>2011-07-24T19:43:00.000Z</t>
  </si>
  <si>
    <t>2011-07-24T19:56:00.000Z</t>
  </si>
  <si>
    <t>baet me</t>
  </si>
  <si>
    <t>2011-09-11T18:17:00.000Z</t>
  </si>
  <si>
    <t>zykotick9 one of the best dvd tools for authoring and creating dvd images is tovid cli but it gives instructions what to do in each step as the build to a dvd progresses</t>
  </si>
  <si>
    <t>2011-09-11T18:18:00.000Z</t>
  </si>
  <si>
    <t>oh my goodness cli sidewinder1 doesnt know how to type thats why i stick to gui as much as i can</t>
  </si>
  <si>
    <t>2011-09-25T17:32:00.000Z</t>
  </si>
  <si>
    <t>you may need to reinstall the proprietary flash driver with new card installed</t>
  </si>
  <si>
    <t>2011-09-25T17:34:00.000Z</t>
  </si>
  <si>
    <t>strange thing is i have some flv files that play ok on dragonplaye</t>
  </si>
  <si>
    <t>2011-10-23T19:09:00.000Z</t>
  </si>
  <si>
    <t>ouyes nmap isnt one of my strongsuits but ive never seen that output before with nmap</t>
  </si>
  <si>
    <t>2011-10-28T15:32:00.000Z</t>
  </si>
  <si>
    <t>my sixth grade math teacher used to say dont say youre sorry just dont let it happen again EMO_POS</t>
  </si>
  <si>
    <t>2011-11-05T20:56:00.000Z</t>
  </si>
  <si>
    <t>nice to see a familiar face once in a while EMO_POS</t>
  </si>
  <si>
    <t>2011-11-05T20:58:00.000Z</t>
  </si>
  <si>
    <t>2011-11-17T18:31:00.000Z</t>
  </si>
  <si>
    <t>mornin</t>
  </si>
  <si>
    <t>2011-11-24T20:37:00.000Z</t>
  </si>
  <si>
    <t>2011-11-25T19:25:00.000Z</t>
  </si>
  <si>
    <t>2011-11-25T19:26:00.000Z</t>
  </si>
  <si>
    <t>dont you just love how i volunteer your help p</t>
  </si>
  <si>
    <t>2011-11-25T19:27:00.000Z</t>
  </si>
  <si>
    <t>yeah EMO_POS</t>
  </si>
  <si>
    <t>a guys gotta have some fun EMO_POS</t>
  </si>
  <si>
    <t>2011-11-25T19:29:00.000Z</t>
  </si>
  <si>
    <t>he wants to dual boot with doesnt care for unity imagine that</t>
  </si>
  <si>
    <t>2011-11-25T19:34:00.000Z</t>
  </si>
  <si>
    <t>i already suggested he could also use with classic</t>
  </si>
  <si>
    <t>2011-11-25T19:35:00.000Z</t>
  </si>
  <si>
    <t>he doesnt have any real problems imo hes just not sure what to do</t>
  </si>
  <si>
    <t>2011-11-25T19:36:00.000Z</t>
  </si>
  <si>
    <t>no no problems his original question was could he download hardy caise he didnt like unity thats when i suggested lucid EMO_POS</t>
  </si>
  <si>
    <t>2011-12-04T18:07:00.000Z</t>
  </si>
  <si>
    <t>a little slow in here this mornin but thats a good thing it means that everyone already has all the answers to their questions EMO_POS</t>
  </si>
  <si>
    <t>2011-12-06T19:33:00.000Z</t>
  </si>
  <si>
    <t>mornin dude</t>
  </si>
  <si>
    <t>2011-12-08T18:14:00.000Z</t>
  </si>
  <si>
    <t>the piano player part is a bit arcane dunno how you guessed that</t>
  </si>
  <si>
    <t>2012-01-03T19:48:00.000Z</t>
  </si>
  <si>
    <t>if he runs the repair from windows it do more than bork grub</t>
  </si>
  <si>
    <t>2012-01-03T19:49:00.000Z</t>
  </si>
  <si>
    <t>thats what i thought maybe i shouldve used the danger factiod EMO_POS</t>
  </si>
  <si>
    <t>2012-01-03T19:51:00.000Z</t>
  </si>
  <si>
    <t>if im correct the fixmbr command should only kill grub not the rest</t>
  </si>
  <si>
    <t>2012-01-03T19:53:00.000Z</t>
  </si>
  <si>
    <t>inwindows xp sidewinder1 but vista and w7 use a different method to fix the mbr and its not a s straightforward afaik</t>
  </si>
  <si>
    <t>2012-01-03T19:54:00.000Z</t>
  </si>
  <si>
    <t>yea am familiar with xp not so never vista</t>
  </si>
  <si>
    <t>2012-01-03T21:19:00.000Z</t>
  </si>
  <si>
    <t>i had the ifconfig command under the wrong heading but thanks to the correction trolls my mistake was pcked up EMO_POS</t>
  </si>
  <si>
    <t>2012-07-17T19:38:00.000Z</t>
  </si>
  <si>
    <t>with the problems that you and ive been discussing i wonder if dding my sdb would help with that bad superblock and bad magic number stuff</t>
  </si>
  <si>
    <t>2012-07-17T19:41:00.000Z</t>
  </si>
  <si>
    <t>dding to where tho</t>
  </si>
  <si>
    <t>2012-07-17T19:44:00.000Z</t>
  </si>
  <si>
    <t>nah i just meant that since ive already tried a new partition table reformatting reinstalling with the same no boot results dding the entire drive then repeating partitioning reinstalling might be the answer just a wild guess on my part</t>
  </si>
  <si>
    <t>2012-07-17T21:03:00.000Z</t>
  </si>
  <si>
    <t>whats your decision or were you able to get some help</t>
  </si>
  <si>
    <t>2012-07-17T21:10:00.000Z</t>
  </si>
  <si>
    <t>i just got finished creating new part table reformatting and reinstallingl same unsuccessful result the curious thing is that after the reinstall the next reboot threw me into grubrescue as it did before and i had to reinstall grub to sda5 the curious part is that even though i reformatted sdb with the it no longer has when viewed in gparted EMO_NEG</t>
  </si>
  <si>
    <t>2012-07-17T21:11:00.000Z</t>
  </si>
  <si>
    <t>ill just be quasisatisfied running it from livecd EMO_NEG</t>
  </si>
  <si>
    <t>2012-07-17T21:13:00.000Z</t>
  </si>
  <si>
    <t>thanks again for all of your EMO_POS</t>
  </si>
  <si>
    <t>2012-07-17T21:14:00.000Z</t>
  </si>
  <si>
    <t>it really should work as a proper install there has to be a solution to the hdd recognition problem altho support in bktrk would be best</t>
  </si>
  <si>
    <t>2012-07-17T21:19:00.000Z</t>
  </si>
  <si>
    <t>i totally agree im convinced that it has something to do with bt using versus my uuids cause on reboot the first message says the uuid no such device and throws me into grubrescue if i had a more intimate knowledge of grubrescue i could probably fix it from there guess thatll be my next challenge ahain thanx</t>
  </si>
  <si>
    <t>2012-07-17T21:21:00.000Z</t>
  </si>
  <si>
    <t>maybe the sata drive is mistakenly set as the default boot drive in the bios that same scenario happened to me when i chose my drive as the default</t>
  </si>
  <si>
    <t>2012-07-17T21:23:00.000Z</t>
  </si>
  <si>
    <t>in other words the grub menu on the drive ges overwritten at boot</t>
  </si>
  <si>
    <t>perhaps ive had enough for one day dont want to try to solve the problem with the hammer have a good one and thanks again</t>
  </si>
  <si>
    <t>2012-09-02T17:24:00.000Z</t>
  </si>
  <si>
    <t>when the world starts to make sense watch out</t>
  </si>
  <si>
    <t>2012-09-02T17:34:00.000Z</t>
  </si>
  <si>
    <t>you were a year ahead of me</t>
  </si>
  <si>
    <t>2012-09-02T17:53:00.000Z</t>
  </si>
  <si>
    <t>cloaks protect us from jerks there are a few around EMO_POS</t>
  </si>
  <si>
    <t>2012-09-02T17:56:00.000Z</t>
  </si>
  <si>
    <t>yes im well aware perhaps i just put a little too much faith in my router not that i ever experienced any problems i might debate the word few in your stmt EMO_POS</t>
  </si>
  <si>
    <t>2012-09-02T18:03:00.000Z</t>
  </si>
  <si>
    <t>i had a guy pound my router for hrs one day think he did some research and managed to find my ip he was obviously skilled at networking even though i was cloaked it goes to show there are no gurantees p</t>
  </si>
  <si>
    <t>2012-09-02T18:06:00.000Z</t>
  </si>
  <si>
    <t>thanks for that i guess anythings possible did your router totally prevent intrusion</t>
  </si>
  <si>
    <t>2012-09-02T18:07:00.000Z</t>
  </si>
  <si>
    <t>yes but it really slowed my internet speed</t>
  </si>
  <si>
    <t>2009-12-18T08:17:00.000Z</t>
  </si>
  <si>
    <t>lazydragoon</t>
  </si>
  <si>
    <t>someone know how to go in system config in ubuntu</t>
  </si>
  <si>
    <t>set up pulaudio to delete</t>
  </si>
  <si>
    <t>for sky</t>
  </si>
  <si>
    <t>skype</t>
  </si>
  <si>
    <t>2009-12-18T08:18:00.000Z</t>
  </si>
  <si>
    <t>because in skype i cant set up my headset only pulaudio is the iption</t>
  </si>
  <si>
    <t>option</t>
  </si>
  <si>
    <t>Drknzz</t>
  </si>
  <si>
    <t>pulseaudio is just a wrapper around alsa so if selecting pulseaudio wont work try with another microfone or sth</t>
  </si>
  <si>
    <t>2009-12-18T08:19:00.000Z</t>
  </si>
  <si>
    <t>o</t>
  </si>
  <si>
    <t>well my microphone is usb</t>
  </si>
  <si>
    <t>2009-12-18T08:21:00.000Z</t>
  </si>
  <si>
    <t>hmm i think something is need for usb audio stuff</t>
  </si>
  <si>
    <t>o really</t>
  </si>
  <si>
    <t>do you know what it is because in amsn all work great</t>
  </si>
  <si>
    <t>gimme a minute EMO_POS</t>
  </si>
  <si>
    <t>thanks very apreciate</t>
  </si>
  <si>
    <t>2009-12-18T08:27:00.000Z</t>
  </si>
  <si>
    <t>i think i found some stuff but i need to keep on reading a bit more</t>
  </si>
  <si>
    <t>ok thanks</t>
  </si>
  <si>
    <t>try checking your veolume levels just in case EMO_POS</t>
  </si>
  <si>
    <t>2009-12-18T08:29:00.000Z</t>
  </si>
  <si>
    <t>ok i found someonthing about in the volume i have mic mic and line in but all not have any sound when i tlk in my mic</t>
  </si>
  <si>
    <t>2009-12-18T08:30:00.000Z</t>
  </si>
  <si>
    <t>is there any option to set each of them as default ignore linein</t>
  </si>
  <si>
    <t>umm let me take a look</t>
  </si>
  <si>
    <t>2009-12-18T08:31:00.000Z</t>
  </si>
  <si>
    <t>only choose what i want to be use like mic or mic i can set what i want be use</t>
  </si>
  <si>
    <t>2009-12-18T08:32:00.000Z</t>
  </si>
  <si>
    <t>try recording a sound with each of those and identify which one is the usb one</t>
  </si>
  <si>
    <t>2009-12-18T08:33:00.000Z</t>
  </si>
  <si>
    <t>2009-12-18T08:35:00.000Z</t>
  </si>
  <si>
    <t>none of those work</t>
  </si>
  <si>
    <t>2009-12-18T08:36:00.000Z</t>
  </si>
  <si>
    <t>weird try desconecting the usb mic and see if any devices are listed</t>
  </si>
  <si>
    <t>2009-12-18T08:37:00.000Z</t>
  </si>
  <si>
    <t>i can select the mic and mic</t>
  </si>
  <si>
    <t>again</t>
  </si>
  <si>
    <t>reopen the dialog so it rescans EMO_POS</t>
  </si>
  <si>
    <t>o i plug it back and now i got my usb name</t>
  </si>
  <si>
    <t>2009-12-18T08:38:00.000Z</t>
  </si>
  <si>
    <t>somehow thats a n advancement</t>
  </si>
  <si>
    <t>xd</t>
  </si>
  <si>
    <t>reopen the dialog</t>
  </si>
  <si>
    <t>2009-12-18T08:39:00.000Z</t>
  </si>
  <si>
    <t>just close the program and go to system prefrences sound agin EMO_POS</t>
  </si>
  <si>
    <t>ok can i set the sound of the voice in my headphone</t>
  </si>
  <si>
    <t>2009-12-18T08:40:00.000Z</t>
  </si>
  <si>
    <t>reformulate that couldnt understand p</t>
  </si>
  <si>
    <t>sorry my english suck sometime</t>
  </si>
  <si>
    <t>2009-12-18T08:41:00.000Z</t>
  </si>
  <si>
    <t>xd mine too so dont worry at all</t>
  </si>
  <si>
    <t>ok i want the sound of the voice of skype to be in my headphone</t>
  </si>
  <si>
    <t>2009-12-18T08:42:00.000Z</t>
  </si>
  <si>
    <t>youll have to setup your headset as the default output any time you want that to happen</t>
  </si>
  <si>
    <t>2009-12-18T08:43:00.000Z</t>
  </si>
  <si>
    <t>ok but only the voice in the headphone and the rest in my speaker</t>
  </si>
  <si>
    <t>2009-12-18T08:44:00.000Z</t>
  </si>
  <si>
    <t>idk maybe we can look into that afer</t>
  </si>
  <si>
    <t>check this out URL</t>
  </si>
  <si>
    <t>it aint for karmic but it might work</t>
  </si>
  <si>
    <t>2009-12-18T08:52:00.000Z</t>
  </si>
  <si>
    <t>umm the page you send me is not for can you look for a look like it plz</t>
  </si>
  <si>
    <t>2009-12-18T08:53:00.000Z</t>
  </si>
  <si>
    <t>follow the instructions the package names should be thesame</t>
  </si>
  <si>
    <t>2009-12-18T08:54:00.000Z</t>
  </si>
  <si>
    <t>no at the first install said the package are old and replace by liboa2 and was already install but in the image on the web page look like very better than mine</t>
  </si>
  <si>
    <t>with more option than mine</t>
  </si>
  <si>
    <t>2009-12-18T08:56:00.000Z</t>
  </si>
  <si>
    <t>install the versions on the repos man</t>
  </si>
  <si>
    <t>2009-12-18T08:59:00.000Z</t>
  </si>
  <si>
    <t>i found something URL</t>
  </si>
  <si>
    <t>2009-12-18T09:01:00.000Z</t>
  </si>
  <si>
    <t>ok with it i have set my headphone and anythign if you get this again you will be able to answer hope i help you EMO_POS</t>
  </si>
  <si>
    <t>2009-12-18T09:05:00.000Z</t>
  </si>
  <si>
    <t>thanks for your help without you i never be abble to done that</t>
  </si>
  <si>
    <t>2009-12-18T09:10:00.000Z</t>
  </si>
  <si>
    <t>so you made</t>
  </si>
  <si>
    <t>i wasnt here sorry</t>
  </si>
  <si>
    <t>yep i made it with pulseaudio applet</t>
  </si>
  <si>
    <t>2009-12-18T09:11:00.000Z</t>
  </si>
  <si>
    <t>great d</t>
  </si>
  <si>
    <t>2009-03-27T02:22:00.000Z</t>
  </si>
  <si>
    <t>irunongames</t>
  </si>
  <si>
    <t>i need help</t>
  </si>
  <si>
    <t>i cant add or remove any programs</t>
  </si>
  <si>
    <t>it just crashs</t>
  </si>
  <si>
    <t>2009-03-27T02:23:00.000Z</t>
  </si>
  <si>
    <t>want the exact error</t>
  </si>
  <si>
    <t>what jenna</t>
  </si>
  <si>
    <t>2009-03-27T02:24:00.000Z</t>
  </si>
  <si>
    <t>it says i have broken packages</t>
  </si>
  <si>
    <t>2009-03-27T02:25:00.000Z</t>
  </si>
  <si>
    <t>it says i need to check file permissions</t>
  </si>
  <si>
    <t>jumar_</t>
  </si>
  <si>
    <t>did you try the fix broken packages option</t>
  </si>
  <si>
    <t>2009-03-27T02:26:00.000Z</t>
  </si>
  <si>
    <t>its in synaptic edit</t>
  </si>
  <si>
    <t>how do i do that</t>
  </si>
  <si>
    <t>start gksudo synaptic in run dialoge then type you superuser password and then go to edit</t>
  </si>
  <si>
    <t>nvm</t>
  </si>
  <si>
    <t>fix broken</t>
  </si>
  <si>
    <t>i found how to do it</t>
  </si>
  <si>
    <t>2009-03-27T02:30:00.000Z</t>
  </si>
  <si>
    <t>how do i fix broken packages</t>
  </si>
  <si>
    <t>2009-03-27T02:31:00.000Z</t>
  </si>
  <si>
    <t>at the edit there is fix broken packages</t>
  </si>
  <si>
    <t>jumar how do i find it</t>
  </si>
  <si>
    <t>irounongames you got synaptic open</t>
  </si>
  <si>
    <t>2009-03-27T02:32:00.000Z</t>
  </si>
  <si>
    <t>package manager</t>
  </si>
  <si>
    <t>yes yes</t>
  </si>
  <si>
    <t>2009-03-27T02:33:00.000Z</t>
  </si>
  <si>
    <t>in the menubar there is edit and theres an option fix broken</t>
  </si>
  <si>
    <t>2009-03-27T02:34:00.000Z</t>
  </si>
  <si>
    <t>errors were encountered while processing</t>
  </si>
  <si>
    <t>e subprocess returned an error code</t>
  </si>
  <si>
    <t>2009-03-27T02:35:00.000Z</t>
  </si>
  <si>
    <t>he following packages have unmet dependencies</t>
  </si>
  <si>
    <t>gnumedclient depends pythonwxgtk2.8 but it is not installed</t>
  </si>
  <si>
    <t>what should i do</t>
  </si>
  <si>
    <t>then install that package</t>
  </si>
  <si>
    <t>2009-03-27T02:36:00.000Z</t>
  </si>
  <si>
    <t>it wont work</t>
  </si>
  <si>
    <t>2009-03-27T02:37:00.000Z</t>
  </si>
  <si>
    <t>type in terminal sudo aptget install pythonwxgtk2.8_2.8.9.10ubuntu4_i386.deb</t>
  </si>
  <si>
    <t>2009-03-27T02:39:00.000Z</t>
  </si>
  <si>
    <t>e couldnt find package pythonwxgtk2.8_2.8.9.10ubuntu4_i386.deb</t>
  </si>
  <si>
    <t>you gotta enable the multiverse and universe repositories maybe then youll find that package in synaptic so you dont have to type anything into the terminal</t>
  </si>
  <si>
    <t>2009-03-27T02:41:00.000Z</t>
  </si>
  <si>
    <t>hwo do i find a broken file</t>
  </si>
  <si>
    <t>2009-03-27T02:42:00.000Z</t>
  </si>
  <si>
    <t>irunogames you gotta do that thru a package manager</t>
  </si>
  <si>
    <t>like danubuntu said</t>
  </si>
  <si>
    <t>you might want to run f install to correct these</t>
  </si>
  <si>
    <t>the following packages have unmet dependencies</t>
  </si>
  <si>
    <t>e unmet dependencies try using f</t>
  </si>
  <si>
    <t>irunongamesUSER_MENTION</t>
  </si>
  <si>
    <t>how</t>
  </si>
  <si>
    <t>2009-08-05T23:44:00.000Z</t>
  </si>
  <si>
    <t>Brazz</t>
  </si>
  <si>
    <t>i just used sudo dpkgreconfigure xserverxorg and a screen came up with this description</t>
  </si>
  <si>
    <t>rather than communicating directly with the video hardware the x server</t>
  </si>
  <si>
    <t>may be configured to perform some operations such as video mode</t>
  </si>
  <si>
    <t>switching via the kernels framebuffer driver</t>
  </si>
  <si>
    <t>in theory either approach should work but in practice sometimes one</t>
  </si>
  <si>
    <t>2009-08-05T23:46:00.000Z</t>
  </si>
  <si>
    <t>i just used sudo dpkgreconfigure xserverxorg and i need someone to discuss i if i should take the next step or not since im following a guide</t>
  </si>
  <si>
    <t>2009-08-05T23:47:00.000Z</t>
  </si>
  <si>
    <t>lstarnes</t>
  </si>
  <si>
    <t>ubottu doesnt understand questions</t>
  </si>
  <si>
    <t>2009-08-05T23:48:00.000Z</t>
  </si>
  <si>
    <t>that command reconfigures the package for the x server</t>
  </si>
  <si>
    <t>2009-08-05T23:49:00.000Z</t>
  </si>
  <si>
    <t>it will reconfigure the settings for the package</t>
  </si>
  <si>
    <t>2009-08-05T23:50:00.000Z</t>
  </si>
  <si>
    <t>no but i will</t>
  </si>
  <si>
    <t>2009-08-05T23:51:00.000Z</t>
  </si>
  <si>
    <t>where do you see sudo dpkgreconfigure xserverxorg</t>
  </si>
  <si>
    <t>2009-08-05T23:53:00.000Z</t>
  </si>
  <si>
    <t>i think i see where it is</t>
  </si>
  <si>
    <t>2009-08-05T23:54:00.000Z</t>
  </si>
  <si>
    <t>2009-08-05T23:55:00.000Z</t>
  </si>
  <si>
    <t>sudo dpkgreconfigure xserverxorg will likely open up a console dialog asking you for input for configuring xorg</t>
  </si>
  <si>
    <t>it likely may be</t>
  </si>
  <si>
    <t>2009-08-05T23:56:00.000Z</t>
  </si>
  <si>
    <t>youre welcome also that i is actually a lowercase l</t>
  </si>
  <si>
    <t>o i see</t>
  </si>
  <si>
    <t>2009-08-05T23:57:00.000Z</t>
  </si>
  <si>
    <t>no wonder why i couldnt tab your name</t>
  </si>
  <si>
    <t>i appologize now ill run the command and follow the rest of the guide</t>
  </si>
  <si>
    <t>2009-08-05T23:58:00.000Z</t>
  </si>
  <si>
    <t>before i reboot my computer again ill come back here to tell you how it all went and after reboot if i get through the loggin ill tell you the result</t>
  </si>
  <si>
    <t>2009-08-06T00:00:00.000Z</t>
  </si>
  <si>
    <t>are you still there</t>
  </si>
  <si>
    <t>2009-08-06T00:01:00.000Z</t>
  </si>
  <si>
    <t>anyway i have gone throughout that process and now i am supposed to reboot</t>
  </si>
  <si>
    <t>2009-08-06T00:02:00.000Z</t>
  </si>
  <si>
    <t>im quite excited about this now so far its the only guide that made my computer work when attempting to install the driver</t>
  </si>
  <si>
    <t>if i dont come back then you know im reinstalling ubuntu thank you anyway pal i really appreciate you being so helpful</t>
  </si>
  <si>
    <t>2009-08-06T00:08:00.000Z</t>
  </si>
  <si>
    <t>hehe surprise surprise im online again</t>
  </si>
  <si>
    <t>2009-08-06T00:11:00.000Z</t>
  </si>
  <si>
    <t>are you busy atm</t>
  </si>
  <si>
    <t>not really</t>
  </si>
  <si>
    <t>2009-08-06T00:12:00.000Z</t>
  </si>
  <si>
    <t>im at configuring x.org atm now i use sudo nano and some sort of editor have opened</t>
  </si>
  <si>
    <t>2009-08-06T00:13:00.000Z</t>
  </si>
  <si>
    <t>but it is blank</t>
  </si>
  <si>
    <t>its casesensitive</t>
  </si>
  <si>
    <t>try sudo nano</t>
  </si>
  <si>
    <t>i understand thank you</t>
  </si>
  <si>
    <t>2009-08-06T00:15:00.000Z</t>
  </si>
  <si>
    <t>it says im supposed to edit it using the superuser commands i understand that he means using the terminal to get to edit but then again what am i supposed to edit there the guide doesnt say what to edit</t>
  </si>
  <si>
    <t>im not sure exactly</t>
  </si>
  <si>
    <t>2009-08-06T00:16:00.000Z</t>
  </si>
  <si>
    <t>would you mind taking a look at the steps just before i got there if its not to be bothering you a lot because i know its not your problem but its unfortunate that not so many people are willing to be so helpful as you have been to me</t>
  </si>
  <si>
    <t>2009-08-06T00:17:00.000Z</t>
  </si>
  <si>
    <t>feel free to say no if you wanna do something else</t>
  </si>
  <si>
    <t>which steps</t>
  </si>
  <si>
    <t>configuring x.org</t>
  </si>
  <si>
    <t>2009-08-06T00:18:00.000Z</t>
  </si>
  <si>
    <t>look in the device section if there is one</t>
  </si>
  <si>
    <t>2009-08-06T00:19:00.000Z</t>
  </si>
  <si>
    <t>section device</t>
  </si>
  <si>
    <t>it should look something like what is in the guide</t>
  </si>
  <si>
    <t>2009-08-06T00:20:00.000Z</t>
  </si>
  <si>
    <t>i cant believe it i think im taking you for granted and not reading the guide properly</t>
  </si>
  <si>
    <t>sorry to have wasted your time mate</t>
  </si>
  <si>
    <t>ill only call you in case i dont really get what theyre talking about now thank you so much for everything</t>
  </si>
  <si>
    <t>you might need to change the busid</t>
  </si>
  <si>
    <t>2009-08-06T00:25:00.000Z</t>
  </si>
  <si>
    <t>may i send you a pm just so you wash out a question i have</t>
  </si>
  <si>
    <t>2009-08-06T00:26:00.000Z</t>
  </si>
  <si>
    <t>go ahead</t>
  </si>
  <si>
    <t>2009-08-06T01:49:00.000Z</t>
  </si>
  <si>
    <t>it should tell you if you have direct rendering enabled</t>
  </si>
  <si>
    <t>thank you</t>
  </si>
  <si>
    <t>2009-08-06T01:57:00.000Z</t>
  </si>
  <si>
    <t>hehe i just checked my xorg.conf and nothing was changed</t>
  </si>
  <si>
    <t>at least the command worked this time</t>
  </si>
  <si>
    <t>i guess ill have to do it all over again</t>
  </si>
  <si>
    <t>LR_sentiment_strength</t>
  </si>
  <si>
    <t>std of LR</t>
    <phoneticPr fontId="2" type="noConversion"/>
  </si>
  <si>
    <t>std of RF</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</si>
</sst>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等线"/>
      <family val="2"/>
      <scheme val="minor"/>
    </font>
    <font>
      <b/>
      <sz val="11"/>
      <name val="等线"/>
      <family val="3"/>
      <charset val="134"/>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2" borderId="0" xfId="0" applyFill="1"/>
    <xf numFmtId="0" fontId="1" fillId="0" borderId="0" xfId="0" applyFont="1" applyFill="1" applyBorder="1" applyAlignment="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
  <sheetViews>
    <sheetView topLeftCell="G1" workbookViewId="0">
      <selection activeCell="O1" sqref="O1:P1"/>
    </sheetView>
  </sheetViews>
  <sheetFormatPr defaultRowHeight="14.25"/>
  <cols>
    <col min="4" max="4" width="43.5" customWidth="1"/>
    <col min="5" max="5" width="18.625" bestFit="1" customWidth="1"/>
    <col min="6" max="6" width="18.75" bestFit="1" customWidth="1"/>
    <col min="7" max="7" width="29.625" bestFit="1" customWidth="1"/>
    <col min="9" max="10" width="13.875" bestFit="1" customWidth="1"/>
    <col min="11" max="11" width="9" customWidth="1"/>
    <col min="12" max="13" width="13.875" bestFit="1" customWidth="1"/>
  </cols>
  <sheetData>
    <row r="1" spans="1:16">
      <c r="A1" s="1" t="s">
        <v>0</v>
      </c>
      <c r="B1" s="1" t="s">
        <v>1</v>
      </c>
      <c r="C1" s="1" t="s">
        <v>2</v>
      </c>
      <c r="D1" s="1" t="s">
        <v>3</v>
      </c>
      <c r="E1" s="1" t="s">
        <v>1460</v>
      </c>
      <c r="F1" s="1" t="s">
        <v>1461</v>
      </c>
      <c r="G1" s="1" t="s">
        <v>4</v>
      </c>
      <c r="I1" s="2" t="s">
        <v>5</v>
      </c>
      <c r="J1" s="2" t="s">
        <v>6</v>
      </c>
      <c r="L1" s="2" t="s">
        <v>7</v>
      </c>
      <c r="M1" s="2" t="s">
        <v>8</v>
      </c>
      <c r="O1" s="4" t="s">
        <v>2161</v>
      </c>
      <c r="P1" s="4" t="s">
        <v>2162</v>
      </c>
    </row>
    <row r="2" spans="1:16">
      <c r="A2" t="s">
        <v>9</v>
      </c>
      <c r="B2" t="s">
        <v>10</v>
      </c>
      <c r="D2" t="s">
        <v>11</v>
      </c>
      <c r="E2">
        <v>-0.8583915321659974</v>
      </c>
      <c r="F2">
        <v>-0.36221809068996341</v>
      </c>
      <c r="G2">
        <v>0.67143399999999998</v>
      </c>
      <c r="I2">
        <f>IF(B2="acerone",E2,"")</f>
        <v>-0.8583915321659974</v>
      </c>
      <c r="J2" t="str">
        <f>IF(B2="acerone","",E2)</f>
        <v/>
      </c>
      <c r="L2">
        <f>IF(B2="acerone",F2,"")</f>
        <v>-0.36221809068996341</v>
      </c>
      <c r="M2" t="str">
        <f>IF(B2="acerone","",F2)</f>
        <v/>
      </c>
      <c r="O2" s="3">
        <f>_xlfn.STDEV.P(E2:E50)</f>
        <v>0.44463138091333421</v>
      </c>
      <c r="P2" s="3">
        <f>_xlfn.STDEV.P(F2:F50)</f>
        <v>9.2014420565808622E-2</v>
      </c>
    </row>
    <row r="3" spans="1:16">
      <c r="A3" t="s">
        <v>12</v>
      </c>
      <c r="B3" t="s">
        <v>13</v>
      </c>
      <c r="C3" t="s">
        <v>10</v>
      </c>
      <c r="D3" t="s">
        <v>14</v>
      </c>
      <c r="E3">
        <v>0.22257719726408839</v>
      </c>
      <c r="F3">
        <v>0.13574789564156509</v>
      </c>
      <c r="I3" t="str">
        <f t="shared" ref="I3:I50" si="0">IF(B3="acerone",E3,"")</f>
        <v/>
      </c>
      <c r="J3">
        <f t="shared" ref="J3:J50" si="1">IF(B3="acerone","",E3)</f>
        <v>0.22257719726408839</v>
      </c>
      <c r="L3" t="str">
        <f t="shared" ref="L3:L50" si="2">IF(B3="acerone",F3,"")</f>
        <v/>
      </c>
      <c r="M3">
        <f t="shared" ref="M3:M50" si="3">IF(B3="acerone","",F3)</f>
        <v>0.13574789564156509</v>
      </c>
    </row>
    <row r="4" spans="1:16">
      <c r="A4" t="s">
        <v>15</v>
      </c>
      <c r="B4" t="s">
        <v>10</v>
      </c>
      <c r="C4" t="s">
        <v>13</v>
      </c>
      <c r="D4" t="s">
        <v>16</v>
      </c>
      <c r="E4">
        <v>-0.72788749932957897</v>
      </c>
      <c r="F4">
        <v>-0.24677370603857299</v>
      </c>
      <c r="I4">
        <f t="shared" si="0"/>
        <v>-0.72788749932957897</v>
      </c>
      <c r="J4" t="str">
        <f t="shared" si="1"/>
        <v/>
      </c>
      <c r="L4">
        <f t="shared" si="2"/>
        <v>-0.24677370603857299</v>
      </c>
      <c r="M4" t="str">
        <f t="shared" si="3"/>
        <v/>
      </c>
    </row>
    <row r="5" spans="1:16">
      <c r="A5" t="s">
        <v>15</v>
      </c>
      <c r="B5" t="s">
        <v>13</v>
      </c>
      <c r="C5" t="s">
        <v>10</v>
      </c>
      <c r="D5" t="s">
        <v>17</v>
      </c>
      <c r="E5">
        <v>-0.61794140728604963</v>
      </c>
      <c r="F5">
        <v>-0.16186600323409331</v>
      </c>
      <c r="I5" t="str">
        <f t="shared" si="0"/>
        <v/>
      </c>
      <c r="J5">
        <f t="shared" si="1"/>
        <v>-0.61794140728604963</v>
      </c>
      <c r="L5" t="str">
        <f t="shared" si="2"/>
        <v/>
      </c>
      <c r="M5">
        <f t="shared" si="3"/>
        <v>-0.16186600323409331</v>
      </c>
    </row>
    <row r="6" spans="1:16">
      <c r="A6" t="s">
        <v>15</v>
      </c>
      <c r="B6" t="s">
        <v>10</v>
      </c>
      <c r="C6" t="s">
        <v>13</v>
      </c>
      <c r="D6" t="s">
        <v>18</v>
      </c>
      <c r="E6">
        <v>-0.15154926875755501</v>
      </c>
      <c r="F6">
        <v>-5.1141261364484103E-2</v>
      </c>
      <c r="I6">
        <f t="shared" si="0"/>
        <v>-0.15154926875755501</v>
      </c>
      <c r="J6" t="str">
        <f t="shared" si="1"/>
        <v/>
      </c>
      <c r="L6">
        <f t="shared" si="2"/>
        <v>-5.1141261364484103E-2</v>
      </c>
      <c r="M6" t="str">
        <f t="shared" si="3"/>
        <v/>
      </c>
    </row>
    <row r="7" spans="1:16">
      <c r="A7" t="s">
        <v>19</v>
      </c>
      <c r="B7" t="s">
        <v>13</v>
      </c>
      <c r="C7" t="s">
        <v>10</v>
      </c>
      <c r="D7" t="s">
        <v>20</v>
      </c>
      <c r="E7">
        <v>0.46030727987043463</v>
      </c>
      <c r="F7">
        <v>-5.0306846337272233E-2</v>
      </c>
      <c r="I7" t="str">
        <f t="shared" si="0"/>
        <v/>
      </c>
      <c r="J7">
        <f t="shared" si="1"/>
        <v>0.46030727987043463</v>
      </c>
      <c r="L7" t="str">
        <f t="shared" si="2"/>
        <v/>
      </c>
      <c r="M7">
        <f t="shared" si="3"/>
        <v>-5.0306846337272233E-2</v>
      </c>
    </row>
    <row r="8" spans="1:16">
      <c r="A8" t="s">
        <v>21</v>
      </c>
      <c r="B8" t="s">
        <v>10</v>
      </c>
      <c r="C8" t="s">
        <v>13</v>
      </c>
      <c r="D8" t="s">
        <v>22</v>
      </c>
      <c r="E8">
        <v>-0.54847693859929914</v>
      </c>
      <c r="F8">
        <v>-0.1686323924455195</v>
      </c>
      <c r="I8">
        <f t="shared" si="0"/>
        <v>-0.54847693859929914</v>
      </c>
      <c r="J8" t="str">
        <f t="shared" si="1"/>
        <v/>
      </c>
      <c r="L8">
        <f t="shared" si="2"/>
        <v>-0.1686323924455195</v>
      </c>
      <c r="M8" t="str">
        <f t="shared" si="3"/>
        <v/>
      </c>
    </row>
    <row r="9" spans="1:16">
      <c r="A9" t="s">
        <v>23</v>
      </c>
      <c r="B9" t="s">
        <v>10</v>
      </c>
      <c r="C9" t="s">
        <v>13</v>
      </c>
      <c r="D9" t="s">
        <v>24</v>
      </c>
      <c r="E9">
        <v>0.32969479812767449</v>
      </c>
      <c r="F9">
        <v>-8.5945036682834208E-2</v>
      </c>
      <c r="I9">
        <f t="shared" si="0"/>
        <v>0.32969479812767449</v>
      </c>
      <c r="J9" t="str">
        <f t="shared" si="1"/>
        <v/>
      </c>
      <c r="L9">
        <f t="shared" si="2"/>
        <v>-8.5945036682834208E-2</v>
      </c>
      <c r="M9" t="str">
        <f t="shared" si="3"/>
        <v/>
      </c>
    </row>
    <row r="10" spans="1:16">
      <c r="A10" t="s">
        <v>25</v>
      </c>
      <c r="B10" t="s">
        <v>13</v>
      </c>
      <c r="C10" t="s">
        <v>10</v>
      </c>
      <c r="D10" t="s">
        <v>26</v>
      </c>
      <c r="E10">
        <v>-0.242025434533468</v>
      </c>
      <c r="F10">
        <v>-0.12839247738118861</v>
      </c>
      <c r="I10" t="str">
        <f t="shared" si="0"/>
        <v/>
      </c>
      <c r="J10">
        <f t="shared" si="1"/>
        <v>-0.242025434533468</v>
      </c>
      <c r="L10" t="str">
        <f t="shared" si="2"/>
        <v/>
      </c>
      <c r="M10">
        <f t="shared" si="3"/>
        <v>-0.12839247738118861</v>
      </c>
    </row>
    <row r="11" spans="1:16">
      <c r="A11" t="s">
        <v>25</v>
      </c>
      <c r="B11" t="s">
        <v>10</v>
      </c>
      <c r="C11" t="s">
        <v>13</v>
      </c>
      <c r="D11" t="s">
        <v>27</v>
      </c>
      <c r="E11">
        <v>-0.14757379549832761</v>
      </c>
      <c r="F11">
        <v>-0.1503099872232771</v>
      </c>
      <c r="I11">
        <f t="shared" si="0"/>
        <v>-0.14757379549832761</v>
      </c>
      <c r="J11" t="str">
        <f t="shared" si="1"/>
        <v/>
      </c>
      <c r="L11">
        <f t="shared" si="2"/>
        <v>-0.1503099872232771</v>
      </c>
      <c r="M11" t="str">
        <f t="shared" si="3"/>
        <v/>
      </c>
    </row>
    <row r="12" spans="1:16">
      <c r="A12" t="s">
        <v>28</v>
      </c>
      <c r="B12" t="s">
        <v>13</v>
      </c>
      <c r="C12" t="s">
        <v>10</v>
      </c>
      <c r="D12" t="s">
        <v>29</v>
      </c>
      <c r="E12">
        <v>-0.74145169945523937</v>
      </c>
      <c r="F12">
        <v>-0.2438018159424386</v>
      </c>
      <c r="I12" t="str">
        <f t="shared" si="0"/>
        <v/>
      </c>
      <c r="J12">
        <f t="shared" si="1"/>
        <v>-0.74145169945523937</v>
      </c>
      <c r="L12" t="str">
        <f t="shared" si="2"/>
        <v/>
      </c>
      <c r="M12">
        <f t="shared" si="3"/>
        <v>-0.2438018159424386</v>
      </c>
    </row>
    <row r="13" spans="1:16">
      <c r="A13" t="s">
        <v>28</v>
      </c>
      <c r="B13" t="s">
        <v>10</v>
      </c>
      <c r="C13" t="s">
        <v>13</v>
      </c>
      <c r="D13" t="s">
        <v>30</v>
      </c>
      <c r="E13">
        <v>-0.79273324176517135</v>
      </c>
      <c r="F13">
        <v>-0.2333722888747517</v>
      </c>
      <c r="I13">
        <f t="shared" si="0"/>
        <v>-0.79273324176517135</v>
      </c>
      <c r="J13" t="str">
        <f t="shared" si="1"/>
        <v/>
      </c>
      <c r="L13">
        <f t="shared" si="2"/>
        <v>-0.2333722888747517</v>
      </c>
      <c r="M13" t="str">
        <f t="shared" si="3"/>
        <v/>
      </c>
    </row>
    <row r="14" spans="1:16">
      <c r="A14" t="s">
        <v>28</v>
      </c>
      <c r="B14" t="s">
        <v>13</v>
      </c>
      <c r="C14" t="s">
        <v>10</v>
      </c>
      <c r="D14" t="s">
        <v>31</v>
      </c>
      <c r="E14">
        <v>-0.39623203545856039</v>
      </c>
      <c r="F14">
        <v>-0.1548063737230054</v>
      </c>
      <c r="I14" t="str">
        <f t="shared" si="0"/>
        <v/>
      </c>
      <c r="J14">
        <f t="shared" si="1"/>
        <v>-0.39623203545856039</v>
      </c>
      <c r="L14" t="str">
        <f t="shared" si="2"/>
        <v/>
      </c>
      <c r="M14">
        <f t="shared" si="3"/>
        <v>-0.1548063737230054</v>
      </c>
    </row>
    <row r="15" spans="1:16">
      <c r="A15" t="s">
        <v>28</v>
      </c>
      <c r="B15" t="s">
        <v>10</v>
      </c>
      <c r="C15" t="s">
        <v>13</v>
      </c>
      <c r="D15" t="s">
        <v>32</v>
      </c>
      <c r="E15">
        <v>0.61038767128936344</v>
      </c>
      <c r="F15">
        <v>-0.14139300002272029</v>
      </c>
      <c r="I15">
        <f t="shared" si="0"/>
        <v>0.61038767128936344</v>
      </c>
      <c r="J15" t="str">
        <f t="shared" si="1"/>
        <v/>
      </c>
      <c r="L15">
        <f t="shared" si="2"/>
        <v>-0.14139300002272029</v>
      </c>
      <c r="M15" t="str">
        <f t="shared" si="3"/>
        <v/>
      </c>
    </row>
    <row r="16" spans="1:16">
      <c r="A16" t="s">
        <v>33</v>
      </c>
      <c r="B16" t="s">
        <v>10</v>
      </c>
      <c r="C16" t="s">
        <v>13</v>
      </c>
      <c r="D16" t="s">
        <v>34</v>
      </c>
      <c r="E16">
        <v>-0.83506798600645138</v>
      </c>
      <c r="F16">
        <v>-2.1736600067117862E-2</v>
      </c>
      <c r="I16">
        <f t="shared" si="0"/>
        <v>-0.83506798600645138</v>
      </c>
      <c r="J16" t="str">
        <f t="shared" si="1"/>
        <v/>
      </c>
      <c r="L16">
        <f t="shared" si="2"/>
        <v>-2.1736600067117862E-2</v>
      </c>
      <c r="M16" t="str">
        <f t="shared" si="3"/>
        <v/>
      </c>
    </row>
    <row r="17" spans="1:13">
      <c r="A17" t="s">
        <v>33</v>
      </c>
      <c r="B17" t="s">
        <v>10</v>
      </c>
      <c r="C17" t="s">
        <v>13</v>
      </c>
      <c r="D17" t="s">
        <v>35</v>
      </c>
      <c r="E17">
        <v>-0.41491855880385548</v>
      </c>
      <c r="F17">
        <v>-0.17280293499348401</v>
      </c>
      <c r="I17">
        <f t="shared" si="0"/>
        <v>-0.41491855880385548</v>
      </c>
      <c r="J17" t="str">
        <f t="shared" si="1"/>
        <v/>
      </c>
      <c r="L17">
        <f t="shared" si="2"/>
        <v>-0.17280293499348401</v>
      </c>
      <c r="M17" t="str">
        <f t="shared" si="3"/>
        <v/>
      </c>
    </row>
    <row r="18" spans="1:13">
      <c r="A18" t="s">
        <v>36</v>
      </c>
      <c r="B18" t="s">
        <v>10</v>
      </c>
      <c r="C18" t="s">
        <v>13</v>
      </c>
      <c r="D18" t="s">
        <v>37</v>
      </c>
      <c r="E18">
        <v>-0.14757379549832761</v>
      </c>
      <c r="F18">
        <v>-0.1503099872232771</v>
      </c>
      <c r="I18">
        <f t="shared" si="0"/>
        <v>-0.14757379549832761</v>
      </c>
      <c r="J18" t="str">
        <f t="shared" si="1"/>
        <v/>
      </c>
      <c r="L18">
        <f t="shared" si="2"/>
        <v>-0.1503099872232771</v>
      </c>
      <c r="M18" t="str">
        <f t="shared" si="3"/>
        <v/>
      </c>
    </row>
    <row r="19" spans="1:13">
      <c r="A19" t="s">
        <v>36</v>
      </c>
      <c r="B19" t="s">
        <v>10</v>
      </c>
      <c r="C19" t="s">
        <v>13</v>
      </c>
      <c r="D19" t="s">
        <v>38</v>
      </c>
      <c r="E19">
        <v>-0.42008006257106972</v>
      </c>
      <c r="F19">
        <v>-0.15390690288377659</v>
      </c>
      <c r="I19">
        <f t="shared" si="0"/>
        <v>-0.42008006257106972</v>
      </c>
      <c r="J19" t="str">
        <f t="shared" si="1"/>
        <v/>
      </c>
      <c r="L19">
        <f t="shared" si="2"/>
        <v>-0.15390690288377659</v>
      </c>
      <c r="M19" t="str">
        <f t="shared" si="3"/>
        <v/>
      </c>
    </row>
    <row r="20" spans="1:13">
      <c r="A20" t="s">
        <v>36</v>
      </c>
      <c r="B20" t="s">
        <v>10</v>
      </c>
      <c r="C20" t="s">
        <v>13</v>
      </c>
      <c r="D20" t="s">
        <v>39</v>
      </c>
      <c r="E20">
        <v>0.70972627518777887</v>
      </c>
      <c r="F20">
        <v>-7.6022410472105006E-2</v>
      </c>
      <c r="I20">
        <f t="shared" si="0"/>
        <v>0.70972627518777887</v>
      </c>
      <c r="J20" t="str">
        <f t="shared" si="1"/>
        <v/>
      </c>
      <c r="L20">
        <f t="shared" si="2"/>
        <v>-7.6022410472105006E-2</v>
      </c>
      <c r="M20" t="str">
        <f t="shared" si="3"/>
        <v/>
      </c>
    </row>
    <row r="21" spans="1:13">
      <c r="A21" t="s">
        <v>36</v>
      </c>
      <c r="B21" t="s">
        <v>13</v>
      </c>
      <c r="C21" t="s">
        <v>10</v>
      </c>
      <c r="D21" t="s">
        <v>40</v>
      </c>
      <c r="E21">
        <v>-0.87265234052509566</v>
      </c>
      <c r="F21">
        <v>-0.25086358364297279</v>
      </c>
      <c r="I21" t="str">
        <f t="shared" si="0"/>
        <v/>
      </c>
      <c r="J21">
        <f t="shared" si="1"/>
        <v>-0.87265234052509566</v>
      </c>
      <c r="L21" t="str">
        <f t="shared" si="2"/>
        <v/>
      </c>
      <c r="M21">
        <f t="shared" si="3"/>
        <v>-0.25086358364297279</v>
      </c>
    </row>
    <row r="22" spans="1:13">
      <c r="A22" t="s">
        <v>41</v>
      </c>
      <c r="B22" t="s">
        <v>10</v>
      </c>
      <c r="C22" t="s">
        <v>13</v>
      </c>
      <c r="D22" t="s">
        <v>42</v>
      </c>
      <c r="E22">
        <v>-0.8176292826610454</v>
      </c>
      <c r="F22">
        <v>-0.30379991688428759</v>
      </c>
      <c r="I22">
        <f t="shared" si="0"/>
        <v>-0.8176292826610454</v>
      </c>
      <c r="J22" t="str">
        <f t="shared" si="1"/>
        <v/>
      </c>
      <c r="L22">
        <f t="shared" si="2"/>
        <v>-0.30379991688428759</v>
      </c>
      <c r="M22" t="str">
        <f t="shared" si="3"/>
        <v/>
      </c>
    </row>
    <row r="23" spans="1:13">
      <c r="A23" t="s">
        <v>43</v>
      </c>
      <c r="B23" t="s">
        <v>13</v>
      </c>
      <c r="C23" t="s">
        <v>10</v>
      </c>
      <c r="D23" t="s">
        <v>44</v>
      </c>
      <c r="E23">
        <v>-0.52232295262965178</v>
      </c>
      <c r="F23">
        <v>-0.24852149542405649</v>
      </c>
      <c r="I23" t="str">
        <f t="shared" si="0"/>
        <v/>
      </c>
      <c r="J23">
        <f t="shared" si="1"/>
        <v>-0.52232295262965178</v>
      </c>
      <c r="L23" t="str">
        <f t="shared" si="2"/>
        <v/>
      </c>
      <c r="M23">
        <f t="shared" si="3"/>
        <v>-0.24852149542405649</v>
      </c>
    </row>
    <row r="24" spans="1:13">
      <c r="A24" t="s">
        <v>43</v>
      </c>
      <c r="B24" t="s">
        <v>10</v>
      </c>
      <c r="C24" t="s">
        <v>13</v>
      </c>
      <c r="D24" t="s">
        <v>45</v>
      </c>
      <c r="E24">
        <v>-0.42835574279708177</v>
      </c>
      <c r="F24">
        <v>-0.17405946116533241</v>
      </c>
      <c r="I24">
        <f t="shared" si="0"/>
        <v>-0.42835574279708177</v>
      </c>
      <c r="J24" t="str">
        <f t="shared" si="1"/>
        <v/>
      </c>
      <c r="L24">
        <f t="shared" si="2"/>
        <v>-0.17405946116533241</v>
      </c>
      <c r="M24" t="str">
        <f t="shared" si="3"/>
        <v/>
      </c>
    </row>
    <row r="25" spans="1:13">
      <c r="A25" t="s">
        <v>46</v>
      </c>
      <c r="B25" t="s">
        <v>10</v>
      </c>
      <c r="C25" t="s">
        <v>13</v>
      </c>
      <c r="D25" t="s">
        <v>47</v>
      </c>
      <c r="E25">
        <v>-0.31391372296107978</v>
      </c>
      <c r="F25">
        <v>-0.14584047941665609</v>
      </c>
      <c r="I25">
        <f t="shared" si="0"/>
        <v>-0.31391372296107978</v>
      </c>
      <c r="J25" t="str">
        <f t="shared" si="1"/>
        <v/>
      </c>
      <c r="L25">
        <f t="shared" si="2"/>
        <v>-0.14584047941665609</v>
      </c>
      <c r="M25" t="str">
        <f t="shared" si="3"/>
        <v/>
      </c>
    </row>
    <row r="26" spans="1:13">
      <c r="A26" t="s">
        <v>48</v>
      </c>
      <c r="B26" t="s">
        <v>10</v>
      </c>
      <c r="C26" t="s">
        <v>13</v>
      </c>
      <c r="D26" t="s">
        <v>49</v>
      </c>
      <c r="E26">
        <v>-0.59145344236822694</v>
      </c>
      <c r="F26">
        <v>-0.27209124029425391</v>
      </c>
      <c r="I26">
        <f t="shared" si="0"/>
        <v>-0.59145344236822694</v>
      </c>
      <c r="J26" t="str">
        <f t="shared" si="1"/>
        <v/>
      </c>
      <c r="L26">
        <f t="shared" si="2"/>
        <v>-0.27209124029425391</v>
      </c>
      <c r="M26" t="str">
        <f t="shared" si="3"/>
        <v/>
      </c>
    </row>
    <row r="27" spans="1:13">
      <c r="A27" t="s">
        <v>48</v>
      </c>
      <c r="B27" t="s">
        <v>13</v>
      </c>
      <c r="C27" t="s">
        <v>10</v>
      </c>
      <c r="D27" t="s">
        <v>50</v>
      </c>
      <c r="E27">
        <v>-0.4141907922764998</v>
      </c>
      <c r="F27">
        <v>-0.19339888634027799</v>
      </c>
      <c r="I27" t="str">
        <f t="shared" si="0"/>
        <v/>
      </c>
      <c r="J27">
        <f t="shared" si="1"/>
        <v>-0.4141907922764998</v>
      </c>
      <c r="L27" t="str">
        <f t="shared" si="2"/>
        <v/>
      </c>
      <c r="M27">
        <f t="shared" si="3"/>
        <v>-0.19339888634027799</v>
      </c>
    </row>
    <row r="28" spans="1:13">
      <c r="A28" t="s">
        <v>48</v>
      </c>
      <c r="B28" t="s">
        <v>10</v>
      </c>
      <c r="C28" t="s">
        <v>13</v>
      </c>
      <c r="D28" t="s">
        <v>51</v>
      </c>
      <c r="E28">
        <v>0.24278950573211699</v>
      </c>
      <c r="F28">
        <v>-0.14613744870924811</v>
      </c>
      <c r="I28">
        <f t="shared" si="0"/>
        <v>0.24278950573211699</v>
      </c>
      <c r="J28" t="str">
        <f t="shared" si="1"/>
        <v/>
      </c>
      <c r="L28">
        <f t="shared" si="2"/>
        <v>-0.14613744870924811</v>
      </c>
      <c r="M28" t="str">
        <f t="shared" si="3"/>
        <v/>
      </c>
    </row>
    <row r="29" spans="1:13">
      <c r="A29" t="s">
        <v>52</v>
      </c>
      <c r="B29" t="s">
        <v>10</v>
      </c>
      <c r="C29" t="s">
        <v>13</v>
      </c>
      <c r="D29" t="s">
        <v>53</v>
      </c>
      <c r="E29">
        <v>-0.14757379549832761</v>
      </c>
      <c r="F29">
        <v>-0.1503099872232771</v>
      </c>
      <c r="I29">
        <f t="shared" si="0"/>
        <v>-0.14757379549832761</v>
      </c>
      <c r="J29" t="str">
        <f t="shared" si="1"/>
        <v/>
      </c>
      <c r="L29">
        <f t="shared" si="2"/>
        <v>-0.1503099872232771</v>
      </c>
      <c r="M29" t="str">
        <f t="shared" si="3"/>
        <v/>
      </c>
    </row>
    <row r="30" spans="1:13">
      <c r="A30" t="s">
        <v>52</v>
      </c>
      <c r="B30" t="s">
        <v>10</v>
      </c>
      <c r="C30" t="s">
        <v>13</v>
      </c>
      <c r="D30" t="s">
        <v>54</v>
      </c>
      <c r="E30">
        <v>-0.47908800520285322</v>
      </c>
      <c r="F30">
        <v>-0.1503099872232771</v>
      </c>
      <c r="I30">
        <f t="shared" si="0"/>
        <v>-0.47908800520285322</v>
      </c>
      <c r="J30" t="str">
        <f t="shared" si="1"/>
        <v/>
      </c>
      <c r="L30">
        <f t="shared" si="2"/>
        <v>-0.1503099872232771</v>
      </c>
      <c r="M30" t="str">
        <f t="shared" si="3"/>
        <v/>
      </c>
    </row>
    <row r="31" spans="1:13">
      <c r="A31" t="s">
        <v>52</v>
      </c>
      <c r="B31" t="s">
        <v>13</v>
      </c>
      <c r="C31" t="s">
        <v>10</v>
      </c>
      <c r="D31" t="s">
        <v>55</v>
      </c>
      <c r="E31">
        <v>0.49499372775987749</v>
      </c>
      <c r="F31">
        <v>-5.2994479806407202E-2</v>
      </c>
      <c r="I31" t="str">
        <f t="shared" si="0"/>
        <v/>
      </c>
      <c r="J31">
        <f t="shared" si="1"/>
        <v>0.49499372775987749</v>
      </c>
      <c r="L31" t="str">
        <f t="shared" si="2"/>
        <v/>
      </c>
      <c r="M31">
        <f t="shared" si="3"/>
        <v>-5.2994479806407202E-2</v>
      </c>
    </row>
    <row r="32" spans="1:13">
      <c r="A32" t="s">
        <v>56</v>
      </c>
      <c r="B32" t="s">
        <v>10</v>
      </c>
      <c r="C32" t="s">
        <v>13</v>
      </c>
      <c r="D32" t="s">
        <v>57</v>
      </c>
      <c r="E32">
        <v>0.35014718349750379</v>
      </c>
      <c r="F32">
        <v>-0.1212956464331411</v>
      </c>
      <c r="I32">
        <f t="shared" si="0"/>
        <v>0.35014718349750379</v>
      </c>
      <c r="J32" t="str">
        <f t="shared" si="1"/>
        <v/>
      </c>
      <c r="L32">
        <f t="shared" si="2"/>
        <v>-0.1212956464331411</v>
      </c>
      <c r="M32" t="str">
        <f t="shared" si="3"/>
        <v/>
      </c>
    </row>
    <row r="33" spans="1:13">
      <c r="A33" t="s">
        <v>58</v>
      </c>
      <c r="B33" t="s">
        <v>13</v>
      </c>
      <c r="C33" t="s">
        <v>10</v>
      </c>
      <c r="D33" t="s">
        <v>59</v>
      </c>
      <c r="E33">
        <v>-0.76702848674595714</v>
      </c>
      <c r="F33">
        <v>-0.28797747577978389</v>
      </c>
      <c r="I33" t="str">
        <f t="shared" si="0"/>
        <v/>
      </c>
      <c r="J33">
        <f t="shared" si="1"/>
        <v>-0.76702848674595714</v>
      </c>
      <c r="L33" t="str">
        <f t="shared" si="2"/>
        <v/>
      </c>
      <c r="M33">
        <f t="shared" si="3"/>
        <v>-0.28797747577978389</v>
      </c>
    </row>
    <row r="34" spans="1:13">
      <c r="A34" t="s">
        <v>58</v>
      </c>
      <c r="B34" t="s">
        <v>10</v>
      </c>
      <c r="C34" t="s">
        <v>13</v>
      </c>
      <c r="D34" t="s">
        <v>60</v>
      </c>
      <c r="E34">
        <v>-0.89307928021761929</v>
      </c>
      <c r="F34">
        <v>-0.33848044658366971</v>
      </c>
      <c r="I34">
        <f t="shared" si="0"/>
        <v>-0.89307928021761929</v>
      </c>
      <c r="J34" t="str">
        <f t="shared" si="1"/>
        <v/>
      </c>
      <c r="L34">
        <f t="shared" si="2"/>
        <v>-0.33848044658366971</v>
      </c>
      <c r="M34" t="str">
        <f t="shared" si="3"/>
        <v/>
      </c>
    </row>
    <row r="35" spans="1:13">
      <c r="A35" t="s">
        <v>61</v>
      </c>
      <c r="B35" t="s">
        <v>10</v>
      </c>
      <c r="C35" t="s">
        <v>13</v>
      </c>
      <c r="D35" t="s">
        <v>62</v>
      </c>
      <c r="E35">
        <v>-0.60623564226599713</v>
      </c>
      <c r="F35">
        <v>-0.1637215907357856</v>
      </c>
      <c r="I35">
        <f t="shared" si="0"/>
        <v>-0.60623564226599713</v>
      </c>
      <c r="J35" t="str">
        <f t="shared" si="1"/>
        <v/>
      </c>
      <c r="L35">
        <f t="shared" si="2"/>
        <v>-0.1637215907357856</v>
      </c>
      <c r="M35" t="str">
        <f t="shared" si="3"/>
        <v/>
      </c>
    </row>
    <row r="36" spans="1:13">
      <c r="A36" t="s">
        <v>63</v>
      </c>
      <c r="B36" t="s">
        <v>13</v>
      </c>
      <c r="C36" t="s">
        <v>10</v>
      </c>
      <c r="D36" t="s">
        <v>64</v>
      </c>
      <c r="E36">
        <v>-0.68490872739980868</v>
      </c>
      <c r="F36">
        <v>-7.3652505414810776E-2</v>
      </c>
      <c r="I36" t="str">
        <f t="shared" si="0"/>
        <v/>
      </c>
      <c r="J36">
        <f t="shared" si="1"/>
        <v>-0.68490872739980868</v>
      </c>
      <c r="L36" t="str">
        <f t="shared" si="2"/>
        <v/>
      </c>
      <c r="M36">
        <f t="shared" si="3"/>
        <v>-7.3652505414810776E-2</v>
      </c>
    </row>
    <row r="37" spans="1:13">
      <c r="A37" t="s">
        <v>63</v>
      </c>
      <c r="B37" t="s">
        <v>10</v>
      </c>
      <c r="C37" t="s">
        <v>13</v>
      </c>
      <c r="D37" t="s">
        <v>65</v>
      </c>
      <c r="E37">
        <v>-0.39387900454612912</v>
      </c>
      <c r="F37">
        <v>-0.15331537544764681</v>
      </c>
      <c r="I37">
        <f t="shared" si="0"/>
        <v>-0.39387900454612912</v>
      </c>
      <c r="J37" t="str">
        <f t="shared" si="1"/>
        <v/>
      </c>
      <c r="L37">
        <f t="shared" si="2"/>
        <v>-0.15331537544764681</v>
      </c>
      <c r="M37" t="str">
        <f t="shared" si="3"/>
        <v/>
      </c>
    </row>
    <row r="38" spans="1:13">
      <c r="A38" t="s">
        <v>66</v>
      </c>
      <c r="B38" t="s">
        <v>13</v>
      </c>
      <c r="C38" t="s">
        <v>10</v>
      </c>
      <c r="D38" t="s">
        <v>67</v>
      </c>
      <c r="E38">
        <v>0.2161716470411261</v>
      </c>
      <c r="F38">
        <v>-8.2595215000942357E-3</v>
      </c>
      <c r="I38" t="str">
        <f t="shared" si="0"/>
        <v/>
      </c>
      <c r="J38">
        <f t="shared" si="1"/>
        <v>0.2161716470411261</v>
      </c>
      <c r="L38" t="str">
        <f t="shared" si="2"/>
        <v/>
      </c>
      <c r="M38">
        <f t="shared" si="3"/>
        <v>-8.2595215000942357E-3</v>
      </c>
    </row>
    <row r="39" spans="1:13">
      <c r="A39" t="s">
        <v>68</v>
      </c>
      <c r="B39" t="s">
        <v>10</v>
      </c>
      <c r="C39" t="s">
        <v>13</v>
      </c>
      <c r="D39" t="s">
        <v>69</v>
      </c>
      <c r="E39">
        <v>0.24284287577869851</v>
      </c>
      <c r="F39">
        <v>-7.8140975221619557E-2</v>
      </c>
      <c r="I39">
        <f t="shared" si="0"/>
        <v>0.24284287577869851</v>
      </c>
      <c r="J39" t="str">
        <f t="shared" si="1"/>
        <v/>
      </c>
      <c r="L39">
        <f t="shared" si="2"/>
        <v>-7.8140975221619557E-2</v>
      </c>
      <c r="M39" t="str">
        <f t="shared" si="3"/>
        <v/>
      </c>
    </row>
    <row r="40" spans="1:13">
      <c r="A40" t="s">
        <v>70</v>
      </c>
      <c r="B40" t="s">
        <v>10</v>
      </c>
      <c r="C40" t="s">
        <v>13</v>
      </c>
      <c r="D40" t="s">
        <v>71</v>
      </c>
      <c r="E40">
        <v>-0.90352130004385445</v>
      </c>
      <c r="F40">
        <v>-0.31363153542863842</v>
      </c>
      <c r="I40">
        <f t="shared" si="0"/>
        <v>-0.90352130004385445</v>
      </c>
      <c r="J40" t="str">
        <f t="shared" si="1"/>
        <v/>
      </c>
      <c r="L40">
        <f t="shared" si="2"/>
        <v>-0.31363153542863842</v>
      </c>
      <c r="M40" t="str">
        <f t="shared" si="3"/>
        <v/>
      </c>
    </row>
    <row r="41" spans="1:13">
      <c r="A41" t="s">
        <v>72</v>
      </c>
      <c r="B41" t="s">
        <v>13</v>
      </c>
      <c r="C41" t="s">
        <v>10</v>
      </c>
      <c r="D41" t="s">
        <v>73</v>
      </c>
      <c r="E41">
        <v>-0.6280689604786347</v>
      </c>
      <c r="F41">
        <v>-0.1503099872232771</v>
      </c>
      <c r="I41" t="str">
        <f t="shared" si="0"/>
        <v/>
      </c>
      <c r="J41">
        <f t="shared" si="1"/>
        <v>-0.6280689604786347</v>
      </c>
      <c r="L41" t="str">
        <f t="shared" si="2"/>
        <v/>
      </c>
      <c r="M41">
        <f t="shared" si="3"/>
        <v>-0.1503099872232771</v>
      </c>
    </row>
    <row r="42" spans="1:13">
      <c r="A42" t="s">
        <v>72</v>
      </c>
      <c r="B42" t="s">
        <v>10</v>
      </c>
      <c r="C42" t="s">
        <v>13</v>
      </c>
      <c r="D42" t="s">
        <v>57</v>
      </c>
      <c r="E42">
        <v>0.35014718349750379</v>
      </c>
      <c r="F42">
        <v>-0.1212956464331411</v>
      </c>
      <c r="I42">
        <f t="shared" si="0"/>
        <v>0.35014718349750379</v>
      </c>
      <c r="J42" t="str">
        <f t="shared" si="1"/>
        <v/>
      </c>
      <c r="L42">
        <f t="shared" si="2"/>
        <v>-0.1212956464331411</v>
      </c>
      <c r="M42" t="str">
        <f t="shared" si="3"/>
        <v/>
      </c>
    </row>
    <row r="43" spans="1:13">
      <c r="A43" t="s">
        <v>72</v>
      </c>
      <c r="B43" t="s">
        <v>10</v>
      </c>
      <c r="C43" t="s">
        <v>13</v>
      </c>
      <c r="D43" t="s">
        <v>74</v>
      </c>
      <c r="E43">
        <v>-0.78033539052436929</v>
      </c>
      <c r="F43">
        <v>-0.25595840437009681</v>
      </c>
      <c r="I43">
        <f t="shared" si="0"/>
        <v>-0.78033539052436929</v>
      </c>
      <c r="J43" t="str">
        <f t="shared" si="1"/>
        <v/>
      </c>
      <c r="L43">
        <f t="shared" si="2"/>
        <v>-0.25595840437009681</v>
      </c>
      <c r="M43" t="str">
        <f t="shared" si="3"/>
        <v/>
      </c>
    </row>
    <row r="44" spans="1:13">
      <c r="A44" t="s">
        <v>75</v>
      </c>
      <c r="B44" t="s">
        <v>10</v>
      </c>
      <c r="C44" t="s">
        <v>13</v>
      </c>
      <c r="E44">
        <v>-0.14757379549832761</v>
      </c>
      <c r="F44">
        <v>-0.1503099872232771</v>
      </c>
      <c r="I44">
        <f t="shared" si="0"/>
        <v>-0.14757379549832761</v>
      </c>
      <c r="J44" t="str">
        <f t="shared" si="1"/>
        <v/>
      </c>
      <c r="L44">
        <f t="shared" si="2"/>
        <v>-0.1503099872232771</v>
      </c>
      <c r="M44" t="str">
        <f t="shared" si="3"/>
        <v/>
      </c>
    </row>
    <row r="45" spans="1:13">
      <c r="A45" t="s">
        <v>75</v>
      </c>
      <c r="B45" t="s">
        <v>13</v>
      </c>
      <c r="C45" t="s">
        <v>10</v>
      </c>
      <c r="D45" t="s">
        <v>76</v>
      </c>
      <c r="E45">
        <v>-0.70684261640335699</v>
      </c>
      <c r="F45">
        <v>-0.22391361701949361</v>
      </c>
      <c r="I45" t="str">
        <f t="shared" si="0"/>
        <v/>
      </c>
      <c r="J45">
        <f t="shared" si="1"/>
        <v>-0.70684261640335699</v>
      </c>
      <c r="L45" t="str">
        <f t="shared" si="2"/>
        <v/>
      </c>
      <c r="M45">
        <f t="shared" si="3"/>
        <v>-0.22391361701949361</v>
      </c>
    </row>
    <row r="46" spans="1:13">
      <c r="A46" t="s">
        <v>77</v>
      </c>
      <c r="B46" t="s">
        <v>10</v>
      </c>
      <c r="C46" t="s">
        <v>13</v>
      </c>
      <c r="D46" t="s">
        <v>78</v>
      </c>
      <c r="E46">
        <v>-0.67057510458592784</v>
      </c>
      <c r="F46">
        <v>-0.172042079062322</v>
      </c>
      <c r="I46">
        <f t="shared" si="0"/>
        <v>-0.67057510458592784</v>
      </c>
      <c r="J46" t="str">
        <f t="shared" si="1"/>
        <v/>
      </c>
      <c r="L46">
        <f t="shared" si="2"/>
        <v>-0.172042079062322</v>
      </c>
      <c r="M46" t="str">
        <f t="shared" si="3"/>
        <v/>
      </c>
    </row>
    <row r="47" spans="1:13">
      <c r="A47" t="s">
        <v>77</v>
      </c>
      <c r="B47" t="s">
        <v>10</v>
      </c>
      <c r="C47" t="s">
        <v>13</v>
      </c>
      <c r="D47" t="s">
        <v>79</v>
      </c>
      <c r="E47">
        <v>-0.4794306999958749</v>
      </c>
      <c r="F47">
        <v>-0.1709838347200438</v>
      </c>
      <c r="I47">
        <f t="shared" si="0"/>
        <v>-0.4794306999958749</v>
      </c>
      <c r="J47" t="str">
        <f t="shared" si="1"/>
        <v/>
      </c>
      <c r="L47">
        <f t="shared" si="2"/>
        <v>-0.1709838347200438</v>
      </c>
      <c r="M47" t="str">
        <f t="shared" si="3"/>
        <v/>
      </c>
    </row>
    <row r="48" spans="1:13">
      <c r="A48" t="s">
        <v>77</v>
      </c>
      <c r="B48" t="s">
        <v>10</v>
      </c>
      <c r="C48" t="s">
        <v>13</v>
      </c>
      <c r="D48" t="s">
        <v>80</v>
      </c>
      <c r="E48">
        <v>-0.50730602346422748</v>
      </c>
      <c r="F48">
        <v>-0.16480717762192501</v>
      </c>
      <c r="I48">
        <f t="shared" si="0"/>
        <v>-0.50730602346422748</v>
      </c>
      <c r="J48" t="str">
        <f t="shared" si="1"/>
        <v/>
      </c>
      <c r="L48">
        <f t="shared" si="2"/>
        <v>-0.16480717762192501</v>
      </c>
      <c r="M48" t="str">
        <f t="shared" si="3"/>
        <v/>
      </c>
    </row>
    <row r="49" spans="1:13">
      <c r="A49" t="s">
        <v>81</v>
      </c>
      <c r="B49" t="s">
        <v>13</v>
      </c>
      <c r="C49" t="s">
        <v>10</v>
      </c>
      <c r="D49" t="s">
        <v>82</v>
      </c>
      <c r="E49">
        <v>-0.49429535844904532</v>
      </c>
      <c r="F49">
        <v>-0.21160505711260011</v>
      </c>
      <c r="I49" t="str">
        <f t="shared" si="0"/>
        <v/>
      </c>
      <c r="J49">
        <f t="shared" si="1"/>
        <v>-0.49429535844904532</v>
      </c>
      <c r="L49" t="str">
        <f t="shared" si="2"/>
        <v/>
      </c>
      <c r="M49">
        <f t="shared" si="3"/>
        <v>-0.21160505711260011</v>
      </c>
    </row>
    <row r="50" spans="1:13">
      <c r="A50" t="s">
        <v>83</v>
      </c>
      <c r="B50" t="s">
        <v>10</v>
      </c>
      <c r="C50" t="s">
        <v>13</v>
      </c>
      <c r="D50" t="s">
        <v>84</v>
      </c>
      <c r="E50">
        <v>-0.1139933393089466</v>
      </c>
      <c r="F50">
        <v>-2.5589187425876129E-2</v>
      </c>
      <c r="I50">
        <f t="shared" si="0"/>
        <v>-0.1139933393089466</v>
      </c>
      <c r="J50" t="str">
        <f t="shared" si="1"/>
        <v/>
      </c>
      <c r="L50">
        <f t="shared" si="2"/>
        <v>-2.5589187425876129E-2</v>
      </c>
      <c r="M50" t="str">
        <f t="shared" si="3"/>
        <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9E51-D59C-4677-91F7-38B6D821AB08}">
  <dimension ref="A1:P47"/>
  <sheetViews>
    <sheetView topLeftCell="E1" workbookViewId="0">
      <selection activeCell="O1" sqref="O1:P1"/>
    </sheetView>
  </sheetViews>
  <sheetFormatPr defaultRowHeight="14.25"/>
  <cols>
    <col min="4" max="4" width="57.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599</v>
      </c>
      <c r="B2" t="s">
        <v>600</v>
      </c>
      <c r="D2" t="s">
        <v>601</v>
      </c>
      <c r="E2">
        <v>0.47278219155371232</v>
      </c>
      <c r="F2">
        <v>-0.21754349092382111</v>
      </c>
      <c r="G2">
        <v>0.48794199999999999</v>
      </c>
      <c r="I2">
        <f>IF(B2="roasted",E2,"")</f>
        <v>0.47278219155371232</v>
      </c>
      <c r="J2" t="str">
        <f>IF(B2="roasted","",E2)</f>
        <v/>
      </c>
      <c r="L2">
        <f>IF(B2="roasted",F2,"")</f>
        <v>-0.21754349092382111</v>
      </c>
      <c r="M2" t="str">
        <f>IF(B2="roasted","",F2)</f>
        <v/>
      </c>
      <c r="O2" s="3">
        <f>_xlfn.STDEV.P(E2:E47)</f>
        <v>0.43052182725849247</v>
      </c>
      <c r="P2" s="3">
        <f>_xlfn.STDEV.P(F2:F47)</f>
        <v>0.10007359178549158</v>
      </c>
    </row>
    <row r="3" spans="1:16">
      <c r="A3" t="s">
        <v>599</v>
      </c>
      <c r="B3" t="s">
        <v>600</v>
      </c>
      <c r="D3" t="s">
        <v>602</v>
      </c>
      <c r="E3">
        <v>0.12153001627845721</v>
      </c>
      <c r="F3">
        <v>-0.16966667097391039</v>
      </c>
      <c r="I3">
        <f t="shared" ref="I3:I47" si="0">IF(B3="roasted",E3,"")</f>
        <v>0.12153001627845721</v>
      </c>
      <c r="J3" t="str">
        <f t="shared" ref="J3:J47" si="1">IF(B3="roasted","",E3)</f>
        <v/>
      </c>
      <c r="L3">
        <f t="shared" ref="L3:L47" si="2">IF(B3="roasted",F3,"")</f>
        <v>-0.16966667097391039</v>
      </c>
      <c r="M3" t="str">
        <f t="shared" ref="M3:M47" si="3">IF(B3="roasted","",F3)</f>
        <v/>
      </c>
    </row>
    <row r="4" spans="1:16">
      <c r="A4" t="s">
        <v>603</v>
      </c>
      <c r="B4" t="s">
        <v>604</v>
      </c>
      <c r="C4" t="s">
        <v>600</v>
      </c>
      <c r="D4" t="s">
        <v>605</v>
      </c>
      <c r="E4">
        <v>0.2334253906063781</v>
      </c>
      <c r="F4">
        <v>-6.7973914772741284E-2</v>
      </c>
      <c r="I4" t="str">
        <f t="shared" si="0"/>
        <v/>
      </c>
      <c r="J4">
        <f t="shared" si="1"/>
        <v>0.2334253906063781</v>
      </c>
      <c r="L4" t="str">
        <f t="shared" si="2"/>
        <v/>
      </c>
      <c r="M4">
        <f t="shared" si="3"/>
        <v>-6.7973914772741284E-2</v>
      </c>
    </row>
    <row r="5" spans="1:16">
      <c r="A5" t="s">
        <v>606</v>
      </c>
      <c r="B5" t="s">
        <v>600</v>
      </c>
      <c r="C5" t="s">
        <v>604</v>
      </c>
      <c r="D5" t="s">
        <v>607</v>
      </c>
      <c r="E5">
        <v>0.25309904719165588</v>
      </c>
      <c r="F5">
        <v>-0.16506107034326109</v>
      </c>
      <c r="I5">
        <f t="shared" si="0"/>
        <v>0.25309904719165588</v>
      </c>
      <c r="J5" t="str">
        <f t="shared" si="1"/>
        <v/>
      </c>
      <c r="L5">
        <f t="shared" si="2"/>
        <v>-0.16506107034326109</v>
      </c>
      <c r="M5" t="str">
        <f t="shared" si="3"/>
        <v/>
      </c>
    </row>
    <row r="6" spans="1:16">
      <c r="A6" t="s">
        <v>606</v>
      </c>
      <c r="B6" t="s">
        <v>604</v>
      </c>
      <c r="C6" t="s">
        <v>600</v>
      </c>
      <c r="D6" t="s">
        <v>608</v>
      </c>
      <c r="E6">
        <v>-0.20557862485750489</v>
      </c>
      <c r="F6">
        <v>-3.2823098434562992E-2</v>
      </c>
      <c r="I6" t="str">
        <f t="shared" si="0"/>
        <v/>
      </c>
      <c r="J6">
        <f t="shared" si="1"/>
        <v>-0.20557862485750489</v>
      </c>
      <c r="L6" t="str">
        <f t="shared" si="2"/>
        <v/>
      </c>
      <c r="M6">
        <f t="shared" si="3"/>
        <v>-3.2823098434562992E-2</v>
      </c>
    </row>
    <row r="7" spans="1:16">
      <c r="A7" t="s">
        <v>609</v>
      </c>
      <c r="B7" t="s">
        <v>600</v>
      </c>
      <c r="C7" t="s">
        <v>604</v>
      </c>
      <c r="D7" t="s">
        <v>610</v>
      </c>
      <c r="E7">
        <v>-0.41879763029736727</v>
      </c>
      <c r="F7">
        <v>-0.23060742816050139</v>
      </c>
      <c r="I7">
        <f t="shared" si="0"/>
        <v>-0.41879763029736727</v>
      </c>
      <c r="J7" t="str">
        <f t="shared" si="1"/>
        <v/>
      </c>
      <c r="L7">
        <f t="shared" si="2"/>
        <v>-0.23060742816050139</v>
      </c>
      <c r="M7" t="str">
        <f t="shared" si="3"/>
        <v/>
      </c>
    </row>
    <row r="8" spans="1:16">
      <c r="A8" t="s">
        <v>611</v>
      </c>
      <c r="B8" t="s">
        <v>600</v>
      </c>
      <c r="C8" t="s">
        <v>604</v>
      </c>
      <c r="D8" t="s">
        <v>612</v>
      </c>
      <c r="E8">
        <v>-0.14757379549832761</v>
      </c>
      <c r="F8">
        <v>-0.1503099872232771</v>
      </c>
      <c r="I8">
        <f t="shared" si="0"/>
        <v>-0.14757379549832761</v>
      </c>
      <c r="J8" t="str">
        <f t="shared" si="1"/>
        <v/>
      </c>
      <c r="L8">
        <f t="shared" si="2"/>
        <v>-0.1503099872232771</v>
      </c>
      <c r="M8" t="str">
        <f t="shared" si="3"/>
        <v/>
      </c>
    </row>
    <row r="9" spans="1:16">
      <c r="A9" t="s">
        <v>613</v>
      </c>
      <c r="B9" t="s">
        <v>600</v>
      </c>
      <c r="C9" t="s">
        <v>604</v>
      </c>
      <c r="D9" t="s">
        <v>614</v>
      </c>
      <c r="E9">
        <v>-0.49145990185141408</v>
      </c>
      <c r="F9">
        <v>-0.12624948850902301</v>
      </c>
      <c r="I9">
        <f t="shared" si="0"/>
        <v>-0.49145990185141408</v>
      </c>
      <c r="J9" t="str">
        <f t="shared" si="1"/>
        <v/>
      </c>
      <c r="L9">
        <f t="shared" si="2"/>
        <v>-0.12624948850902301</v>
      </c>
      <c r="M9" t="str">
        <f t="shared" si="3"/>
        <v/>
      </c>
    </row>
    <row r="10" spans="1:16">
      <c r="A10" t="s">
        <v>613</v>
      </c>
      <c r="B10" t="s">
        <v>600</v>
      </c>
      <c r="C10" t="s">
        <v>604</v>
      </c>
      <c r="D10" t="s">
        <v>615</v>
      </c>
      <c r="E10">
        <v>0.69509061613529211</v>
      </c>
      <c r="F10">
        <v>3.118601020723311E-3</v>
      </c>
      <c r="I10">
        <f t="shared" si="0"/>
        <v>0.69509061613529211</v>
      </c>
      <c r="J10" t="str">
        <f t="shared" si="1"/>
        <v/>
      </c>
      <c r="L10">
        <f t="shared" si="2"/>
        <v>3.118601020723311E-3</v>
      </c>
      <c r="M10" t="str">
        <f t="shared" si="3"/>
        <v/>
      </c>
    </row>
    <row r="11" spans="1:16">
      <c r="A11" t="s">
        <v>613</v>
      </c>
      <c r="B11" t="s">
        <v>600</v>
      </c>
      <c r="C11" t="s">
        <v>604</v>
      </c>
      <c r="D11" t="s">
        <v>616</v>
      </c>
      <c r="E11">
        <v>0.67575370919277122</v>
      </c>
      <c r="F11">
        <v>-7.6322803795677019E-2</v>
      </c>
      <c r="I11">
        <f t="shared" si="0"/>
        <v>0.67575370919277122</v>
      </c>
      <c r="J11" t="str">
        <f t="shared" si="1"/>
        <v/>
      </c>
      <c r="L11">
        <f t="shared" si="2"/>
        <v>-7.6322803795677019E-2</v>
      </c>
      <c r="M11" t="str">
        <f t="shared" si="3"/>
        <v/>
      </c>
    </row>
    <row r="12" spans="1:16">
      <c r="A12" t="s">
        <v>617</v>
      </c>
      <c r="B12" t="s">
        <v>604</v>
      </c>
      <c r="C12" t="s">
        <v>600</v>
      </c>
      <c r="D12" t="s">
        <v>618</v>
      </c>
      <c r="E12">
        <v>6.037131792728534E-2</v>
      </c>
      <c r="F12">
        <v>-0.15042882946739311</v>
      </c>
      <c r="I12" t="str">
        <f t="shared" si="0"/>
        <v/>
      </c>
      <c r="J12">
        <f t="shared" si="1"/>
        <v>6.037131792728534E-2</v>
      </c>
      <c r="L12" t="str">
        <f t="shared" si="2"/>
        <v/>
      </c>
      <c r="M12">
        <f t="shared" si="3"/>
        <v>-0.15042882946739311</v>
      </c>
    </row>
    <row r="13" spans="1:16">
      <c r="A13" t="s">
        <v>617</v>
      </c>
      <c r="B13" t="s">
        <v>600</v>
      </c>
      <c r="C13" t="s">
        <v>604</v>
      </c>
      <c r="D13" t="s">
        <v>619</v>
      </c>
      <c r="E13">
        <v>0.2457256173362552</v>
      </c>
      <c r="F13">
        <v>-8.2480848252540706E-2</v>
      </c>
      <c r="I13">
        <f t="shared" si="0"/>
        <v>0.2457256173362552</v>
      </c>
      <c r="J13" t="str">
        <f t="shared" si="1"/>
        <v/>
      </c>
      <c r="L13">
        <f t="shared" si="2"/>
        <v>-8.2480848252540706E-2</v>
      </c>
      <c r="M13" t="str">
        <f t="shared" si="3"/>
        <v/>
      </c>
    </row>
    <row r="14" spans="1:16">
      <c r="A14" t="s">
        <v>617</v>
      </c>
      <c r="B14" t="s">
        <v>604</v>
      </c>
      <c r="C14" t="s">
        <v>600</v>
      </c>
      <c r="D14" t="s">
        <v>620</v>
      </c>
      <c r="E14">
        <v>-3.9609777961589883E-2</v>
      </c>
      <c r="F14">
        <v>-0.14991014464736041</v>
      </c>
      <c r="I14" t="str">
        <f t="shared" si="0"/>
        <v/>
      </c>
      <c r="J14">
        <f t="shared" si="1"/>
        <v>-3.9609777961589883E-2</v>
      </c>
      <c r="L14" t="str">
        <f t="shared" si="2"/>
        <v/>
      </c>
      <c r="M14">
        <f t="shared" si="3"/>
        <v>-0.14991014464736041</v>
      </c>
    </row>
    <row r="15" spans="1:16">
      <c r="A15" t="s">
        <v>617</v>
      </c>
      <c r="B15" t="s">
        <v>600</v>
      </c>
      <c r="C15" t="s">
        <v>604</v>
      </c>
      <c r="D15" t="s">
        <v>621</v>
      </c>
      <c r="E15">
        <v>0.32389833042517813</v>
      </c>
      <c r="F15">
        <v>-0.1367881852831678</v>
      </c>
      <c r="I15">
        <f t="shared" si="0"/>
        <v>0.32389833042517813</v>
      </c>
      <c r="J15" t="str">
        <f t="shared" si="1"/>
        <v/>
      </c>
      <c r="L15">
        <f t="shared" si="2"/>
        <v>-0.1367881852831678</v>
      </c>
      <c r="M15" t="str">
        <f t="shared" si="3"/>
        <v/>
      </c>
    </row>
    <row r="16" spans="1:16">
      <c r="A16" t="s">
        <v>622</v>
      </c>
      <c r="B16" t="s">
        <v>600</v>
      </c>
      <c r="C16" t="s">
        <v>604</v>
      </c>
      <c r="D16" t="s">
        <v>623</v>
      </c>
      <c r="E16">
        <v>0.61190180024105456</v>
      </c>
      <c r="F16">
        <v>-0.13806541625039059</v>
      </c>
      <c r="I16">
        <f t="shared" si="0"/>
        <v>0.61190180024105456</v>
      </c>
      <c r="J16" t="str">
        <f t="shared" si="1"/>
        <v/>
      </c>
      <c r="L16">
        <f t="shared" si="2"/>
        <v>-0.13806541625039059</v>
      </c>
      <c r="M16" t="str">
        <f t="shared" si="3"/>
        <v/>
      </c>
    </row>
    <row r="17" spans="1:13">
      <c r="A17" t="s">
        <v>622</v>
      </c>
      <c r="B17" t="s">
        <v>600</v>
      </c>
      <c r="C17" t="s">
        <v>604</v>
      </c>
      <c r="D17" t="s">
        <v>624</v>
      </c>
      <c r="E17">
        <v>-0.539707108460042</v>
      </c>
      <c r="F17">
        <v>-0.29994558254361492</v>
      </c>
      <c r="I17">
        <f t="shared" si="0"/>
        <v>-0.539707108460042</v>
      </c>
      <c r="J17" t="str">
        <f t="shared" si="1"/>
        <v/>
      </c>
      <c r="L17">
        <f t="shared" si="2"/>
        <v>-0.29994558254361492</v>
      </c>
      <c r="M17" t="str">
        <f t="shared" si="3"/>
        <v/>
      </c>
    </row>
    <row r="18" spans="1:13">
      <c r="A18" t="s">
        <v>625</v>
      </c>
      <c r="B18" t="s">
        <v>600</v>
      </c>
      <c r="C18" t="s">
        <v>604</v>
      </c>
      <c r="D18" t="s">
        <v>626</v>
      </c>
      <c r="E18">
        <v>-0.17145901843142169</v>
      </c>
      <c r="F18">
        <v>-0.12512685470729409</v>
      </c>
      <c r="I18">
        <f t="shared" si="0"/>
        <v>-0.17145901843142169</v>
      </c>
      <c r="J18" t="str">
        <f t="shared" si="1"/>
        <v/>
      </c>
      <c r="L18">
        <f t="shared" si="2"/>
        <v>-0.12512685470729409</v>
      </c>
      <c r="M18" t="str">
        <f t="shared" si="3"/>
        <v/>
      </c>
    </row>
    <row r="19" spans="1:13">
      <c r="A19" t="s">
        <v>627</v>
      </c>
      <c r="B19" t="s">
        <v>600</v>
      </c>
      <c r="C19" t="s">
        <v>604</v>
      </c>
      <c r="D19" t="s">
        <v>628</v>
      </c>
      <c r="E19">
        <v>0.154911452805403</v>
      </c>
      <c r="F19">
        <v>-0.1333869211517833</v>
      </c>
      <c r="I19">
        <f t="shared" si="0"/>
        <v>0.154911452805403</v>
      </c>
      <c r="J19" t="str">
        <f t="shared" si="1"/>
        <v/>
      </c>
      <c r="L19">
        <f t="shared" si="2"/>
        <v>-0.1333869211517833</v>
      </c>
      <c r="M19" t="str">
        <f t="shared" si="3"/>
        <v/>
      </c>
    </row>
    <row r="20" spans="1:13">
      <c r="A20" t="s">
        <v>629</v>
      </c>
      <c r="B20" t="s">
        <v>604</v>
      </c>
      <c r="C20" t="s">
        <v>600</v>
      </c>
      <c r="D20" t="s">
        <v>630</v>
      </c>
      <c r="E20">
        <v>0.36728838534229918</v>
      </c>
      <c r="F20">
        <v>-0.1503099872232771</v>
      </c>
      <c r="I20" t="str">
        <f t="shared" si="0"/>
        <v/>
      </c>
      <c r="J20">
        <f t="shared" si="1"/>
        <v>0.36728838534229918</v>
      </c>
      <c r="L20" t="str">
        <f t="shared" si="2"/>
        <v/>
      </c>
      <c r="M20">
        <f t="shared" si="3"/>
        <v>-0.1503099872232771</v>
      </c>
    </row>
    <row r="21" spans="1:13">
      <c r="A21" t="s">
        <v>631</v>
      </c>
      <c r="B21" t="s">
        <v>600</v>
      </c>
      <c r="C21" t="s">
        <v>604</v>
      </c>
      <c r="D21" t="s">
        <v>632</v>
      </c>
      <c r="E21">
        <v>-0.88902031540194826</v>
      </c>
      <c r="F21">
        <v>-0.107325777562271</v>
      </c>
      <c r="I21">
        <f t="shared" si="0"/>
        <v>-0.88902031540194826</v>
      </c>
      <c r="J21" t="str">
        <f t="shared" si="1"/>
        <v/>
      </c>
      <c r="L21">
        <f t="shared" si="2"/>
        <v>-0.107325777562271</v>
      </c>
      <c r="M21" t="str">
        <f t="shared" si="3"/>
        <v/>
      </c>
    </row>
    <row r="22" spans="1:13">
      <c r="A22" t="s">
        <v>633</v>
      </c>
      <c r="B22" t="s">
        <v>604</v>
      </c>
      <c r="C22" t="s">
        <v>600</v>
      </c>
      <c r="D22" t="s">
        <v>634</v>
      </c>
      <c r="E22">
        <v>-0.13419853423832831</v>
      </c>
      <c r="F22">
        <v>-0.16522774718616201</v>
      </c>
      <c r="I22" t="str">
        <f t="shared" si="0"/>
        <v/>
      </c>
      <c r="J22">
        <f t="shared" si="1"/>
        <v>-0.13419853423832831</v>
      </c>
      <c r="L22" t="str">
        <f t="shared" si="2"/>
        <v/>
      </c>
      <c r="M22">
        <f t="shared" si="3"/>
        <v>-0.16522774718616201</v>
      </c>
    </row>
    <row r="23" spans="1:13">
      <c r="A23" t="s">
        <v>633</v>
      </c>
      <c r="B23" t="s">
        <v>604</v>
      </c>
      <c r="C23" t="s">
        <v>600</v>
      </c>
      <c r="D23" t="s">
        <v>635</v>
      </c>
      <c r="E23">
        <v>-0.10432993523251199</v>
      </c>
      <c r="F23">
        <v>-2.3281324709373219E-2</v>
      </c>
      <c r="I23" t="str">
        <f t="shared" si="0"/>
        <v/>
      </c>
      <c r="J23">
        <f t="shared" si="1"/>
        <v>-0.10432993523251199</v>
      </c>
      <c r="L23" t="str">
        <f t="shared" si="2"/>
        <v/>
      </c>
      <c r="M23">
        <f t="shared" si="3"/>
        <v>-2.3281324709373219E-2</v>
      </c>
    </row>
    <row r="24" spans="1:13">
      <c r="A24" t="s">
        <v>636</v>
      </c>
      <c r="B24" t="s">
        <v>600</v>
      </c>
      <c r="C24" t="s">
        <v>604</v>
      </c>
      <c r="D24" t="s">
        <v>637</v>
      </c>
      <c r="E24">
        <v>0.36018345056257672</v>
      </c>
      <c r="F24">
        <v>0.1348575298918841</v>
      </c>
      <c r="I24">
        <f t="shared" si="0"/>
        <v>0.36018345056257672</v>
      </c>
      <c r="J24" t="str">
        <f t="shared" si="1"/>
        <v/>
      </c>
      <c r="L24">
        <f t="shared" si="2"/>
        <v>0.1348575298918841</v>
      </c>
      <c r="M24" t="str">
        <f t="shared" si="3"/>
        <v/>
      </c>
    </row>
    <row r="25" spans="1:13">
      <c r="A25" t="s">
        <v>636</v>
      </c>
      <c r="B25" t="s">
        <v>604</v>
      </c>
      <c r="C25" t="s">
        <v>600</v>
      </c>
      <c r="D25" t="s">
        <v>638</v>
      </c>
      <c r="E25">
        <v>-0.7801051857465886</v>
      </c>
      <c r="F25">
        <v>-0.14246319926013529</v>
      </c>
      <c r="I25" t="str">
        <f t="shared" si="0"/>
        <v/>
      </c>
      <c r="J25">
        <f t="shared" si="1"/>
        <v>-0.7801051857465886</v>
      </c>
      <c r="L25" t="str">
        <f t="shared" si="2"/>
        <v/>
      </c>
      <c r="M25">
        <f t="shared" si="3"/>
        <v>-0.14246319926013529</v>
      </c>
    </row>
    <row r="26" spans="1:13">
      <c r="A26" t="s">
        <v>636</v>
      </c>
      <c r="B26" t="s">
        <v>600</v>
      </c>
      <c r="C26" t="s">
        <v>604</v>
      </c>
      <c r="D26" t="s">
        <v>639</v>
      </c>
      <c r="E26">
        <v>-1.6912859844920251E-2</v>
      </c>
      <c r="F26">
        <v>-9.702317128185356E-2</v>
      </c>
      <c r="I26">
        <f t="shared" si="0"/>
        <v>-1.6912859844920251E-2</v>
      </c>
      <c r="J26" t="str">
        <f t="shared" si="1"/>
        <v/>
      </c>
      <c r="L26">
        <f t="shared" si="2"/>
        <v>-9.702317128185356E-2</v>
      </c>
      <c r="M26" t="str">
        <f t="shared" si="3"/>
        <v/>
      </c>
    </row>
    <row r="27" spans="1:13">
      <c r="A27" t="s">
        <v>636</v>
      </c>
      <c r="B27" t="s">
        <v>600</v>
      </c>
      <c r="C27" t="s">
        <v>604</v>
      </c>
      <c r="D27" t="s">
        <v>640</v>
      </c>
      <c r="E27">
        <v>0.58303942217848292</v>
      </c>
      <c r="F27">
        <v>-0.12894659079796039</v>
      </c>
      <c r="I27">
        <f t="shared" si="0"/>
        <v>0.58303942217848292</v>
      </c>
      <c r="J27" t="str">
        <f t="shared" si="1"/>
        <v/>
      </c>
      <c r="L27">
        <f t="shared" si="2"/>
        <v>-0.12894659079796039</v>
      </c>
      <c r="M27" t="str">
        <f t="shared" si="3"/>
        <v/>
      </c>
    </row>
    <row r="28" spans="1:13">
      <c r="A28" t="s">
        <v>641</v>
      </c>
      <c r="B28" t="s">
        <v>604</v>
      </c>
      <c r="C28" t="s">
        <v>600</v>
      </c>
      <c r="D28" t="s">
        <v>642</v>
      </c>
      <c r="E28">
        <v>-0.1351833542413852</v>
      </c>
      <c r="F28">
        <v>-2.1001045136429589E-2</v>
      </c>
      <c r="I28" t="str">
        <f t="shared" si="0"/>
        <v/>
      </c>
      <c r="J28">
        <f t="shared" si="1"/>
        <v>-0.1351833542413852</v>
      </c>
      <c r="L28" t="str">
        <f t="shared" si="2"/>
        <v/>
      </c>
      <c r="M28">
        <f t="shared" si="3"/>
        <v>-2.1001045136429589E-2</v>
      </c>
    </row>
    <row r="29" spans="1:13">
      <c r="A29" t="s">
        <v>641</v>
      </c>
      <c r="B29" t="s">
        <v>600</v>
      </c>
      <c r="C29" t="s">
        <v>604</v>
      </c>
      <c r="D29" t="s">
        <v>643</v>
      </c>
      <c r="E29">
        <v>-0.66561648454595534</v>
      </c>
      <c r="F29">
        <v>-0.26884754962583268</v>
      </c>
      <c r="I29">
        <f t="shared" si="0"/>
        <v>-0.66561648454595534</v>
      </c>
      <c r="J29" t="str">
        <f t="shared" si="1"/>
        <v/>
      </c>
      <c r="L29">
        <f t="shared" si="2"/>
        <v>-0.26884754962583268</v>
      </c>
      <c r="M29" t="str">
        <f t="shared" si="3"/>
        <v/>
      </c>
    </row>
    <row r="30" spans="1:13">
      <c r="A30" t="s">
        <v>644</v>
      </c>
      <c r="B30" t="s">
        <v>604</v>
      </c>
      <c r="C30" t="s">
        <v>600</v>
      </c>
      <c r="D30" t="s">
        <v>645</v>
      </c>
      <c r="E30">
        <v>-0.18516308012521121</v>
      </c>
      <c r="F30">
        <v>-0.14671369221663089</v>
      </c>
      <c r="I30" t="str">
        <f t="shared" si="0"/>
        <v/>
      </c>
      <c r="J30">
        <f t="shared" si="1"/>
        <v>-0.18516308012521121</v>
      </c>
      <c r="L30" t="str">
        <f t="shared" si="2"/>
        <v/>
      </c>
      <c r="M30">
        <f t="shared" si="3"/>
        <v>-0.14671369221663089</v>
      </c>
    </row>
    <row r="31" spans="1:13">
      <c r="A31" t="s">
        <v>646</v>
      </c>
      <c r="B31" t="s">
        <v>600</v>
      </c>
      <c r="C31" t="s">
        <v>604</v>
      </c>
      <c r="D31" t="s">
        <v>647</v>
      </c>
      <c r="E31">
        <v>-0.79277790118957081</v>
      </c>
      <c r="F31">
        <v>-0.33318087962183479</v>
      </c>
      <c r="I31">
        <f t="shared" si="0"/>
        <v>-0.79277790118957081</v>
      </c>
      <c r="J31" t="str">
        <f t="shared" si="1"/>
        <v/>
      </c>
      <c r="L31">
        <f t="shared" si="2"/>
        <v>-0.33318087962183479</v>
      </c>
      <c r="M31" t="str">
        <f t="shared" si="3"/>
        <v/>
      </c>
    </row>
    <row r="32" spans="1:13">
      <c r="A32" t="s">
        <v>648</v>
      </c>
      <c r="B32" t="s">
        <v>600</v>
      </c>
      <c r="C32" t="s">
        <v>604</v>
      </c>
      <c r="D32" t="s">
        <v>649</v>
      </c>
      <c r="E32">
        <v>-0.379608194221146</v>
      </c>
      <c r="F32">
        <v>-0.22689752182936601</v>
      </c>
      <c r="I32">
        <f t="shared" si="0"/>
        <v>-0.379608194221146</v>
      </c>
      <c r="J32" t="str">
        <f t="shared" si="1"/>
        <v/>
      </c>
      <c r="L32">
        <f t="shared" si="2"/>
        <v>-0.22689752182936601</v>
      </c>
      <c r="M32" t="str">
        <f t="shared" si="3"/>
        <v/>
      </c>
    </row>
    <row r="33" spans="1:13">
      <c r="A33" t="s">
        <v>648</v>
      </c>
      <c r="B33" t="s">
        <v>600</v>
      </c>
      <c r="C33" t="s">
        <v>604</v>
      </c>
      <c r="D33" t="s">
        <v>650</v>
      </c>
      <c r="E33">
        <v>-0.67926733612115475</v>
      </c>
      <c r="F33">
        <v>-0.1731385143606079</v>
      </c>
      <c r="I33">
        <f t="shared" si="0"/>
        <v>-0.67926733612115475</v>
      </c>
      <c r="J33" t="str">
        <f t="shared" si="1"/>
        <v/>
      </c>
      <c r="L33">
        <f t="shared" si="2"/>
        <v>-0.1731385143606079</v>
      </c>
      <c r="M33" t="str">
        <f t="shared" si="3"/>
        <v/>
      </c>
    </row>
    <row r="34" spans="1:13">
      <c r="A34" t="s">
        <v>651</v>
      </c>
      <c r="B34" t="s">
        <v>600</v>
      </c>
      <c r="C34" t="s">
        <v>604</v>
      </c>
      <c r="D34" t="s">
        <v>652</v>
      </c>
      <c r="E34">
        <v>-0.1168663756316206</v>
      </c>
      <c r="F34">
        <v>-2.9347789983044551E-2</v>
      </c>
      <c r="I34">
        <f t="shared" si="0"/>
        <v>-0.1168663756316206</v>
      </c>
      <c r="J34" t="str">
        <f t="shared" si="1"/>
        <v/>
      </c>
      <c r="L34">
        <f t="shared" si="2"/>
        <v>-2.9347789983044551E-2</v>
      </c>
      <c r="M34" t="str">
        <f t="shared" si="3"/>
        <v/>
      </c>
    </row>
    <row r="35" spans="1:13">
      <c r="A35" t="s">
        <v>653</v>
      </c>
      <c r="B35" t="s">
        <v>604</v>
      </c>
      <c r="C35" t="s">
        <v>600</v>
      </c>
      <c r="D35" t="s">
        <v>654</v>
      </c>
      <c r="E35">
        <v>0.32008373715823629</v>
      </c>
      <c r="F35">
        <v>0.1058221711881777</v>
      </c>
      <c r="I35" t="str">
        <f t="shared" si="0"/>
        <v/>
      </c>
      <c r="J35">
        <f t="shared" si="1"/>
        <v>0.32008373715823629</v>
      </c>
      <c r="L35" t="str">
        <f t="shared" si="2"/>
        <v/>
      </c>
      <c r="M35">
        <f t="shared" si="3"/>
        <v>0.1058221711881777</v>
      </c>
    </row>
    <row r="36" spans="1:13">
      <c r="A36" t="s">
        <v>653</v>
      </c>
      <c r="B36" t="s">
        <v>600</v>
      </c>
      <c r="C36" t="s">
        <v>604</v>
      </c>
      <c r="D36" t="s">
        <v>655</v>
      </c>
      <c r="E36">
        <v>-0.63416249931007718</v>
      </c>
      <c r="F36">
        <v>-0.32651865244229461</v>
      </c>
      <c r="I36">
        <f t="shared" si="0"/>
        <v>-0.63416249931007718</v>
      </c>
      <c r="J36" t="str">
        <f t="shared" si="1"/>
        <v/>
      </c>
      <c r="L36">
        <f t="shared" si="2"/>
        <v>-0.32651865244229461</v>
      </c>
      <c r="M36" t="str">
        <f t="shared" si="3"/>
        <v/>
      </c>
    </row>
    <row r="37" spans="1:13">
      <c r="A37" t="s">
        <v>656</v>
      </c>
      <c r="B37" t="s">
        <v>604</v>
      </c>
      <c r="C37" t="s">
        <v>600</v>
      </c>
      <c r="D37" t="s">
        <v>657</v>
      </c>
      <c r="E37">
        <v>-0.30752943286688572</v>
      </c>
      <c r="F37">
        <v>-0.13136255700025251</v>
      </c>
      <c r="I37" t="str">
        <f t="shared" si="0"/>
        <v/>
      </c>
      <c r="J37">
        <f t="shared" si="1"/>
        <v>-0.30752943286688572</v>
      </c>
      <c r="L37" t="str">
        <f t="shared" si="2"/>
        <v/>
      </c>
      <c r="M37">
        <f t="shared" si="3"/>
        <v>-0.13136255700025251</v>
      </c>
    </row>
    <row r="38" spans="1:13">
      <c r="A38" t="s">
        <v>658</v>
      </c>
      <c r="B38" t="s">
        <v>600</v>
      </c>
      <c r="C38" t="s">
        <v>604</v>
      </c>
      <c r="D38" t="s">
        <v>659</v>
      </c>
      <c r="E38">
        <v>-0.12964427430095979</v>
      </c>
      <c r="F38">
        <v>-0.1473338595704824</v>
      </c>
      <c r="I38">
        <f t="shared" si="0"/>
        <v>-0.12964427430095979</v>
      </c>
      <c r="J38" t="str">
        <f t="shared" si="1"/>
        <v/>
      </c>
      <c r="L38">
        <f t="shared" si="2"/>
        <v>-0.1473338595704824</v>
      </c>
      <c r="M38" t="str">
        <f t="shared" si="3"/>
        <v/>
      </c>
    </row>
    <row r="39" spans="1:13">
      <c r="A39" t="s">
        <v>658</v>
      </c>
      <c r="B39" t="s">
        <v>600</v>
      </c>
      <c r="C39" t="s">
        <v>604</v>
      </c>
      <c r="D39" t="s">
        <v>660</v>
      </c>
      <c r="E39">
        <v>0.81365635646129686</v>
      </c>
      <c r="F39">
        <v>6.9543501652973294E-3</v>
      </c>
      <c r="I39">
        <f t="shared" si="0"/>
        <v>0.81365635646129686</v>
      </c>
      <c r="J39" t="str">
        <f t="shared" si="1"/>
        <v/>
      </c>
      <c r="L39">
        <f t="shared" si="2"/>
        <v>6.9543501652973294E-3</v>
      </c>
      <c r="M39" t="str">
        <f t="shared" si="3"/>
        <v/>
      </c>
    </row>
    <row r="40" spans="1:13">
      <c r="A40" t="s">
        <v>661</v>
      </c>
      <c r="B40" t="s">
        <v>600</v>
      </c>
      <c r="C40" t="s">
        <v>604</v>
      </c>
      <c r="D40" t="s">
        <v>662</v>
      </c>
      <c r="E40">
        <v>-0.16439798481896301</v>
      </c>
      <c r="F40">
        <v>-0.1458940250593809</v>
      </c>
      <c r="I40">
        <f t="shared" si="0"/>
        <v>-0.16439798481896301</v>
      </c>
      <c r="J40" t="str">
        <f t="shared" si="1"/>
        <v/>
      </c>
      <c r="L40">
        <f t="shared" si="2"/>
        <v>-0.1458940250593809</v>
      </c>
      <c r="M40" t="str">
        <f t="shared" si="3"/>
        <v/>
      </c>
    </row>
    <row r="41" spans="1:13">
      <c r="A41" t="s">
        <v>663</v>
      </c>
      <c r="B41" t="s">
        <v>604</v>
      </c>
      <c r="C41" t="s">
        <v>600</v>
      </c>
      <c r="D41" t="s">
        <v>664</v>
      </c>
      <c r="E41">
        <v>-0.2856228544994901</v>
      </c>
      <c r="F41">
        <v>-3.1490391043279942E-2</v>
      </c>
      <c r="I41" t="str">
        <f t="shared" si="0"/>
        <v/>
      </c>
      <c r="J41">
        <f t="shared" si="1"/>
        <v>-0.2856228544994901</v>
      </c>
      <c r="L41" t="str">
        <f t="shared" si="2"/>
        <v/>
      </c>
      <c r="M41">
        <f t="shared" si="3"/>
        <v>-3.1490391043279942E-2</v>
      </c>
    </row>
    <row r="42" spans="1:13">
      <c r="A42" t="s">
        <v>663</v>
      </c>
      <c r="B42" t="s">
        <v>600</v>
      </c>
      <c r="C42" t="s">
        <v>604</v>
      </c>
      <c r="D42" t="s">
        <v>665</v>
      </c>
      <c r="E42">
        <v>-0.33866104551614729</v>
      </c>
      <c r="F42">
        <v>-0.1706259658445809</v>
      </c>
      <c r="I42">
        <f t="shared" si="0"/>
        <v>-0.33866104551614729</v>
      </c>
      <c r="J42" t="str">
        <f t="shared" si="1"/>
        <v/>
      </c>
      <c r="L42">
        <f t="shared" si="2"/>
        <v>-0.1706259658445809</v>
      </c>
      <c r="M42" t="str">
        <f t="shared" si="3"/>
        <v/>
      </c>
    </row>
    <row r="43" spans="1:13">
      <c r="A43" t="s">
        <v>666</v>
      </c>
      <c r="B43" t="s">
        <v>600</v>
      </c>
      <c r="C43" t="s">
        <v>604</v>
      </c>
      <c r="D43" t="s">
        <v>667</v>
      </c>
      <c r="E43">
        <v>7.7327377786498008E-2</v>
      </c>
      <c r="F43">
        <v>5.4610160540725039E-2</v>
      </c>
      <c r="I43">
        <f t="shared" si="0"/>
        <v>7.7327377786498008E-2</v>
      </c>
      <c r="J43" t="str">
        <f t="shared" si="1"/>
        <v/>
      </c>
      <c r="L43">
        <f t="shared" si="2"/>
        <v>5.4610160540725039E-2</v>
      </c>
      <c r="M43" t="str">
        <f t="shared" si="3"/>
        <v/>
      </c>
    </row>
    <row r="44" spans="1:13">
      <c r="A44" t="s">
        <v>666</v>
      </c>
      <c r="B44" t="s">
        <v>600</v>
      </c>
      <c r="C44" t="s">
        <v>604</v>
      </c>
      <c r="D44" t="s">
        <v>668</v>
      </c>
      <c r="E44">
        <v>-0.59106432245300944</v>
      </c>
      <c r="F44">
        <v>-0.14905890912469469</v>
      </c>
      <c r="I44">
        <f t="shared" si="0"/>
        <v>-0.59106432245300944</v>
      </c>
      <c r="J44" t="str">
        <f t="shared" si="1"/>
        <v/>
      </c>
      <c r="L44">
        <f t="shared" si="2"/>
        <v>-0.14905890912469469</v>
      </c>
      <c r="M44" t="str">
        <f>IF(B44="roasted","",F44)</f>
        <v/>
      </c>
    </row>
    <row r="45" spans="1:13">
      <c r="A45" t="s">
        <v>669</v>
      </c>
      <c r="B45" t="s">
        <v>600</v>
      </c>
      <c r="C45" t="s">
        <v>604</v>
      </c>
      <c r="D45" t="s">
        <v>670</v>
      </c>
      <c r="E45">
        <v>-0.61466293421523099</v>
      </c>
      <c r="F45">
        <v>-0.1888370614779715</v>
      </c>
      <c r="I45">
        <f t="shared" si="0"/>
        <v>-0.61466293421523099</v>
      </c>
      <c r="J45" t="str">
        <f t="shared" si="1"/>
        <v/>
      </c>
      <c r="L45">
        <f t="shared" si="2"/>
        <v>-0.1888370614779715</v>
      </c>
      <c r="M45" t="str">
        <f t="shared" si="3"/>
        <v/>
      </c>
    </row>
    <row r="46" spans="1:13">
      <c r="A46" t="s">
        <v>671</v>
      </c>
      <c r="B46" t="s">
        <v>600</v>
      </c>
      <c r="C46" t="s">
        <v>604</v>
      </c>
      <c r="D46" t="s">
        <v>672</v>
      </c>
      <c r="E46">
        <v>-0.1237749136968529</v>
      </c>
      <c r="F46">
        <v>5.6405958491288433E-2</v>
      </c>
      <c r="I46">
        <f t="shared" si="0"/>
        <v>-0.1237749136968529</v>
      </c>
      <c r="J46" t="str">
        <f t="shared" si="1"/>
        <v/>
      </c>
      <c r="L46">
        <f t="shared" si="2"/>
        <v>5.6405958491288433E-2</v>
      </c>
      <c r="M46" t="str">
        <f t="shared" si="3"/>
        <v/>
      </c>
    </row>
    <row r="47" spans="1:13">
      <c r="A47" t="s">
        <v>673</v>
      </c>
      <c r="B47" t="s">
        <v>600</v>
      </c>
      <c r="C47" t="s">
        <v>604</v>
      </c>
      <c r="D47" t="s">
        <v>674</v>
      </c>
      <c r="E47">
        <v>-0.46002897147469302</v>
      </c>
      <c r="F47">
        <v>-0.16100868361753989</v>
      </c>
      <c r="I47">
        <f t="shared" si="0"/>
        <v>-0.46002897147469302</v>
      </c>
      <c r="J47" t="str">
        <f t="shared" si="1"/>
        <v/>
      </c>
      <c r="L47">
        <f t="shared" si="2"/>
        <v>-0.16100868361753989</v>
      </c>
      <c r="M47" t="str">
        <f t="shared" si="3"/>
        <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F251-FC51-4ECB-9763-63119AEC7B8C}">
  <dimension ref="A1:P32"/>
  <sheetViews>
    <sheetView topLeftCell="F1" workbookViewId="0">
      <selection activeCell="O1" sqref="O1:P1"/>
    </sheetView>
  </sheetViews>
  <sheetFormatPr defaultRowHeight="14.25"/>
  <cols>
    <col min="4" max="4" width="56.1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675</v>
      </c>
      <c r="B2" t="s">
        <v>676</v>
      </c>
      <c r="C2" t="s">
        <v>677</v>
      </c>
      <c r="D2" t="s">
        <v>678</v>
      </c>
      <c r="E2">
        <v>0.35012704921252968</v>
      </c>
      <c r="F2">
        <v>0.1215041665592714</v>
      </c>
      <c r="G2">
        <v>0.68021799999999999</v>
      </c>
      <c r="I2" t="str">
        <f t="shared" ref="I2:I32" si="0">IF(B2="JetJaguar","",E2)</f>
        <v/>
      </c>
      <c r="J2">
        <f t="shared" ref="J2:J32" si="1">IF(B2="JetJaguar",E2,"")</f>
        <v>0.35012704921252968</v>
      </c>
      <c r="L2" t="str">
        <f t="shared" ref="L2:L32" si="2">IF(B2="JetJaguar","",F2)</f>
        <v/>
      </c>
      <c r="M2">
        <f t="shared" ref="M2:M32" si="3">IF(B2="JetJaguar",F2,"")</f>
        <v>0.1215041665592714</v>
      </c>
      <c r="O2" s="3">
        <f>_xlfn.STDEV.P(E2:E32)</f>
        <v>0.38264035295744825</v>
      </c>
      <c r="P2" s="3">
        <f>_xlfn.STDEV.P(F2:F32)</f>
        <v>0.10534962350573318</v>
      </c>
    </row>
    <row r="3" spans="1:16">
      <c r="A3" t="s">
        <v>679</v>
      </c>
      <c r="B3" t="s">
        <v>676</v>
      </c>
      <c r="C3" t="s">
        <v>677</v>
      </c>
      <c r="D3" t="s">
        <v>680</v>
      </c>
      <c r="E3">
        <v>5.58482981956272E-2</v>
      </c>
      <c r="F3">
        <v>5.3618431797006538E-2</v>
      </c>
      <c r="I3" t="str">
        <f t="shared" si="0"/>
        <v/>
      </c>
      <c r="J3">
        <f t="shared" si="1"/>
        <v>5.58482981956272E-2</v>
      </c>
      <c r="L3" t="str">
        <f t="shared" si="2"/>
        <v/>
      </c>
      <c r="M3">
        <f t="shared" si="3"/>
        <v>5.3618431797006538E-2</v>
      </c>
    </row>
    <row r="4" spans="1:16">
      <c r="A4" t="s">
        <v>681</v>
      </c>
      <c r="B4" t="s">
        <v>677</v>
      </c>
      <c r="C4" t="s">
        <v>676</v>
      </c>
      <c r="D4" t="s">
        <v>682</v>
      </c>
      <c r="E4">
        <v>0.11638170666707159</v>
      </c>
      <c r="F4">
        <v>-9.2551091456156087E-2</v>
      </c>
      <c r="I4">
        <f t="shared" si="0"/>
        <v>0.11638170666707159</v>
      </c>
      <c r="J4" t="str">
        <f t="shared" si="1"/>
        <v/>
      </c>
      <c r="L4">
        <f t="shared" si="2"/>
        <v>-9.2551091456156087E-2</v>
      </c>
      <c r="M4" t="str">
        <f t="shared" si="3"/>
        <v/>
      </c>
    </row>
    <row r="5" spans="1:16">
      <c r="A5" t="s">
        <v>683</v>
      </c>
      <c r="B5" t="s">
        <v>676</v>
      </c>
      <c r="C5" t="s">
        <v>677</v>
      </c>
      <c r="D5" t="s">
        <v>684</v>
      </c>
      <c r="E5">
        <v>-0.44116559830143143</v>
      </c>
      <c r="F5">
        <v>-0.15431760859837371</v>
      </c>
      <c r="I5" t="str">
        <f t="shared" si="0"/>
        <v/>
      </c>
      <c r="J5">
        <f t="shared" si="1"/>
        <v>-0.44116559830143143</v>
      </c>
      <c r="L5" t="str">
        <f t="shared" si="2"/>
        <v/>
      </c>
      <c r="M5">
        <f t="shared" si="3"/>
        <v>-0.15431760859837371</v>
      </c>
    </row>
    <row r="6" spans="1:16">
      <c r="A6" t="s">
        <v>685</v>
      </c>
      <c r="B6" t="s">
        <v>677</v>
      </c>
      <c r="C6" t="s">
        <v>676</v>
      </c>
      <c r="D6" t="s">
        <v>686</v>
      </c>
      <c r="E6">
        <v>-0.74581389121786401</v>
      </c>
      <c r="F6">
        <v>-0.24473321877124971</v>
      </c>
      <c r="I6">
        <f t="shared" si="0"/>
        <v>-0.74581389121786401</v>
      </c>
      <c r="J6" t="str">
        <f t="shared" si="1"/>
        <v/>
      </c>
      <c r="L6">
        <f t="shared" si="2"/>
        <v>-0.24473321877124971</v>
      </c>
      <c r="M6" t="str">
        <f t="shared" si="3"/>
        <v/>
      </c>
    </row>
    <row r="7" spans="1:16">
      <c r="A7" t="s">
        <v>687</v>
      </c>
      <c r="B7" t="s">
        <v>676</v>
      </c>
      <c r="C7" t="s">
        <v>677</v>
      </c>
      <c r="D7" t="s">
        <v>688</v>
      </c>
      <c r="E7">
        <v>-0.49373623886123269</v>
      </c>
      <c r="F7">
        <v>-0.25024608905015178</v>
      </c>
      <c r="I7" t="str">
        <f t="shared" si="0"/>
        <v/>
      </c>
      <c r="J7">
        <f t="shared" si="1"/>
        <v>-0.49373623886123269</v>
      </c>
      <c r="L7" t="str">
        <f t="shared" si="2"/>
        <v/>
      </c>
      <c r="M7">
        <f t="shared" si="3"/>
        <v>-0.25024608905015178</v>
      </c>
    </row>
    <row r="8" spans="1:16">
      <c r="A8" t="s">
        <v>689</v>
      </c>
      <c r="B8" t="s">
        <v>677</v>
      </c>
      <c r="C8" t="s">
        <v>676</v>
      </c>
      <c r="D8" t="s">
        <v>690</v>
      </c>
      <c r="E8">
        <v>-0.60668053357708085</v>
      </c>
      <c r="F8">
        <v>-0.24763402477217139</v>
      </c>
      <c r="I8">
        <f t="shared" si="0"/>
        <v>-0.60668053357708085</v>
      </c>
      <c r="J8" t="str">
        <f t="shared" si="1"/>
        <v/>
      </c>
      <c r="L8">
        <f t="shared" si="2"/>
        <v>-0.24763402477217139</v>
      </c>
      <c r="M8" t="str">
        <f t="shared" si="3"/>
        <v/>
      </c>
    </row>
    <row r="9" spans="1:16">
      <c r="A9" t="s">
        <v>691</v>
      </c>
      <c r="B9" t="s">
        <v>676</v>
      </c>
      <c r="C9" t="s">
        <v>677</v>
      </c>
      <c r="D9" t="s">
        <v>692</v>
      </c>
      <c r="E9">
        <v>-9.319853240290854E-2</v>
      </c>
      <c r="F9">
        <v>-0.14905890912469469</v>
      </c>
      <c r="I9" t="str">
        <f t="shared" si="0"/>
        <v/>
      </c>
      <c r="J9">
        <f t="shared" si="1"/>
        <v>-9.319853240290854E-2</v>
      </c>
      <c r="L9" t="str">
        <f t="shared" si="2"/>
        <v/>
      </c>
      <c r="M9">
        <f t="shared" si="3"/>
        <v>-0.14905890912469469</v>
      </c>
    </row>
    <row r="10" spans="1:16">
      <c r="A10" t="s">
        <v>693</v>
      </c>
      <c r="B10" t="s">
        <v>677</v>
      </c>
      <c r="C10" t="s">
        <v>676</v>
      </c>
      <c r="D10" t="s">
        <v>694</v>
      </c>
      <c r="E10">
        <v>-0.35941784084969519</v>
      </c>
      <c r="F10">
        <v>-0.185727511810096</v>
      </c>
      <c r="I10">
        <f t="shared" si="0"/>
        <v>-0.35941784084969519</v>
      </c>
      <c r="J10" t="str">
        <f t="shared" si="1"/>
        <v/>
      </c>
      <c r="L10">
        <f t="shared" si="2"/>
        <v>-0.185727511810096</v>
      </c>
      <c r="M10" t="str">
        <f t="shared" si="3"/>
        <v/>
      </c>
    </row>
    <row r="11" spans="1:16">
      <c r="A11" t="s">
        <v>693</v>
      </c>
      <c r="B11" t="s">
        <v>677</v>
      </c>
      <c r="C11" t="s">
        <v>676</v>
      </c>
      <c r="D11" t="s">
        <v>695</v>
      </c>
      <c r="E11">
        <v>-0.1247087891895562</v>
      </c>
      <c r="F11">
        <v>-0.15691932554083771</v>
      </c>
      <c r="I11">
        <f t="shared" si="0"/>
        <v>-0.1247087891895562</v>
      </c>
      <c r="J11" t="str">
        <f t="shared" si="1"/>
        <v/>
      </c>
      <c r="L11">
        <f t="shared" si="2"/>
        <v>-0.15691932554083771</v>
      </c>
      <c r="M11" t="str">
        <f t="shared" si="3"/>
        <v/>
      </c>
    </row>
    <row r="12" spans="1:16">
      <c r="A12" t="s">
        <v>696</v>
      </c>
      <c r="B12" t="s">
        <v>676</v>
      </c>
      <c r="C12" t="s">
        <v>677</v>
      </c>
      <c r="D12" t="s">
        <v>697</v>
      </c>
      <c r="E12">
        <v>0.58283092760956801</v>
      </c>
      <c r="F12">
        <v>-0.1412425686931921</v>
      </c>
      <c r="I12" t="str">
        <f t="shared" si="0"/>
        <v/>
      </c>
      <c r="J12">
        <f t="shared" si="1"/>
        <v>0.58283092760956801</v>
      </c>
      <c r="L12" t="str">
        <f t="shared" si="2"/>
        <v/>
      </c>
      <c r="M12">
        <f t="shared" si="3"/>
        <v>-0.1412425686931921</v>
      </c>
    </row>
    <row r="13" spans="1:16">
      <c r="A13" t="s">
        <v>698</v>
      </c>
      <c r="B13" t="s">
        <v>676</v>
      </c>
      <c r="C13" t="s">
        <v>677</v>
      </c>
      <c r="D13" t="s">
        <v>699</v>
      </c>
      <c r="E13">
        <v>0.34670511287804051</v>
      </c>
      <c r="F13">
        <v>-1.199978570920956E-2</v>
      </c>
      <c r="I13" t="str">
        <f t="shared" si="0"/>
        <v/>
      </c>
      <c r="J13">
        <f t="shared" si="1"/>
        <v>0.34670511287804051</v>
      </c>
      <c r="L13" t="str">
        <f t="shared" si="2"/>
        <v/>
      </c>
      <c r="M13">
        <f t="shared" si="3"/>
        <v>-1.199978570920956E-2</v>
      </c>
    </row>
    <row r="14" spans="1:16">
      <c r="A14" t="s">
        <v>700</v>
      </c>
      <c r="B14" t="s">
        <v>677</v>
      </c>
      <c r="C14" t="s">
        <v>676</v>
      </c>
      <c r="D14" t="s">
        <v>701</v>
      </c>
      <c r="E14">
        <v>-0.40600416381155641</v>
      </c>
      <c r="F14">
        <v>-0.16335659579709991</v>
      </c>
      <c r="I14">
        <f t="shared" si="0"/>
        <v>-0.40600416381155641</v>
      </c>
      <c r="J14" t="str">
        <f t="shared" si="1"/>
        <v/>
      </c>
      <c r="L14">
        <f t="shared" si="2"/>
        <v>-0.16335659579709991</v>
      </c>
      <c r="M14" t="str">
        <f t="shared" si="3"/>
        <v/>
      </c>
    </row>
    <row r="15" spans="1:16">
      <c r="A15" t="s">
        <v>702</v>
      </c>
      <c r="B15" t="s">
        <v>676</v>
      </c>
      <c r="C15" t="s">
        <v>677</v>
      </c>
      <c r="D15" t="s">
        <v>703</v>
      </c>
      <c r="E15">
        <v>-0.74477302591716232</v>
      </c>
      <c r="F15">
        <v>-0.25464972293746863</v>
      </c>
      <c r="I15" t="str">
        <f t="shared" si="0"/>
        <v/>
      </c>
      <c r="J15">
        <f t="shared" si="1"/>
        <v>-0.74477302591716232</v>
      </c>
      <c r="L15" t="str">
        <f t="shared" si="2"/>
        <v/>
      </c>
      <c r="M15">
        <f t="shared" si="3"/>
        <v>-0.25464972293746863</v>
      </c>
    </row>
    <row r="16" spans="1:16">
      <c r="A16" t="s">
        <v>702</v>
      </c>
      <c r="B16" t="s">
        <v>677</v>
      </c>
      <c r="C16" t="s">
        <v>676</v>
      </c>
      <c r="D16" t="s">
        <v>704</v>
      </c>
      <c r="E16">
        <v>-0.2522646235801726</v>
      </c>
      <c r="F16">
        <v>-8.2107070771892388E-2</v>
      </c>
      <c r="I16">
        <f t="shared" si="0"/>
        <v>-0.2522646235801726</v>
      </c>
      <c r="J16" t="str">
        <f t="shared" si="1"/>
        <v/>
      </c>
      <c r="L16">
        <f t="shared" si="2"/>
        <v>-8.2107070771892388E-2</v>
      </c>
      <c r="M16" t="str">
        <f t="shared" si="3"/>
        <v/>
      </c>
    </row>
    <row r="17" spans="1:13">
      <c r="A17" t="s">
        <v>702</v>
      </c>
      <c r="B17" t="s">
        <v>677</v>
      </c>
      <c r="C17" t="s">
        <v>676</v>
      </c>
      <c r="D17" t="s">
        <v>705</v>
      </c>
      <c r="E17">
        <v>0.56823300153711975</v>
      </c>
      <c r="F17">
        <v>5.325249583042041E-2</v>
      </c>
      <c r="I17">
        <f t="shared" si="0"/>
        <v>0.56823300153711975</v>
      </c>
      <c r="J17" t="str">
        <f t="shared" si="1"/>
        <v/>
      </c>
      <c r="L17">
        <f t="shared" si="2"/>
        <v>5.325249583042041E-2</v>
      </c>
      <c r="M17" t="str">
        <f t="shared" si="3"/>
        <v/>
      </c>
    </row>
    <row r="18" spans="1:13">
      <c r="A18" t="s">
        <v>706</v>
      </c>
      <c r="B18" t="s">
        <v>677</v>
      </c>
      <c r="C18" t="s">
        <v>676</v>
      </c>
      <c r="D18" t="s">
        <v>707</v>
      </c>
      <c r="E18">
        <v>-0.36606104465962891</v>
      </c>
      <c r="F18">
        <v>7.5344854324118693E-2</v>
      </c>
      <c r="I18">
        <f t="shared" si="0"/>
        <v>-0.36606104465962891</v>
      </c>
      <c r="J18" t="str">
        <f t="shared" si="1"/>
        <v/>
      </c>
      <c r="L18">
        <f t="shared" si="2"/>
        <v>7.5344854324118693E-2</v>
      </c>
      <c r="M18" t="str">
        <f t="shared" si="3"/>
        <v/>
      </c>
    </row>
    <row r="19" spans="1:13">
      <c r="A19" t="s">
        <v>706</v>
      </c>
      <c r="B19" t="s">
        <v>676</v>
      </c>
      <c r="C19" t="s">
        <v>677</v>
      </c>
      <c r="D19" t="s">
        <v>708</v>
      </c>
      <c r="E19">
        <v>-0.68726850867397005</v>
      </c>
      <c r="F19">
        <v>-0.32106790171477612</v>
      </c>
      <c r="I19" t="str">
        <f t="shared" si="0"/>
        <v/>
      </c>
      <c r="J19">
        <f t="shared" si="1"/>
        <v>-0.68726850867397005</v>
      </c>
      <c r="L19" t="str">
        <f t="shared" si="2"/>
        <v/>
      </c>
      <c r="M19">
        <f t="shared" si="3"/>
        <v>-0.32106790171477612</v>
      </c>
    </row>
    <row r="20" spans="1:13">
      <c r="A20" t="s">
        <v>709</v>
      </c>
      <c r="B20" t="s">
        <v>677</v>
      </c>
      <c r="C20" t="s">
        <v>676</v>
      </c>
      <c r="D20" t="s">
        <v>710</v>
      </c>
      <c r="E20">
        <v>-0.16263650052317141</v>
      </c>
      <c r="F20">
        <v>-0.13455772787980891</v>
      </c>
      <c r="I20">
        <f t="shared" si="0"/>
        <v>-0.16263650052317141</v>
      </c>
      <c r="J20" t="str">
        <f t="shared" si="1"/>
        <v/>
      </c>
      <c r="L20">
        <f t="shared" si="2"/>
        <v>-0.13455772787980891</v>
      </c>
      <c r="M20" t="str">
        <f t="shared" si="3"/>
        <v/>
      </c>
    </row>
    <row r="21" spans="1:13">
      <c r="A21" t="s">
        <v>711</v>
      </c>
      <c r="B21" t="s">
        <v>676</v>
      </c>
      <c r="C21" t="s">
        <v>677</v>
      </c>
      <c r="D21" t="s">
        <v>712</v>
      </c>
      <c r="E21">
        <v>0.28466478493952541</v>
      </c>
      <c r="F21">
        <v>-0.1049520071759526</v>
      </c>
      <c r="I21" t="str">
        <f t="shared" si="0"/>
        <v/>
      </c>
      <c r="J21">
        <f t="shared" si="1"/>
        <v>0.28466478493952541</v>
      </c>
      <c r="L21" t="str">
        <f t="shared" si="2"/>
        <v/>
      </c>
      <c r="M21">
        <f t="shared" si="3"/>
        <v>-0.1049520071759526</v>
      </c>
    </row>
    <row r="22" spans="1:13">
      <c r="A22" t="s">
        <v>713</v>
      </c>
      <c r="B22" t="s">
        <v>677</v>
      </c>
      <c r="C22" t="s">
        <v>676</v>
      </c>
      <c r="D22" t="s">
        <v>714</v>
      </c>
      <c r="E22">
        <v>-0.31531571806265613</v>
      </c>
      <c r="F22">
        <v>-0.14316077084737289</v>
      </c>
      <c r="I22">
        <f t="shared" si="0"/>
        <v>-0.31531571806265613</v>
      </c>
      <c r="J22" t="str">
        <f t="shared" si="1"/>
        <v/>
      </c>
      <c r="L22">
        <f t="shared" si="2"/>
        <v>-0.14316077084737289</v>
      </c>
      <c r="M22" t="str">
        <f t="shared" si="3"/>
        <v/>
      </c>
    </row>
    <row r="23" spans="1:13">
      <c r="A23" t="s">
        <v>715</v>
      </c>
      <c r="B23" t="s">
        <v>677</v>
      </c>
      <c r="C23" t="s">
        <v>676</v>
      </c>
      <c r="D23" t="s">
        <v>716</v>
      </c>
      <c r="E23">
        <v>-0.57738643215969376</v>
      </c>
      <c r="F23">
        <v>-0.2693295551500744</v>
      </c>
      <c r="I23">
        <f t="shared" si="0"/>
        <v>-0.57738643215969376</v>
      </c>
      <c r="J23" t="str">
        <f t="shared" si="1"/>
        <v/>
      </c>
      <c r="L23">
        <f t="shared" si="2"/>
        <v>-0.2693295551500744</v>
      </c>
      <c r="M23" t="str">
        <f t="shared" si="3"/>
        <v/>
      </c>
    </row>
    <row r="24" spans="1:13">
      <c r="A24" t="s">
        <v>717</v>
      </c>
      <c r="B24" t="s">
        <v>677</v>
      </c>
      <c r="C24" t="s">
        <v>676</v>
      </c>
      <c r="D24" t="s">
        <v>718</v>
      </c>
      <c r="E24">
        <v>-0.1018967444053244</v>
      </c>
      <c r="F24">
        <v>-9.6270736656443867E-2</v>
      </c>
      <c r="I24">
        <f t="shared" si="0"/>
        <v>-0.1018967444053244</v>
      </c>
      <c r="J24" t="str">
        <f t="shared" si="1"/>
        <v/>
      </c>
      <c r="L24">
        <f t="shared" si="2"/>
        <v>-9.6270736656443867E-2</v>
      </c>
      <c r="M24" t="str">
        <f t="shared" si="3"/>
        <v/>
      </c>
    </row>
    <row r="25" spans="1:13">
      <c r="A25" t="s">
        <v>719</v>
      </c>
      <c r="B25" t="s">
        <v>676</v>
      </c>
      <c r="C25" t="s">
        <v>677</v>
      </c>
      <c r="D25" t="s">
        <v>720</v>
      </c>
      <c r="E25">
        <v>0.38554449346777159</v>
      </c>
      <c r="F25">
        <v>-0.15568017939302251</v>
      </c>
      <c r="I25" t="str">
        <f t="shared" si="0"/>
        <v/>
      </c>
      <c r="J25">
        <f t="shared" si="1"/>
        <v>0.38554449346777159</v>
      </c>
      <c r="L25" t="str">
        <f t="shared" si="2"/>
        <v/>
      </c>
      <c r="M25">
        <f t="shared" si="3"/>
        <v>-0.15568017939302251</v>
      </c>
    </row>
    <row r="26" spans="1:13">
      <c r="A26" t="s">
        <v>721</v>
      </c>
      <c r="B26" t="s">
        <v>677</v>
      </c>
      <c r="C26" t="s">
        <v>676</v>
      </c>
      <c r="D26" t="s">
        <v>722</v>
      </c>
      <c r="E26">
        <v>-0.61784640857430961</v>
      </c>
      <c r="F26">
        <v>-0.20395367931812669</v>
      </c>
      <c r="I26">
        <f t="shared" si="0"/>
        <v>-0.61784640857430961</v>
      </c>
      <c r="J26" t="str">
        <f t="shared" si="1"/>
        <v/>
      </c>
      <c r="L26">
        <f t="shared" si="2"/>
        <v>-0.20395367931812669</v>
      </c>
      <c r="M26" t="str">
        <f t="shared" si="3"/>
        <v/>
      </c>
    </row>
    <row r="27" spans="1:13">
      <c r="A27" t="s">
        <v>723</v>
      </c>
      <c r="B27" t="s">
        <v>676</v>
      </c>
      <c r="C27" t="s">
        <v>677</v>
      </c>
      <c r="D27" t="s">
        <v>724</v>
      </c>
      <c r="E27">
        <v>-0.32070444853077079</v>
      </c>
      <c r="F27">
        <v>-0.15373100279535701</v>
      </c>
      <c r="I27" t="str">
        <f t="shared" si="0"/>
        <v/>
      </c>
      <c r="J27">
        <f t="shared" si="1"/>
        <v>-0.32070444853077079</v>
      </c>
      <c r="L27" t="str">
        <f t="shared" si="2"/>
        <v/>
      </c>
      <c r="M27">
        <f t="shared" si="3"/>
        <v>-0.15373100279535701</v>
      </c>
    </row>
    <row r="28" spans="1:13">
      <c r="A28" t="s">
        <v>725</v>
      </c>
      <c r="B28" t="s">
        <v>677</v>
      </c>
      <c r="C28" t="s">
        <v>676</v>
      </c>
      <c r="D28" t="s">
        <v>726</v>
      </c>
      <c r="E28">
        <v>9.0631700190120235E-2</v>
      </c>
      <c r="F28">
        <v>-2.4070817579816439E-2</v>
      </c>
      <c r="I28">
        <f t="shared" si="0"/>
        <v>9.0631700190120235E-2</v>
      </c>
      <c r="J28" t="str">
        <f t="shared" si="1"/>
        <v/>
      </c>
      <c r="L28">
        <f t="shared" si="2"/>
        <v>-2.4070817579816439E-2</v>
      </c>
      <c r="M28" t="str">
        <f t="shared" si="3"/>
        <v/>
      </c>
    </row>
    <row r="29" spans="1:13">
      <c r="A29" t="s">
        <v>727</v>
      </c>
      <c r="B29" t="s">
        <v>676</v>
      </c>
      <c r="C29" t="s">
        <v>677</v>
      </c>
      <c r="D29" t="s">
        <v>728</v>
      </c>
      <c r="E29">
        <v>-0.58384181700748794</v>
      </c>
      <c r="F29">
        <v>-0.2170760775742438</v>
      </c>
      <c r="I29" t="str">
        <f t="shared" si="0"/>
        <v/>
      </c>
      <c r="J29">
        <f t="shared" si="1"/>
        <v>-0.58384181700748794</v>
      </c>
      <c r="L29" t="str">
        <f t="shared" si="2"/>
        <v/>
      </c>
      <c r="M29">
        <f t="shared" si="3"/>
        <v>-0.2170760775742438</v>
      </c>
    </row>
    <row r="30" spans="1:13">
      <c r="A30" t="s">
        <v>727</v>
      </c>
      <c r="B30" t="s">
        <v>677</v>
      </c>
      <c r="C30" t="s">
        <v>676</v>
      </c>
      <c r="D30" t="s">
        <v>729</v>
      </c>
      <c r="E30">
        <v>-0.37524046444981313</v>
      </c>
      <c r="F30">
        <v>-0.1419364994535933</v>
      </c>
      <c r="I30">
        <f t="shared" si="0"/>
        <v>-0.37524046444981313</v>
      </c>
      <c r="J30" t="str">
        <f t="shared" si="1"/>
        <v/>
      </c>
      <c r="L30">
        <f t="shared" si="2"/>
        <v>-0.1419364994535933</v>
      </c>
      <c r="M30" t="str">
        <f t="shared" si="3"/>
        <v/>
      </c>
    </row>
    <row r="31" spans="1:13">
      <c r="A31" t="s">
        <v>730</v>
      </c>
      <c r="B31" t="s">
        <v>677</v>
      </c>
      <c r="C31" t="s">
        <v>676</v>
      </c>
      <c r="D31" t="s">
        <v>731</v>
      </c>
      <c r="E31">
        <v>0.10918950048569601</v>
      </c>
      <c r="F31">
        <v>-0.13207337521094031</v>
      </c>
      <c r="I31">
        <f t="shared" si="0"/>
        <v>0.10918950048569601</v>
      </c>
      <c r="J31" t="str">
        <f t="shared" si="1"/>
        <v/>
      </c>
      <c r="L31">
        <f t="shared" si="2"/>
        <v>-0.13207337521094031</v>
      </c>
      <c r="M31" t="str">
        <f t="shared" si="3"/>
        <v/>
      </c>
    </row>
    <row r="32" spans="1:13">
      <c r="A32" t="s">
        <v>730</v>
      </c>
      <c r="B32" t="s">
        <v>676</v>
      </c>
      <c r="C32" t="s">
        <v>677</v>
      </c>
      <c r="D32" t="s">
        <v>732</v>
      </c>
      <c r="E32">
        <v>-0.35472976556234109</v>
      </c>
      <c r="F32">
        <v>-0.21722050351795319</v>
      </c>
      <c r="I32" t="str">
        <f t="shared" si="0"/>
        <v/>
      </c>
      <c r="J32">
        <f t="shared" si="1"/>
        <v>-0.35472976556234109</v>
      </c>
      <c r="L32" t="str">
        <f t="shared" si="2"/>
        <v/>
      </c>
      <c r="M32">
        <f t="shared" si="3"/>
        <v>-0.21722050351795319</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00E01-B17E-4833-ACFA-0BA40105A84F}">
  <dimension ref="A1:P43"/>
  <sheetViews>
    <sheetView topLeftCell="E1" workbookViewId="0">
      <selection activeCell="O1" sqref="O1:P1"/>
    </sheetView>
  </sheetViews>
  <sheetFormatPr defaultRowHeight="14.25"/>
  <cols>
    <col min="4" max="4" width="43.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733</v>
      </c>
      <c r="B2" t="s">
        <v>734</v>
      </c>
      <c r="D2" t="s">
        <v>735</v>
      </c>
      <c r="E2">
        <v>0.34865655064759121</v>
      </c>
      <c r="F2">
        <v>-7.235302126815768E-2</v>
      </c>
      <c r="G2">
        <v>0.77539199999999997</v>
      </c>
      <c r="I2">
        <f>IF(B2="today",E2,"")</f>
        <v>0.34865655064759121</v>
      </c>
      <c r="J2" t="str">
        <f>IF(B2="today","",E2)</f>
        <v/>
      </c>
      <c r="L2">
        <f>IF(B2="today",F2,"")</f>
        <v>-7.235302126815768E-2</v>
      </c>
      <c r="M2" t="str">
        <f>IF(B2="today","",F2)</f>
        <v/>
      </c>
      <c r="O2" s="3">
        <f>_xlfn.STDEV.P(E2:E43)</f>
        <v>0.38431637782530148</v>
      </c>
      <c r="P2" s="3">
        <f>_xlfn.STDEV.P(F2:F43)</f>
        <v>5.109220011710635E-2</v>
      </c>
    </row>
    <row r="3" spans="1:16">
      <c r="A3" t="s">
        <v>736</v>
      </c>
      <c r="B3" t="s">
        <v>737</v>
      </c>
      <c r="C3" t="s">
        <v>734</v>
      </c>
      <c r="D3" t="s">
        <v>738</v>
      </c>
      <c r="E3">
        <v>-0.30169291541984972</v>
      </c>
      <c r="F3">
        <v>-0.14441909885005699</v>
      </c>
      <c r="I3" t="str">
        <f t="shared" ref="I3:I43" si="0">IF(B3="today",E3,"")</f>
        <v/>
      </c>
      <c r="J3">
        <f t="shared" ref="J3:J43" si="1">IF(B3="today","",E3)</f>
        <v>-0.30169291541984972</v>
      </c>
      <c r="L3" t="str">
        <f t="shared" ref="L3:L43" si="2">IF(B3="today",F3,"")</f>
        <v/>
      </c>
      <c r="M3">
        <f t="shared" ref="M3:M43" si="3">IF(B3="today","",F3)</f>
        <v>-0.14441909885005699</v>
      </c>
    </row>
    <row r="4" spans="1:16">
      <c r="A4" t="s">
        <v>736</v>
      </c>
      <c r="B4" t="s">
        <v>737</v>
      </c>
      <c r="C4" t="s">
        <v>734</v>
      </c>
      <c r="D4" t="s">
        <v>739</v>
      </c>
      <c r="E4">
        <v>-0.56825359289373911</v>
      </c>
      <c r="F4">
        <v>-0.15867751104087541</v>
      </c>
      <c r="I4" t="str">
        <f t="shared" si="0"/>
        <v/>
      </c>
      <c r="J4">
        <f t="shared" si="1"/>
        <v>-0.56825359289373911</v>
      </c>
      <c r="L4" t="str">
        <f t="shared" si="2"/>
        <v/>
      </c>
      <c r="M4">
        <f t="shared" si="3"/>
        <v>-0.15867751104087541</v>
      </c>
    </row>
    <row r="5" spans="1:16">
      <c r="A5" t="s">
        <v>740</v>
      </c>
      <c r="B5" t="s">
        <v>737</v>
      </c>
      <c r="C5" t="s">
        <v>734</v>
      </c>
      <c r="D5" t="s">
        <v>741</v>
      </c>
      <c r="E5">
        <v>5.8853201781271743E-2</v>
      </c>
      <c r="F5">
        <v>-0.1686323924455195</v>
      </c>
      <c r="I5" t="str">
        <f t="shared" si="0"/>
        <v/>
      </c>
      <c r="J5">
        <f t="shared" si="1"/>
        <v>5.8853201781271743E-2</v>
      </c>
      <c r="L5" t="str">
        <f t="shared" si="2"/>
        <v/>
      </c>
      <c r="M5">
        <f t="shared" si="3"/>
        <v>-0.1686323924455195</v>
      </c>
    </row>
    <row r="6" spans="1:16">
      <c r="A6" t="s">
        <v>740</v>
      </c>
      <c r="B6" t="s">
        <v>737</v>
      </c>
      <c r="C6" t="s">
        <v>734</v>
      </c>
      <c r="D6" t="s">
        <v>742</v>
      </c>
      <c r="E6">
        <v>-0.58053009430944003</v>
      </c>
      <c r="F6">
        <v>-0.1837226615765849</v>
      </c>
      <c r="I6" t="str">
        <f t="shared" si="0"/>
        <v/>
      </c>
      <c r="J6">
        <f t="shared" si="1"/>
        <v>-0.58053009430944003</v>
      </c>
      <c r="L6" t="str">
        <f t="shared" si="2"/>
        <v/>
      </c>
      <c r="M6">
        <f t="shared" si="3"/>
        <v>-0.1837226615765849</v>
      </c>
    </row>
    <row r="7" spans="1:16">
      <c r="A7" t="s">
        <v>743</v>
      </c>
      <c r="B7" t="s">
        <v>737</v>
      </c>
      <c r="C7" t="s">
        <v>734</v>
      </c>
      <c r="D7" t="s">
        <v>744</v>
      </c>
      <c r="E7">
        <v>-0.91459726985275736</v>
      </c>
      <c r="F7">
        <v>-0.17669078130959001</v>
      </c>
      <c r="I7" t="str">
        <f t="shared" si="0"/>
        <v/>
      </c>
      <c r="J7">
        <f t="shared" si="1"/>
        <v>-0.91459726985275736</v>
      </c>
      <c r="L7" t="str">
        <f t="shared" si="2"/>
        <v/>
      </c>
      <c r="M7">
        <f t="shared" si="3"/>
        <v>-0.17669078130959001</v>
      </c>
    </row>
    <row r="8" spans="1:16">
      <c r="A8" t="s">
        <v>743</v>
      </c>
      <c r="B8" t="s">
        <v>737</v>
      </c>
      <c r="C8" t="s">
        <v>734</v>
      </c>
      <c r="D8" t="s">
        <v>745</v>
      </c>
      <c r="E8">
        <v>-0.74192538449960765</v>
      </c>
      <c r="F8">
        <v>-0.23736728289653941</v>
      </c>
      <c r="I8" t="str">
        <f t="shared" si="0"/>
        <v/>
      </c>
      <c r="J8">
        <f t="shared" si="1"/>
        <v>-0.74192538449960765</v>
      </c>
      <c r="L8" t="str">
        <f t="shared" si="2"/>
        <v/>
      </c>
      <c r="M8">
        <f t="shared" si="3"/>
        <v>-0.23736728289653941</v>
      </c>
    </row>
    <row r="9" spans="1:16">
      <c r="A9" t="s">
        <v>743</v>
      </c>
      <c r="B9" t="s">
        <v>734</v>
      </c>
      <c r="C9" t="s">
        <v>737</v>
      </c>
      <c r="D9" t="s">
        <v>746</v>
      </c>
      <c r="E9">
        <v>-0.40100932421849261</v>
      </c>
      <c r="F9">
        <v>-8.6105179542919019E-2</v>
      </c>
      <c r="I9">
        <f t="shared" si="0"/>
        <v>-0.40100932421849261</v>
      </c>
      <c r="J9" t="str">
        <f t="shared" si="1"/>
        <v/>
      </c>
      <c r="L9">
        <f t="shared" si="2"/>
        <v>-8.6105179542919019E-2</v>
      </c>
      <c r="M9" t="str">
        <f t="shared" si="3"/>
        <v/>
      </c>
    </row>
    <row r="10" spans="1:16">
      <c r="A10" t="s">
        <v>747</v>
      </c>
      <c r="B10" t="s">
        <v>737</v>
      </c>
      <c r="C10" t="s">
        <v>734</v>
      </c>
      <c r="D10" t="s">
        <v>748</v>
      </c>
      <c r="E10">
        <v>-0.59440252679037964</v>
      </c>
      <c r="F10">
        <v>-0.1686323924455195</v>
      </c>
      <c r="I10" t="str">
        <f t="shared" si="0"/>
        <v/>
      </c>
      <c r="J10">
        <f t="shared" si="1"/>
        <v>-0.59440252679037964</v>
      </c>
      <c r="L10" t="str">
        <f t="shared" si="2"/>
        <v/>
      </c>
      <c r="M10">
        <f t="shared" si="3"/>
        <v>-0.1686323924455195</v>
      </c>
    </row>
    <row r="11" spans="1:16">
      <c r="A11" t="s">
        <v>747</v>
      </c>
      <c r="B11" t="s">
        <v>737</v>
      </c>
      <c r="C11" t="s">
        <v>734</v>
      </c>
      <c r="D11" t="s">
        <v>749</v>
      </c>
      <c r="E11">
        <v>-0.51117452589420487</v>
      </c>
      <c r="F11">
        <v>-0.25514977453364662</v>
      </c>
      <c r="I11" t="str">
        <f t="shared" si="0"/>
        <v/>
      </c>
      <c r="J11">
        <f t="shared" si="1"/>
        <v>-0.51117452589420487</v>
      </c>
      <c r="L11" t="str">
        <f t="shared" si="2"/>
        <v/>
      </c>
      <c r="M11">
        <f t="shared" si="3"/>
        <v>-0.25514977453364662</v>
      </c>
    </row>
    <row r="12" spans="1:16">
      <c r="A12" t="s">
        <v>747</v>
      </c>
      <c r="B12" t="s">
        <v>734</v>
      </c>
      <c r="C12" t="s">
        <v>737</v>
      </c>
      <c r="D12" t="s">
        <v>750</v>
      </c>
      <c r="E12">
        <v>-0.2346739475315846</v>
      </c>
      <c r="F12">
        <v>-0.15319084673303551</v>
      </c>
      <c r="I12">
        <f t="shared" si="0"/>
        <v>-0.2346739475315846</v>
      </c>
      <c r="J12" t="str">
        <f t="shared" si="1"/>
        <v/>
      </c>
      <c r="L12">
        <f t="shared" si="2"/>
        <v>-0.15319084673303551</v>
      </c>
      <c r="M12" t="str">
        <f t="shared" si="3"/>
        <v/>
      </c>
    </row>
    <row r="13" spans="1:16">
      <c r="A13" t="s">
        <v>747</v>
      </c>
      <c r="B13" t="s">
        <v>737</v>
      </c>
      <c r="C13" t="s">
        <v>734</v>
      </c>
      <c r="D13" t="s">
        <v>751</v>
      </c>
      <c r="E13">
        <v>-0.81675979467321702</v>
      </c>
      <c r="F13">
        <v>-0.23736728289653941</v>
      </c>
      <c r="I13" t="str">
        <f t="shared" si="0"/>
        <v/>
      </c>
      <c r="J13">
        <f t="shared" si="1"/>
        <v>-0.81675979467321702</v>
      </c>
      <c r="L13" t="str">
        <f t="shared" si="2"/>
        <v/>
      </c>
      <c r="M13">
        <f t="shared" si="3"/>
        <v>-0.23736728289653941</v>
      </c>
    </row>
    <row r="14" spans="1:16">
      <c r="A14" t="s">
        <v>747</v>
      </c>
      <c r="B14" t="s">
        <v>737</v>
      </c>
      <c r="C14" t="s">
        <v>734</v>
      </c>
      <c r="D14" t="s">
        <v>752</v>
      </c>
      <c r="E14">
        <v>-0.48998811217344201</v>
      </c>
      <c r="F14">
        <v>-0.21052595448632941</v>
      </c>
      <c r="I14" t="str">
        <f t="shared" si="0"/>
        <v/>
      </c>
      <c r="J14">
        <f t="shared" si="1"/>
        <v>-0.48998811217344201</v>
      </c>
      <c r="L14" t="str">
        <f t="shared" si="2"/>
        <v/>
      </c>
      <c r="M14">
        <f t="shared" si="3"/>
        <v>-0.21052595448632941</v>
      </c>
    </row>
    <row r="15" spans="1:16">
      <c r="A15" t="s">
        <v>753</v>
      </c>
      <c r="B15" t="s">
        <v>737</v>
      </c>
      <c r="C15" t="s">
        <v>734</v>
      </c>
      <c r="D15" t="s">
        <v>754</v>
      </c>
      <c r="E15">
        <v>-8.8572003448631642E-2</v>
      </c>
      <c r="F15">
        <v>-0.1476003945347337</v>
      </c>
      <c r="I15" t="str">
        <f t="shared" si="0"/>
        <v/>
      </c>
      <c r="J15">
        <f t="shared" si="1"/>
        <v>-8.8572003448631642E-2</v>
      </c>
      <c r="L15" t="str">
        <f t="shared" si="2"/>
        <v/>
      </c>
      <c r="M15">
        <f t="shared" si="3"/>
        <v>-0.1476003945347337</v>
      </c>
    </row>
    <row r="16" spans="1:16">
      <c r="A16" t="s">
        <v>755</v>
      </c>
      <c r="B16" t="s">
        <v>737</v>
      </c>
      <c r="C16" t="s">
        <v>734</v>
      </c>
      <c r="D16" t="s">
        <v>756</v>
      </c>
      <c r="E16">
        <v>-0.39881517454486021</v>
      </c>
      <c r="F16">
        <v>-0.1686323924455195</v>
      </c>
      <c r="I16" t="str">
        <f t="shared" si="0"/>
        <v/>
      </c>
      <c r="J16">
        <f t="shared" si="1"/>
        <v>-0.39881517454486021</v>
      </c>
      <c r="L16" t="str">
        <f t="shared" si="2"/>
        <v/>
      </c>
      <c r="M16">
        <f t="shared" si="3"/>
        <v>-0.1686323924455195</v>
      </c>
    </row>
    <row r="17" spans="1:13">
      <c r="A17" t="s">
        <v>755</v>
      </c>
      <c r="B17" t="s">
        <v>737</v>
      </c>
      <c r="C17" t="s">
        <v>734</v>
      </c>
      <c r="D17" t="s">
        <v>757</v>
      </c>
      <c r="E17">
        <v>-0.8202965829408313</v>
      </c>
      <c r="F17">
        <v>-0.23736728289653941</v>
      </c>
      <c r="I17" t="str">
        <f t="shared" si="0"/>
        <v/>
      </c>
      <c r="J17">
        <f t="shared" si="1"/>
        <v>-0.8202965829408313</v>
      </c>
      <c r="L17" t="str">
        <f t="shared" si="2"/>
        <v/>
      </c>
      <c r="M17">
        <f t="shared" si="3"/>
        <v>-0.23736728289653941</v>
      </c>
    </row>
    <row r="18" spans="1:13">
      <c r="A18" t="s">
        <v>755</v>
      </c>
      <c r="B18" t="s">
        <v>737</v>
      </c>
      <c r="C18" t="s">
        <v>734</v>
      </c>
      <c r="D18" t="s">
        <v>758</v>
      </c>
      <c r="E18">
        <v>-0.25472424999022347</v>
      </c>
      <c r="F18">
        <v>-0.1484656207515421</v>
      </c>
      <c r="I18" t="str">
        <f t="shared" si="0"/>
        <v/>
      </c>
      <c r="J18">
        <f t="shared" si="1"/>
        <v>-0.25472424999022347</v>
      </c>
      <c r="L18" t="str">
        <f t="shared" si="2"/>
        <v/>
      </c>
      <c r="M18">
        <f t="shared" si="3"/>
        <v>-0.1484656207515421</v>
      </c>
    </row>
    <row r="19" spans="1:13">
      <c r="A19" t="s">
        <v>759</v>
      </c>
      <c r="B19" t="s">
        <v>737</v>
      </c>
      <c r="C19" t="s">
        <v>734</v>
      </c>
      <c r="D19" t="s">
        <v>760</v>
      </c>
      <c r="E19">
        <v>-4.9312681943041392E-2</v>
      </c>
      <c r="F19">
        <v>-0.1686323924455195</v>
      </c>
      <c r="I19" t="str">
        <f t="shared" si="0"/>
        <v/>
      </c>
      <c r="J19">
        <f t="shared" si="1"/>
        <v>-4.9312681943041392E-2</v>
      </c>
      <c r="L19" t="str">
        <f t="shared" si="2"/>
        <v/>
      </c>
      <c r="M19">
        <f t="shared" si="3"/>
        <v>-0.1686323924455195</v>
      </c>
    </row>
    <row r="20" spans="1:13">
      <c r="A20" t="s">
        <v>759</v>
      </c>
      <c r="B20" t="s">
        <v>737</v>
      </c>
      <c r="C20" t="s">
        <v>734</v>
      </c>
      <c r="D20" t="s">
        <v>761</v>
      </c>
      <c r="E20">
        <v>-0.34949025475618728</v>
      </c>
      <c r="F20">
        <v>-0.1503099872232771</v>
      </c>
      <c r="I20" t="str">
        <f t="shared" si="0"/>
        <v/>
      </c>
      <c r="J20">
        <f t="shared" si="1"/>
        <v>-0.34949025475618728</v>
      </c>
      <c r="L20" t="str">
        <f t="shared" si="2"/>
        <v/>
      </c>
      <c r="M20">
        <f t="shared" si="3"/>
        <v>-0.1503099872232771</v>
      </c>
    </row>
    <row r="21" spans="1:13">
      <c r="A21" t="s">
        <v>762</v>
      </c>
      <c r="B21" t="s">
        <v>737</v>
      </c>
      <c r="C21" t="s">
        <v>734</v>
      </c>
      <c r="D21" t="s">
        <v>763</v>
      </c>
      <c r="E21">
        <v>-6.9198447761396054E-3</v>
      </c>
      <c r="F21">
        <v>-0.1686323924455195</v>
      </c>
      <c r="I21" t="str">
        <f t="shared" si="0"/>
        <v/>
      </c>
      <c r="J21">
        <f t="shared" si="1"/>
        <v>-6.9198447761396054E-3</v>
      </c>
      <c r="L21" t="str">
        <f t="shared" si="2"/>
        <v/>
      </c>
      <c r="M21">
        <f t="shared" si="3"/>
        <v>-0.1686323924455195</v>
      </c>
    </row>
    <row r="22" spans="1:13">
      <c r="A22" t="s">
        <v>762</v>
      </c>
      <c r="B22" t="s">
        <v>737</v>
      </c>
      <c r="C22" t="s">
        <v>734</v>
      </c>
      <c r="D22" t="s">
        <v>764</v>
      </c>
      <c r="E22">
        <v>-0.174096929624701</v>
      </c>
      <c r="F22">
        <v>-0.17361558274550101</v>
      </c>
      <c r="I22" t="str">
        <f t="shared" si="0"/>
        <v/>
      </c>
      <c r="J22">
        <f t="shared" si="1"/>
        <v>-0.174096929624701</v>
      </c>
      <c r="L22" t="str">
        <f t="shared" si="2"/>
        <v/>
      </c>
      <c r="M22">
        <f t="shared" si="3"/>
        <v>-0.17361558274550101</v>
      </c>
    </row>
    <row r="23" spans="1:13">
      <c r="A23" t="s">
        <v>762</v>
      </c>
      <c r="B23" t="s">
        <v>737</v>
      </c>
      <c r="C23" t="s">
        <v>734</v>
      </c>
      <c r="D23" t="s">
        <v>765</v>
      </c>
      <c r="E23">
        <v>-4.8336495598037148E-2</v>
      </c>
      <c r="F23">
        <v>-0.1503099872232771</v>
      </c>
      <c r="I23" t="str">
        <f t="shared" si="0"/>
        <v/>
      </c>
      <c r="J23">
        <f t="shared" si="1"/>
        <v>-4.8336495598037148E-2</v>
      </c>
      <c r="L23" t="str">
        <f t="shared" si="2"/>
        <v/>
      </c>
      <c r="M23">
        <f t="shared" si="3"/>
        <v>-0.1503099872232771</v>
      </c>
    </row>
    <row r="24" spans="1:13">
      <c r="A24" t="s">
        <v>762</v>
      </c>
      <c r="B24" t="s">
        <v>737</v>
      </c>
      <c r="C24" t="s">
        <v>734</v>
      </c>
      <c r="D24" t="s">
        <v>766</v>
      </c>
      <c r="E24">
        <v>-0.55539490734952479</v>
      </c>
      <c r="F24">
        <v>-0.15455871196015311</v>
      </c>
      <c r="I24" t="str">
        <f t="shared" si="0"/>
        <v/>
      </c>
      <c r="J24">
        <f t="shared" si="1"/>
        <v>-0.55539490734952479</v>
      </c>
      <c r="L24" t="str">
        <f t="shared" si="2"/>
        <v/>
      </c>
      <c r="M24">
        <f t="shared" si="3"/>
        <v>-0.15455871196015311</v>
      </c>
    </row>
    <row r="25" spans="1:13">
      <c r="A25" t="s">
        <v>767</v>
      </c>
      <c r="B25" t="s">
        <v>737</v>
      </c>
      <c r="C25" t="s">
        <v>734</v>
      </c>
      <c r="D25" t="s">
        <v>768</v>
      </c>
      <c r="E25">
        <v>-8.5809303621799948E-2</v>
      </c>
      <c r="F25">
        <v>-0.1503099872232771</v>
      </c>
      <c r="I25" t="str">
        <f t="shared" si="0"/>
        <v/>
      </c>
      <c r="J25">
        <f t="shared" si="1"/>
        <v>-8.5809303621799948E-2</v>
      </c>
      <c r="L25" t="str">
        <f t="shared" si="2"/>
        <v/>
      </c>
      <c r="M25">
        <f t="shared" si="3"/>
        <v>-0.1503099872232771</v>
      </c>
    </row>
    <row r="26" spans="1:13">
      <c r="A26" t="s">
        <v>767</v>
      </c>
      <c r="B26" t="s">
        <v>737</v>
      </c>
      <c r="C26" t="s">
        <v>734</v>
      </c>
      <c r="D26" t="s">
        <v>769</v>
      </c>
      <c r="E26">
        <v>0.38765596167303018</v>
      </c>
      <c r="F26">
        <v>-6.2631959880685373E-2</v>
      </c>
      <c r="I26" t="str">
        <f t="shared" si="0"/>
        <v/>
      </c>
      <c r="J26">
        <f t="shared" si="1"/>
        <v>0.38765596167303018</v>
      </c>
      <c r="L26" t="str">
        <f t="shared" si="2"/>
        <v/>
      </c>
      <c r="M26">
        <f t="shared" si="3"/>
        <v>-6.2631959880685373E-2</v>
      </c>
    </row>
    <row r="27" spans="1:13">
      <c r="A27" t="s">
        <v>770</v>
      </c>
      <c r="B27" t="s">
        <v>737</v>
      </c>
      <c r="C27" t="s">
        <v>734</v>
      </c>
      <c r="D27" t="s">
        <v>771</v>
      </c>
      <c r="E27">
        <v>-0.19574780823952051</v>
      </c>
      <c r="F27">
        <v>-0.15295524023906201</v>
      </c>
      <c r="I27" t="str">
        <f t="shared" si="0"/>
        <v/>
      </c>
      <c r="J27">
        <f t="shared" si="1"/>
        <v>-0.19574780823952051</v>
      </c>
      <c r="L27" t="str">
        <f t="shared" si="2"/>
        <v/>
      </c>
      <c r="M27">
        <f t="shared" si="3"/>
        <v>-0.15295524023906201</v>
      </c>
    </row>
    <row r="28" spans="1:13">
      <c r="A28" t="s">
        <v>772</v>
      </c>
      <c r="B28" t="s">
        <v>737</v>
      </c>
      <c r="C28" t="s">
        <v>734</v>
      </c>
      <c r="D28" t="s">
        <v>773</v>
      </c>
      <c r="E28">
        <v>-0.35114846735279281</v>
      </c>
      <c r="F28">
        <v>-0.21182697626137559</v>
      </c>
      <c r="I28" t="str">
        <f t="shared" si="0"/>
        <v/>
      </c>
      <c r="J28">
        <f t="shared" si="1"/>
        <v>-0.35114846735279281</v>
      </c>
      <c r="L28" t="str">
        <f t="shared" si="2"/>
        <v/>
      </c>
      <c r="M28">
        <f t="shared" si="3"/>
        <v>-0.21182697626137559</v>
      </c>
    </row>
    <row r="29" spans="1:13">
      <c r="A29" t="s">
        <v>774</v>
      </c>
      <c r="B29" t="s">
        <v>737</v>
      </c>
      <c r="C29" t="s">
        <v>734</v>
      </c>
      <c r="D29" t="s">
        <v>775</v>
      </c>
      <c r="E29">
        <v>0.75183669235402073</v>
      </c>
      <c r="F29">
        <v>-6.4267409582677848E-2</v>
      </c>
      <c r="I29" t="str">
        <f t="shared" si="0"/>
        <v/>
      </c>
      <c r="J29">
        <f t="shared" si="1"/>
        <v>0.75183669235402073</v>
      </c>
      <c r="L29" t="str">
        <f t="shared" si="2"/>
        <v/>
      </c>
      <c r="M29">
        <f t="shared" si="3"/>
        <v>-6.4267409582677848E-2</v>
      </c>
    </row>
    <row r="30" spans="1:13">
      <c r="A30" t="s">
        <v>774</v>
      </c>
      <c r="B30" t="s">
        <v>734</v>
      </c>
      <c r="C30" t="s">
        <v>737</v>
      </c>
      <c r="D30" t="s">
        <v>776</v>
      </c>
      <c r="E30">
        <v>-0.14757379549832761</v>
      </c>
      <c r="F30">
        <v>-0.1503099872232771</v>
      </c>
      <c r="I30">
        <f t="shared" si="0"/>
        <v>-0.14757379549832761</v>
      </c>
      <c r="J30" t="str">
        <f t="shared" si="1"/>
        <v/>
      </c>
      <c r="L30">
        <f t="shared" si="2"/>
        <v>-0.1503099872232771</v>
      </c>
      <c r="M30" t="str">
        <f t="shared" si="3"/>
        <v/>
      </c>
    </row>
    <row r="31" spans="1:13">
      <c r="A31" t="s">
        <v>777</v>
      </c>
      <c r="B31" t="s">
        <v>734</v>
      </c>
      <c r="C31" t="s">
        <v>737</v>
      </c>
      <c r="D31" t="s">
        <v>778</v>
      </c>
      <c r="E31">
        <v>-0.14757379549832761</v>
      </c>
      <c r="F31">
        <v>-0.1503099872232771</v>
      </c>
      <c r="I31">
        <f t="shared" si="0"/>
        <v>-0.14757379549832761</v>
      </c>
      <c r="J31" t="str">
        <f t="shared" si="1"/>
        <v/>
      </c>
      <c r="L31">
        <f t="shared" si="2"/>
        <v>-0.1503099872232771</v>
      </c>
      <c r="M31" t="str">
        <f t="shared" si="3"/>
        <v/>
      </c>
    </row>
    <row r="32" spans="1:13">
      <c r="A32" t="s">
        <v>777</v>
      </c>
      <c r="B32" t="s">
        <v>737</v>
      </c>
      <c r="C32" t="s">
        <v>734</v>
      </c>
      <c r="D32" t="s">
        <v>779</v>
      </c>
      <c r="E32">
        <v>0.54950540263594716</v>
      </c>
      <c r="F32">
        <v>-6.0102742650171459E-2</v>
      </c>
      <c r="I32" t="str">
        <f t="shared" si="0"/>
        <v/>
      </c>
      <c r="J32">
        <f t="shared" si="1"/>
        <v>0.54950540263594716</v>
      </c>
      <c r="L32" t="str">
        <f t="shared" si="2"/>
        <v/>
      </c>
      <c r="M32">
        <f t="shared" si="3"/>
        <v>-6.0102742650171459E-2</v>
      </c>
    </row>
    <row r="33" spans="1:13">
      <c r="A33" t="s">
        <v>780</v>
      </c>
      <c r="B33" t="s">
        <v>734</v>
      </c>
      <c r="C33" t="s">
        <v>737</v>
      </c>
      <c r="D33" t="s">
        <v>781</v>
      </c>
      <c r="E33">
        <v>-0.21272522914779551</v>
      </c>
      <c r="F33">
        <v>-0.17179233724248821</v>
      </c>
      <c r="I33">
        <f t="shared" si="0"/>
        <v>-0.21272522914779551</v>
      </c>
      <c r="J33" t="str">
        <f t="shared" si="1"/>
        <v/>
      </c>
      <c r="L33">
        <f t="shared" si="2"/>
        <v>-0.17179233724248821</v>
      </c>
      <c r="M33" t="str">
        <f t="shared" si="3"/>
        <v/>
      </c>
    </row>
    <row r="34" spans="1:13">
      <c r="A34" t="s">
        <v>780</v>
      </c>
      <c r="B34" t="s">
        <v>737</v>
      </c>
      <c r="C34" t="s">
        <v>734</v>
      </c>
      <c r="D34" t="s">
        <v>782</v>
      </c>
      <c r="E34">
        <v>0.59135065307114787</v>
      </c>
      <c r="F34">
        <v>-4.7646181791073938E-2</v>
      </c>
      <c r="I34" t="str">
        <f t="shared" si="0"/>
        <v/>
      </c>
      <c r="J34">
        <f t="shared" si="1"/>
        <v>0.59135065307114787</v>
      </c>
      <c r="L34" t="str">
        <f t="shared" si="2"/>
        <v/>
      </c>
      <c r="M34">
        <f t="shared" si="3"/>
        <v>-4.7646181791073938E-2</v>
      </c>
    </row>
    <row r="35" spans="1:13">
      <c r="A35" t="s">
        <v>783</v>
      </c>
      <c r="B35" t="s">
        <v>737</v>
      </c>
      <c r="C35" t="s">
        <v>734</v>
      </c>
      <c r="D35" t="s">
        <v>784</v>
      </c>
      <c r="E35">
        <v>-0.60796029739387047</v>
      </c>
      <c r="F35">
        <v>-0.13363046161987041</v>
      </c>
      <c r="I35" t="str">
        <f t="shared" si="0"/>
        <v/>
      </c>
      <c r="J35">
        <f t="shared" si="1"/>
        <v>-0.60796029739387047</v>
      </c>
      <c r="L35" t="str">
        <f t="shared" si="2"/>
        <v/>
      </c>
      <c r="M35">
        <f t="shared" si="3"/>
        <v>-0.13363046161987041</v>
      </c>
    </row>
    <row r="36" spans="1:13">
      <c r="A36" t="s">
        <v>785</v>
      </c>
      <c r="B36" t="s">
        <v>734</v>
      </c>
      <c r="C36" t="s">
        <v>737</v>
      </c>
      <c r="D36" t="s">
        <v>786</v>
      </c>
      <c r="E36">
        <v>0.25895837149268508</v>
      </c>
      <c r="F36">
        <v>-0.14054526073578069</v>
      </c>
      <c r="I36">
        <f t="shared" si="0"/>
        <v>0.25895837149268508</v>
      </c>
      <c r="J36" t="str">
        <f t="shared" si="1"/>
        <v/>
      </c>
      <c r="L36">
        <f t="shared" si="2"/>
        <v>-0.14054526073578069</v>
      </c>
      <c r="M36" t="str">
        <f t="shared" si="3"/>
        <v/>
      </c>
    </row>
    <row r="37" spans="1:13">
      <c r="A37" t="s">
        <v>785</v>
      </c>
      <c r="B37" t="s">
        <v>737</v>
      </c>
      <c r="C37" t="s">
        <v>734</v>
      </c>
      <c r="D37" t="s">
        <v>787</v>
      </c>
      <c r="E37">
        <v>-0.21345287044082889</v>
      </c>
      <c r="F37">
        <v>-0.1956251461753685</v>
      </c>
      <c r="I37" t="str">
        <f t="shared" si="0"/>
        <v/>
      </c>
      <c r="J37">
        <f t="shared" si="1"/>
        <v>-0.21345287044082889</v>
      </c>
      <c r="L37" t="str">
        <f t="shared" si="2"/>
        <v/>
      </c>
      <c r="M37">
        <f t="shared" si="3"/>
        <v>-0.1956251461753685</v>
      </c>
    </row>
    <row r="38" spans="1:13">
      <c r="A38" t="s">
        <v>788</v>
      </c>
      <c r="B38" t="s">
        <v>734</v>
      </c>
      <c r="C38" t="s">
        <v>737</v>
      </c>
      <c r="D38" t="s">
        <v>789</v>
      </c>
      <c r="E38">
        <v>0.25894385780839141</v>
      </c>
      <c r="F38">
        <v>-0.1119686749606236</v>
      </c>
      <c r="I38">
        <f t="shared" si="0"/>
        <v>0.25894385780839141</v>
      </c>
      <c r="J38" t="str">
        <f t="shared" si="1"/>
        <v/>
      </c>
      <c r="L38">
        <f t="shared" si="2"/>
        <v>-0.1119686749606236</v>
      </c>
      <c r="M38" t="str">
        <f t="shared" si="3"/>
        <v/>
      </c>
    </row>
    <row r="39" spans="1:13">
      <c r="A39" t="s">
        <v>790</v>
      </c>
      <c r="B39" t="s">
        <v>737</v>
      </c>
      <c r="C39" t="s">
        <v>734</v>
      </c>
      <c r="D39" t="s">
        <v>791</v>
      </c>
      <c r="E39">
        <v>-0.63314997431040099</v>
      </c>
      <c r="F39">
        <v>-0.26408068072925972</v>
      </c>
      <c r="I39" t="str">
        <f t="shared" si="0"/>
        <v/>
      </c>
      <c r="J39">
        <f t="shared" si="1"/>
        <v>-0.63314997431040099</v>
      </c>
      <c r="L39" t="str">
        <f t="shared" si="2"/>
        <v/>
      </c>
      <c r="M39">
        <f t="shared" si="3"/>
        <v>-0.26408068072925972</v>
      </c>
    </row>
    <row r="40" spans="1:13">
      <c r="A40" t="s">
        <v>792</v>
      </c>
      <c r="B40" t="s">
        <v>737</v>
      </c>
      <c r="C40" t="s">
        <v>734</v>
      </c>
      <c r="D40" t="s">
        <v>793</v>
      </c>
      <c r="E40">
        <v>-0.19811441666684071</v>
      </c>
      <c r="F40">
        <v>-0.1493618589250347</v>
      </c>
      <c r="I40" t="str">
        <f t="shared" si="0"/>
        <v/>
      </c>
      <c r="J40">
        <f t="shared" si="1"/>
        <v>-0.19811441666684071</v>
      </c>
      <c r="L40" t="str">
        <f t="shared" si="2"/>
        <v/>
      </c>
      <c r="M40">
        <f t="shared" si="3"/>
        <v>-0.1493618589250347</v>
      </c>
    </row>
    <row r="41" spans="1:13">
      <c r="A41" t="s">
        <v>794</v>
      </c>
      <c r="B41" t="s">
        <v>734</v>
      </c>
      <c r="C41" t="s">
        <v>737</v>
      </c>
      <c r="D41" t="s">
        <v>795</v>
      </c>
      <c r="E41">
        <v>-0.23298240470000489</v>
      </c>
      <c r="F41">
        <v>-0.1586528415619092</v>
      </c>
      <c r="I41">
        <f t="shared" si="0"/>
        <v>-0.23298240470000489</v>
      </c>
      <c r="J41" t="str">
        <f t="shared" si="1"/>
        <v/>
      </c>
      <c r="L41">
        <f t="shared" si="2"/>
        <v>-0.1586528415619092</v>
      </c>
      <c r="M41" t="str">
        <f t="shared" si="3"/>
        <v/>
      </c>
    </row>
    <row r="42" spans="1:13">
      <c r="A42" t="s">
        <v>794</v>
      </c>
      <c r="B42" t="s">
        <v>737</v>
      </c>
      <c r="C42" t="s">
        <v>734</v>
      </c>
      <c r="D42" t="s">
        <v>796</v>
      </c>
      <c r="E42">
        <v>2.862387317980231E-2</v>
      </c>
      <c r="F42">
        <v>-8.5878881556480602E-2</v>
      </c>
      <c r="I42" t="str">
        <f t="shared" si="0"/>
        <v/>
      </c>
      <c r="J42">
        <f t="shared" si="1"/>
        <v>2.862387317980231E-2</v>
      </c>
      <c r="L42" t="str">
        <f t="shared" si="2"/>
        <v/>
      </c>
      <c r="M42">
        <f t="shared" si="3"/>
        <v>-8.5878881556480602E-2</v>
      </c>
    </row>
    <row r="43" spans="1:13">
      <c r="A43" t="s">
        <v>797</v>
      </c>
      <c r="B43" t="s">
        <v>737</v>
      </c>
      <c r="C43" t="s">
        <v>734</v>
      </c>
      <c r="D43" t="s">
        <v>798</v>
      </c>
      <c r="E43">
        <v>-0.28989959114665442</v>
      </c>
      <c r="F43">
        <v>-0.15820168842161281</v>
      </c>
      <c r="I43" t="str">
        <f t="shared" si="0"/>
        <v/>
      </c>
      <c r="J43">
        <f t="shared" si="1"/>
        <v>-0.28989959114665442</v>
      </c>
      <c r="L43" t="str">
        <f t="shared" si="2"/>
        <v/>
      </c>
      <c r="M43">
        <f t="shared" si="3"/>
        <v>-0.15820168842161281</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8962A-6A72-45DB-93FB-D5C138726F50}">
  <dimension ref="A1:P48"/>
  <sheetViews>
    <sheetView topLeftCell="F1" workbookViewId="0">
      <selection activeCell="O1" sqref="O1:P1"/>
    </sheetView>
  </sheetViews>
  <sheetFormatPr defaultRowHeight="14.25"/>
  <cols>
    <col min="4" max="4" width="3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799</v>
      </c>
      <c r="B2" t="s">
        <v>800</v>
      </c>
      <c r="D2" t="s">
        <v>801</v>
      </c>
      <c r="E2">
        <v>-0.90575226234490502</v>
      </c>
      <c r="F2">
        <v>-0.2506792713114947</v>
      </c>
      <c r="G2">
        <v>0.79440299999999997</v>
      </c>
      <c r="I2">
        <f>IF(B2="Fritzy",E2,"")</f>
        <v>-0.90575226234490502</v>
      </c>
      <c r="J2" t="str">
        <f>IF(B2="Fritzy","",E2)</f>
        <v/>
      </c>
      <c r="L2">
        <f>IF(B2="Fritzy",F2,"")</f>
        <v>-0.2506792713114947</v>
      </c>
      <c r="M2" t="str">
        <f>IF(B2="Fritzy","",F2)</f>
        <v/>
      </c>
      <c r="O2" s="3">
        <f>_xlfn.STDEV.P(E2:E48)</f>
        <v>0.51399895164036513</v>
      </c>
      <c r="P2" s="3">
        <f>_xlfn.STDEV.P(F2:F48)</f>
        <v>0.10780748688793129</v>
      </c>
    </row>
    <row r="3" spans="1:16">
      <c r="A3" t="s">
        <v>802</v>
      </c>
      <c r="B3" t="s">
        <v>800</v>
      </c>
      <c r="D3" t="s">
        <v>803</v>
      </c>
      <c r="E3">
        <v>-0.39642112275506092</v>
      </c>
      <c r="F3">
        <v>-0.1503099872232771</v>
      </c>
      <c r="I3">
        <f t="shared" ref="I3:I48" si="0">IF(B3="Fritzy",E3,"")</f>
        <v>-0.39642112275506092</v>
      </c>
      <c r="J3" t="str">
        <f t="shared" ref="J3:J48" si="1">IF(B3="Fritzy","",E3)</f>
        <v/>
      </c>
      <c r="L3">
        <f t="shared" ref="L3:L48" si="2">IF(B3="Fritzy",F3,"")</f>
        <v>-0.1503099872232771</v>
      </c>
      <c r="M3" t="str">
        <f t="shared" ref="M3:M48" si="3">IF(B3="Fritzy","",F3)</f>
        <v/>
      </c>
    </row>
    <row r="4" spans="1:16">
      <c r="A4" t="s">
        <v>802</v>
      </c>
      <c r="B4" t="s">
        <v>804</v>
      </c>
      <c r="C4" t="s">
        <v>800</v>
      </c>
      <c r="D4" t="s">
        <v>805</v>
      </c>
      <c r="E4">
        <v>0.31777197859076067</v>
      </c>
      <c r="F4">
        <v>6.5234818685397378E-2</v>
      </c>
      <c r="I4" t="str">
        <f t="shared" si="0"/>
        <v/>
      </c>
      <c r="J4">
        <f t="shared" si="1"/>
        <v>0.31777197859076067</v>
      </c>
      <c r="L4" t="str">
        <f t="shared" si="2"/>
        <v/>
      </c>
      <c r="M4">
        <f t="shared" si="3"/>
        <v>6.5234818685397378E-2</v>
      </c>
    </row>
    <row r="5" spans="1:16">
      <c r="A5" t="s">
        <v>806</v>
      </c>
      <c r="B5" t="s">
        <v>800</v>
      </c>
      <c r="C5" t="s">
        <v>804</v>
      </c>
      <c r="D5" t="s">
        <v>807</v>
      </c>
      <c r="E5">
        <v>-0.71402801757224488</v>
      </c>
      <c r="F5">
        <v>-0.11059052670424301</v>
      </c>
      <c r="I5">
        <f t="shared" si="0"/>
        <v>-0.71402801757224488</v>
      </c>
      <c r="J5" t="str">
        <f t="shared" si="1"/>
        <v/>
      </c>
      <c r="L5">
        <f t="shared" si="2"/>
        <v>-0.11059052670424301</v>
      </c>
      <c r="M5" t="str">
        <f t="shared" si="3"/>
        <v/>
      </c>
    </row>
    <row r="6" spans="1:16">
      <c r="A6" t="s">
        <v>806</v>
      </c>
      <c r="B6" t="s">
        <v>804</v>
      </c>
      <c r="C6" t="s">
        <v>800</v>
      </c>
      <c r="D6" t="s">
        <v>808</v>
      </c>
      <c r="E6">
        <v>0.80352044246067345</v>
      </c>
      <c r="F6">
        <v>7.9528102327681038E-2</v>
      </c>
      <c r="I6" t="str">
        <f t="shared" si="0"/>
        <v/>
      </c>
      <c r="J6">
        <f t="shared" si="1"/>
        <v>0.80352044246067345</v>
      </c>
      <c r="L6" t="str">
        <f t="shared" si="2"/>
        <v/>
      </c>
      <c r="M6">
        <f t="shared" si="3"/>
        <v>7.9528102327681038E-2</v>
      </c>
    </row>
    <row r="7" spans="1:16">
      <c r="A7" t="s">
        <v>806</v>
      </c>
      <c r="B7" t="s">
        <v>800</v>
      </c>
      <c r="C7" t="s">
        <v>804</v>
      </c>
      <c r="D7" t="s">
        <v>809</v>
      </c>
      <c r="E7">
        <v>0.96040115501343926</v>
      </c>
      <c r="F7">
        <v>0.1173261133607624</v>
      </c>
      <c r="I7">
        <f t="shared" si="0"/>
        <v>0.96040115501343926</v>
      </c>
      <c r="J7" t="str">
        <f t="shared" si="1"/>
        <v/>
      </c>
      <c r="L7">
        <f t="shared" si="2"/>
        <v>0.1173261133607624</v>
      </c>
      <c r="M7" t="str">
        <f t="shared" si="3"/>
        <v/>
      </c>
    </row>
    <row r="8" spans="1:16">
      <c r="A8" t="s">
        <v>810</v>
      </c>
      <c r="B8" t="s">
        <v>800</v>
      </c>
      <c r="C8" t="s">
        <v>804</v>
      </c>
      <c r="D8" t="s">
        <v>811</v>
      </c>
      <c r="E8">
        <v>0.71046440155520263</v>
      </c>
      <c r="F8">
        <v>7.8032191061764899E-2</v>
      </c>
      <c r="I8">
        <f t="shared" si="0"/>
        <v>0.71046440155520263</v>
      </c>
      <c r="J8" t="str">
        <f t="shared" si="1"/>
        <v/>
      </c>
      <c r="L8">
        <f t="shared" si="2"/>
        <v>7.8032191061764899E-2</v>
      </c>
      <c r="M8" t="str">
        <f t="shared" si="3"/>
        <v/>
      </c>
    </row>
    <row r="9" spans="1:16">
      <c r="A9" t="s">
        <v>810</v>
      </c>
      <c r="B9" t="s">
        <v>800</v>
      </c>
      <c r="C9" t="s">
        <v>804</v>
      </c>
      <c r="D9" t="s">
        <v>812</v>
      </c>
      <c r="E9">
        <v>-0.36453579955164178</v>
      </c>
      <c r="F9">
        <v>-0.15294630746123189</v>
      </c>
      <c r="I9">
        <f t="shared" si="0"/>
        <v>-0.36453579955164178</v>
      </c>
      <c r="J9" t="str">
        <f t="shared" si="1"/>
        <v/>
      </c>
      <c r="L9">
        <f t="shared" si="2"/>
        <v>-0.15294630746123189</v>
      </c>
      <c r="M9" t="str">
        <f t="shared" si="3"/>
        <v/>
      </c>
    </row>
    <row r="10" spans="1:16">
      <c r="A10" t="s">
        <v>813</v>
      </c>
      <c r="B10" t="s">
        <v>804</v>
      </c>
      <c r="C10" t="s">
        <v>800</v>
      </c>
      <c r="D10" t="s">
        <v>814</v>
      </c>
      <c r="E10">
        <v>0.36302559922549199</v>
      </c>
      <c r="F10">
        <v>-0.15974289728107069</v>
      </c>
      <c r="I10" t="str">
        <f t="shared" si="0"/>
        <v/>
      </c>
      <c r="J10">
        <f t="shared" si="1"/>
        <v>0.36302559922549199</v>
      </c>
      <c r="L10" t="str">
        <f t="shared" si="2"/>
        <v/>
      </c>
      <c r="M10">
        <f t="shared" si="3"/>
        <v>-0.15974289728107069</v>
      </c>
    </row>
    <row r="11" spans="1:16">
      <c r="A11" t="s">
        <v>815</v>
      </c>
      <c r="B11" t="s">
        <v>804</v>
      </c>
      <c r="C11" t="s">
        <v>800</v>
      </c>
      <c r="D11" t="s">
        <v>816</v>
      </c>
      <c r="E11">
        <v>-2.7990559726350339E-2</v>
      </c>
      <c r="F11">
        <v>-0.1533383474423719</v>
      </c>
      <c r="I11" t="str">
        <f t="shared" si="0"/>
        <v/>
      </c>
      <c r="J11">
        <f t="shared" si="1"/>
        <v>-2.7990559726350339E-2</v>
      </c>
      <c r="L11" t="str">
        <f t="shared" si="2"/>
        <v/>
      </c>
      <c r="M11">
        <f t="shared" si="3"/>
        <v>-0.1533383474423719</v>
      </c>
    </row>
    <row r="12" spans="1:16">
      <c r="A12" t="s">
        <v>817</v>
      </c>
      <c r="B12" t="s">
        <v>800</v>
      </c>
      <c r="C12" t="s">
        <v>804</v>
      </c>
      <c r="D12" t="s">
        <v>818</v>
      </c>
      <c r="E12">
        <v>4.1070755754305077E-2</v>
      </c>
      <c r="F12">
        <v>-0.16671763519392729</v>
      </c>
      <c r="I12">
        <f t="shared" si="0"/>
        <v>4.1070755754305077E-2</v>
      </c>
      <c r="J12" t="str">
        <f t="shared" si="1"/>
        <v/>
      </c>
      <c r="L12">
        <f t="shared" si="2"/>
        <v>-0.16671763519392729</v>
      </c>
      <c r="M12" t="str">
        <f t="shared" si="3"/>
        <v/>
      </c>
    </row>
    <row r="13" spans="1:16">
      <c r="A13" t="s">
        <v>819</v>
      </c>
      <c r="B13" t="s">
        <v>800</v>
      </c>
      <c r="C13" t="s">
        <v>804</v>
      </c>
      <c r="D13" t="s">
        <v>95</v>
      </c>
      <c r="E13">
        <v>0.56197408809077931</v>
      </c>
      <c r="F13">
        <v>-8.055032744325713E-2</v>
      </c>
      <c r="I13">
        <f t="shared" si="0"/>
        <v>0.56197408809077931</v>
      </c>
      <c r="J13" t="str">
        <f t="shared" si="1"/>
        <v/>
      </c>
      <c r="L13">
        <f t="shared" si="2"/>
        <v>-8.055032744325713E-2</v>
      </c>
      <c r="M13" t="str">
        <f t="shared" si="3"/>
        <v/>
      </c>
    </row>
    <row r="14" spans="1:16">
      <c r="A14" t="s">
        <v>820</v>
      </c>
      <c r="B14" t="s">
        <v>804</v>
      </c>
      <c r="C14" t="s">
        <v>800</v>
      </c>
      <c r="D14" t="s">
        <v>821</v>
      </c>
      <c r="E14">
        <v>0.28969280559801008</v>
      </c>
      <c r="F14">
        <v>-0.12988470311066261</v>
      </c>
      <c r="I14" t="str">
        <f t="shared" si="0"/>
        <v/>
      </c>
      <c r="J14">
        <f t="shared" si="1"/>
        <v>0.28969280559801008</v>
      </c>
      <c r="L14" t="str">
        <f t="shared" si="2"/>
        <v/>
      </c>
      <c r="M14">
        <f t="shared" si="3"/>
        <v>-0.12988470311066261</v>
      </c>
    </row>
    <row r="15" spans="1:16">
      <c r="A15" t="s">
        <v>822</v>
      </c>
      <c r="B15" t="s">
        <v>800</v>
      </c>
      <c r="C15" t="s">
        <v>804</v>
      </c>
      <c r="D15" t="s">
        <v>823</v>
      </c>
      <c r="E15">
        <v>6.2727923813880704E-2</v>
      </c>
      <c r="F15">
        <v>-6.7709133521308085E-2</v>
      </c>
      <c r="I15">
        <f t="shared" si="0"/>
        <v>6.2727923813880704E-2</v>
      </c>
      <c r="J15" t="str">
        <f t="shared" si="1"/>
        <v/>
      </c>
      <c r="L15">
        <f t="shared" si="2"/>
        <v>-6.7709133521308085E-2</v>
      </c>
      <c r="M15" t="str">
        <f t="shared" si="3"/>
        <v/>
      </c>
    </row>
    <row r="16" spans="1:16">
      <c r="A16" t="s">
        <v>824</v>
      </c>
      <c r="B16" t="s">
        <v>800</v>
      </c>
      <c r="C16" t="s">
        <v>804</v>
      </c>
      <c r="D16" t="s">
        <v>825</v>
      </c>
      <c r="E16">
        <v>-0.66006678600937674</v>
      </c>
      <c r="F16">
        <v>-0.15465761973740069</v>
      </c>
      <c r="I16">
        <f t="shared" si="0"/>
        <v>-0.66006678600937674</v>
      </c>
      <c r="J16" t="str">
        <f t="shared" si="1"/>
        <v/>
      </c>
      <c r="L16">
        <f t="shared" si="2"/>
        <v>-0.15465761973740069</v>
      </c>
      <c r="M16" t="str">
        <f t="shared" si="3"/>
        <v/>
      </c>
    </row>
    <row r="17" spans="1:13">
      <c r="A17" t="s">
        <v>826</v>
      </c>
      <c r="B17" t="s">
        <v>804</v>
      </c>
      <c r="C17" t="s">
        <v>800</v>
      </c>
      <c r="D17" t="s">
        <v>827</v>
      </c>
      <c r="E17">
        <v>-0.53162243501010287</v>
      </c>
      <c r="F17">
        <v>-0.17328668031516101</v>
      </c>
      <c r="I17" t="str">
        <f t="shared" si="0"/>
        <v/>
      </c>
      <c r="J17">
        <f t="shared" si="1"/>
        <v>-0.53162243501010287</v>
      </c>
      <c r="L17" t="str">
        <f t="shared" si="2"/>
        <v/>
      </c>
      <c r="M17">
        <f t="shared" si="3"/>
        <v>-0.17328668031516101</v>
      </c>
    </row>
    <row r="18" spans="1:13">
      <c r="A18" t="s">
        <v>828</v>
      </c>
      <c r="B18" t="s">
        <v>800</v>
      </c>
      <c r="C18" t="s">
        <v>804</v>
      </c>
      <c r="D18" t="s">
        <v>829</v>
      </c>
      <c r="E18">
        <v>-0.55568059692485416</v>
      </c>
      <c r="F18">
        <v>-0.1614757289001918</v>
      </c>
      <c r="I18">
        <f t="shared" si="0"/>
        <v>-0.55568059692485416</v>
      </c>
      <c r="J18" t="str">
        <f t="shared" si="1"/>
        <v/>
      </c>
      <c r="L18">
        <f t="shared" si="2"/>
        <v>-0.1614757289001918</v>
      </c>
      <c r="M18" t="str">
        <f t="shared" si="3"/>
        <v/>
      </c>
    </row>
    <row r="19" spans="1:13">
      <c r="A19" t="s">
        <v>830</v>
      </c>
      <c r="B19" t="s">
        <v>800</v>
      </c>
      <c r="C19" t="s">
        <v>804</v>
      </c>
      <c r="D19" t="s">
        <v>831</v>
      </c>
      <c r="E19">
        <v>-0.50310538091217416</v>
      </c>
      <c r="F19">
        <v>-0.17433773247260689</v>
      </c>
      <c r="I19">
        <f t="shared" si="0"/>
        <v>-0.50310538091217416</v>
      </c>
      <c r="J19" t="str">
        <f t="shared" si="1"/>
        <v/>
      </c>
      <c r="L19">
        <f t="shared" si="2"/>
        <v>-0.17433773247260689</v>
      </c>
      <c r="M19" t="str">
        <f t="shared" si="3"/>
        <v/>
      </c>
    </row>
    <row r="20" spans="1:13">
      <c r="A20" t="s">
        <v>832</v>
      </c>
      <c r="B20" t="s">
        <v>800</v>
      </c>
      <c r="C20" t="s">
        <v>804</v>
      </c>
      <c r="D20" t="s">
        <v>833</v>
      </c>
      <c r="E20">
        <v>-0.32337046832590299</v>
      </c>
      <c r="F20">
        <v>-0.16057895430761959</v>
      </c>
      <c r="I20">
        <f t="shared" si="0"/>
        <v>-0.32337046832590299</v>
      </c>
      <c r="J20" t="str">
        <f t="shared" si="1"/>
        <v/>
      </c>
      <c r="L20">
        <f t="shared" si="2"/>
        <v>-0.16057895430761959</v>
      </c>
      <c r="M20" t="str">
        <f t="shared" si="3"/>
        <v/>
      </c>
    </row>
    <row r="21" spans="1:13">
      <c r="A21" t="s">
        <v>832</v>
      </c>
      <c r="B21" t="s">
        <v>804</v>
      </c>
      <c r="C21" t="s">
        <v>800</v>
      </c>
      <c r="D21" t="s">
        <v>834</v>
      </c>
      <c r="E21">
        <v>-0.2184291636288187</v>
      </c>
      <c r="F21">
        <v>-0.17328668031516101</v>
      </c>
      <c r="I21" t="str">
        <f t="shared" si="0"/>
        <v/>
      </c>
      <c r="J21">
        <f t="shared" si="1"/>
        <v>-0.2184291636288187</v>
      </c>
      <c r="L21" t="str">
        <f t="shared" si="2"/>
        <v/>
      </c>
      <c r="M21">
        <f t="shared" si="3"/>
        <v>-0.17328668031516101</v>
      </c>
    </row>
    <row r="22" spans="1:13">
      <c r="A22" t="s">
        <v>835</v>
      </c>
      <c r="B22" t="s">
        <v>804</v>
      </c>
      <c r="C22" t="s">
        <v>800</v>
      </c>
      <c r="D22" t="s">
        <v>836</v>
      </c>
      <c r="E22">
        <v>-8.0642819107656694E-2</v>
      </c>
      <c r="F22">
        <v>-0.1503099872232771</v>
      </c>
      <c r="I22" t="str">
        <f t="shared" si="0"/>
        <v/>
      </c>
      <c r="J22">
        <f t="shared" si="1"/>
        <v>-8.0642819107656694E-2</v>
      </c>
      <c r="L22" t="str">
        <f t="shared" si="2"/>
        <v/>
      </c>
      <c r="M22">
        <f t="shared" si="3"/>
        <v>-0.1503099872232771</v>
      </c>
    </row>
    <row r="23" spans="1:13">
      <c r="A23" t="s">
        <v>835</v>
      </c>
      <c r="B23" t="s">
        <v>800</v>
      </c>
      <c r="C23" t="s">
        <v>804</v>
      </c>
      <c r="D23" t="s">
        <v>837</v>
      </c>
      <c r="E23">
        <v>0.22048573681295361</v>
      </c>
      <c r="F23">
        <v>-3.1593239315592159E-2</v>
      </c>
      <c r="I23">
        <f t="shared" si="0"/>
        <v>0.22048573681295361</v>
      </c>
      <c r="J23" t="str">
        <f t="shared" si="1"/>
        <v/>
      </c>
      <c r="L23">
        <f t="shared" si="2"/>
        <v>-3.1593239315592159E-2</v>
      </c>
      <c r="M23" t="str">
        <f t="shared" si="3"/>
        <v/>
      </c>
    </row>
    <row r="24" spans="1:13">
      <c r="A24" t="s">
        <v>838</v>
      </c>
      <c r="B24" t="s">
        <v>804</v>
      </c>
      <c r="C24" t="s">
        <v>800</v>
      </c>
      <c r="D24" t="s">
        <v>839</v>
      </c>
      <c r="E24">
        <v>-0.51182129654386355</v>
      </c>
      <c r="F24">
        <v>-0.10351514731190591</v>
      </c>
      <c r="I24" t="str">
        <f t="shared" si="0"/>
        <v/>
      </c>
      <c r="J24">
        <f t="shared" si="1"/>
        <v>-0.51182129654386355</v>
      </c>
      <c r="L24" t="str">
        <f t="shared" si="2"/>
        <v/>
      </c>
      <c r="M24">
        <f t="shared" si="3"/>
        <v>-0.10351514731190591</v>
      </c>
    </row>
    <row r="25" spans="1:13">
      <c r="A25" t="s">
        <v>840</v>
      </c>
      <c r="B25" t="s">
        <v>804</v>
      </c>
      <c r="C25" t="s">
        <v>800</v>
      </c>
      <c r="D25" t="s">
        <v>841</v>
      </c>
      <c r="E25">
        <v>-0.15161665875416741</v>
      </c>
      <c r="F25">
        <v>-0.19799797081880871</v>
      </c>
      <c r="I25" t="str">
        <f t="shared" si="0"/>
        <v/>
      </c>
      <c r="J25">
        <f t="shared" si="1"/>
        <v>-0.15161665875416741</v>
      </c>
      <c r="L25" t="str">
        <f t="shared" si="2"/>
        <v/>
      </c>
      <c r="M25">
        <f t="shared" si="3"/>
        <v>-0.19799797081880871</v>
      </c>
    </row>
    <row r="26" spans="1:13">
      <c r="A26" t="s">
        <v>842</v>
      </c>
      <c r="B26" t="s">
        <v>800</v>
      </c>
      <c r="C26" t="s">
        <v>804</v>
      </c>
      <c r="D26" t="s">
        <v>843</v>
      </c>
      <c r="E26">
        <v>-0.67996223444643578</v>
      </c>
      <c r="F26">
        <v>-0.17781252308435669</v>
      </c>
      <c r="I26">
        <f t="shared" si="0"/>
        <v>-0.67996223444643578</v>
      </c>
      <c r="J26" t="str">
        <f t="shared" si="1"/>
        <v/>
      </c>
      <c r="L26">
        <f t="shared" si="2"/>
        <v>-0.17781252308435669</v>
      </c>
      <c r="M26" t="str">
        <f t="shared" si="3"/>
        <v/>
      </c>
    </row>
    <row r="27" spans="1:13">
      <c r="A27" t="s">
        <v>842</v>
      </c>
      <c r="B27" t="s">
        <v>804</v>
      </c>
      <c r="C27" t="s">
        <v>800</v>
      </c>
      <c r="D27" t="s">
        <v>844</v>
      </c>
      <c r="E27">
        <v>-2.690671997223909E-2</v>
      </c>
      <c r="F27">
        <v>-5.5444885871603011E-2</v>
      </c>
      <c r="I27" t="str">
        <f t="shared" si="0"/>
        <v/>
      </c>
      <c r="J27">
        <f t="shared" si="1"/>
        <v>-2.690671997223909E-2</v>
      </c>
      <c r="L27" t="str">
        <f t="shared" si="2"/>
        <v/>
      </c>
      <c r="M27">
        <f t="shared" si="3"/>
        <v>-5.5444885871603011E-2</v>
      </c>
    </row>
    <row r="28" spans="1:13">
      <c r="A28" t="s">
        <v>845</v>
      </c>
      <c r="B28" t="s">
        <v>804</v>
      </c>
      <c r="C28" t="s">
        <v>800</v>
      </c>
      <c r="D28" t="s">
        <v>846</v>
      </c>
      <c r="E28">
        <v>-6.9752091094027691E-2</v>
      </c>
      <c r="F28">
        <v>-0.1596368731101587</v>
      </c>
      <c r="I28" t="str">
        <f t="shared" si="0"/>
        <v/>
      </c>
      <c r="J28">
        <f t="shared" si="1"/>
        <v>-6.9752091094027691E-2</v>
      </c>
      <c r="L28" t="str">
        <f t="shared" si="2"/>
        <v/>
      </c>
      <c r="M28">
        <f t="shared" si="3"/>
        <v>-0.1596368731101587</v>
      </c>
    </row>
    <row r="29" spans="1:13">
      <c r="A29" t="s">
        <v>847</v>
      </c>
      <c r="B29" t="s">
        <v>800</v>
      </c>
      <c r="C29" t="s">
        <v>804</v>
      </c>
      <c r="D29" t="s">
        <v>848</v>
      </c>
      <c r="E29">
        <v>-8.4368622378167557E-3</v>
      </c>
      <c r="F29">
        <v>-0.15147593974673601</v>
      </c>
      <c r="I29">
        <f t="shared" si="0"/>
        <v>-8.4368622378167557E-3</v>
      </c>
      <c r="J29" t="str">
        <f t="shared" si="1"/>
        <v/>
      </c>
      <c r="L29">
        <f t="shared" si="2"/>
        <v>-0.15147593974673601</v>
      </c>
      <c r="M29" t="str">
        <f t="shared" si="3"/>
        <v/>
      </c>
    </row>
    <row r="30" spans="1:13">
      <c r="A30" t="s">
        <v>847</v>
      </c>
      <c r="B30" t="s">
        <v>800</v>
      </c>
      <c r="C30" t="s">
        <v>804</v>
      </c>
      <c r="D30" t="s">
        <v>849</v>
      </c>
      <c r="E30">
        <v>-0.38917073358998461</v>
      </c>
      <c r="F30">
        <v>-0.23280981546144269</v>
      </c>
      <c r="I30">
        <f t="shared" si="0"/>
        <v>-0.38917073358998461</v>
      </c>
      <c r="J30" t="str">
        <f t="shared" si="1"/>
        <v/>
      </c>
      <c r="L30">
        <f t="shared" si="2"/>
        <v>-0.23280981546144269</v>
      </c>
      <c r="M30" t="str">
        <f t="shared" si="3"/>
        <v/>
      </c>
    </row>
    <row r="31" spans="1:13">
      <c r="A31" t="s">
        <v>847</v>
      </c>
      <c r="B31" t="s">
        <v>800</v>
      </c>
      <c r="C31" t="s">
        <v>804</v>
      </c>
      <c r="D31" t="s">
        <v>850</v>
      </c>
      <c r="E31">
        <v>-0.76834733238352437</v>
      </c>
      <c r="F31">
        <v>-0.25216009758164448</v>
      </c>
      <c r="I31">
        <f t="shared" si="0"/>
        <v>-0.76834733238352437</v>
      </c>
      <c r="J31" t="str">
        <f t="shared" si="1"/>
        <v/>
      </c>
      <c r="L31">
        <f t="shared" si="2"/>
        <v>-0.25216009758164448</v>
      </c>
      <c r="M31" t="str">
        <f t="shared" si="3"/>
        <v/>
      </c>
    </row>
    <row r="32" spans="1:13">
      <c r="A32" t="s">
        <v>851</v>
      </c>
      <c r="B32" t="s">
        <v>804</v>
      </c>
      <c r="C32" t="s">
        <v>800</v>
      </c>
      <c r="D32" t="s">
        <v>852</v>
      </c>
      <c r="E32">
        <v>0.54489223118873054</v>
      </c>
      <c r="F32">
        <v>-8.1384137053077454E-2</v>
      </c>
      <c r="I32" t="str">
        <f t="shared" si="0"/>
        <v/>
      </c>
      <c r="J32">
        <f t="shared" si="1"/>
        <v>0.54489223118873054</v>
      </c>
      <c r="L32" t="str">
        <f t="shared" si="2"/>
        <v/>
      </c>
      <c r="M32">
        <f t="shared" si="3"/>
        <v>-8.1384137053077454E-2</v>
      </c>
    </row>
    <row r="33" spans="1:13">
      <c r="A33" t="s">
        <v>851</v>
      </c>
      <c r="B33" t="s">
        <v>800</v>
      </c>
      <c r="C33" t="s">
        <v>804</v>
      </c>
      <c r="D33" t="s">
        <v>853</v>
      </c>
      <c r="E33">
        <v>-0.14757379549832761</v>
      </c>
      <c r="F33">
        <v>-0.1503099872232771</v>
      </c>
      <c r="I33">
        <f t="shared" si="0"/>
        <v>-0.14757379549832761</v>
      </c>
      <c r="J33" t="str">
        <f t="shared" si="1"/>
        <v/>
      </c>
      <c r="L33">
        <f t="shared" si="2"/>
        <v>-0.1503099872232771</v>
      </c>
      <c r="M33" t="str">
        <f t="shared" si="3"/>
        <v/>
      </c>
    </row>
    <row r="34" spans="1:13">
      <c r="A34" t="s">
        <v>851</v>
      </c>
      <c r="B34" t="s">
        <v>804</v>
      </c>
      <c r="C34" t="s">
        <v>800</v>
      </c>
      <c r="D34" t="s">
        <v>854</v>
      </c>
      <c r="E34">
        <v>-0.14757379549832761</v>
      </c>
      <c r="F34">
        <v>-0.1503099872232771</v>
      </c>
      <c r="I34" t="str">
        <f t="shared" si="0"/>
        <v/>
      </c>
      <c r="J34">
        <f t="shared" si="1"/>
        <v>-0.14757379549832761</v>
      </c>
      <c r="L34" t="str">
        <f t="shared" si="2"/>
        <v/>
      </c>
      <c r="M34">
        <f t="shared" si="3"/>
        <v>-0.1503099872232771</v>
      </c>
    </row>
    <row r="35" spans="1:13">
      <c r="A35" t="s">
        <v>855</v>
      </c>
      <c r="B35" t="s">
        <v>804</v>
      </c>
      <c r="C35" t="s">
        <v>800</v>
      </c>
      <c r="D35" t="s">
        <v>856</v>
      </c>
      <c r="E35">
        <v>-0.15171924622982169</v>
      </c>
      <c r="F35">
        <v>-0.15785346589034691</v>
      </c>
      <c r="I35" t="str">
        <f t="shared" si="0"/>
        <v/>
      </c>
      <c r="J35">
        <f t="shared" si="1"/>
        <v>-0.15171924622982169</v>
      </c>
      <c r="L35" t="str">
        <f t="shared" si="2"/>
        <v/>
      </c>
      <c r="M35">
        <f t="shared" si="3"/>
        <v>-0.15785346589034691</v>
      </c>
    </row>
    <row r="36" spans="1:13">
      <c r="A36" t="s">
        <v>857</v>
      </c>
      <c r="B36" t="s">
        <v>800</v>
      </c>
      <c r="C36" t="s">
        <v>804</v>
      </c>
      <c r="D36" t="s">
        <v>858</v>
      </c>
      <c r="E36">
        <v>-0.45007946679528871</v>
      </c>
      <c r="F36">
        <v>-0.15785346589034691</v>
      </c>
      <c r="I36">
        <f t="shared" si="0"/>
        <v>-0.45007946679528871</v>
      </c>
      <c r="J36" t="str">
        <f t="shared" si="1"/>
        <v/>
      </c>
      <c r="L36">
        <f t="shared" si="2"/>
        <v>-0.15785346589034691</v>
      </c>
      <c r="M36" t="str">
        <f t="shared" si="3"/>
        <v/>
      </c>
    </row>
    <row r="37" spans="1:13">
      <c r="A37" t="s">
        <v>859</v>
      </c>
      <c r="B37" t="s">
        <v>804</v>
      </c>
      <c r="C37" t="s">
        <v>800</v>
      </c>
      <c r="D37" t="s">
        <v>860</v>
      </c>
      <c r="E37">
        <v>0.35670866520214228</v>
      </c>
      <c r="F37">
        <v>-0.12988470311066261</v>
      </c>
      <c r="I37" t="str">
        <f t="shared" si="0"/>
        <v/>
      </c>
      <c r="J37">
        <f t="shared" si="1"/>
        <v>0.35670866520214228</v>
      </c>
      <c r="L37" t="str">
        <f t="shared" si="2"/>
        <v/>
      </c>
      <c r="M37">
        <f t="shared" si="3"/>
        <v>-0.12988470311066261</v>
      </c>
    </row>
    <row r="38" spans="1:13">
      <c r="A38" t="s">
        <v>859</v>
      </c>
      <c r="B38" t="s">
        <v>800</v>
      </c>
      <c r="C38" t="s">
        <v>804</v>
      </c>
      <c r="D38" t="s">
        <v>861</v>
      </c>
      <c r="E38">
        <v>9.4932997305220423E-2</v>
      </c>
      <c r="F38">
        <v>-0.1503099872232771</v>
      </c>
      <c r="I38">
        <f t="shared" si="0"/>
        <v>9.4932997305220423E-2</v>
      </c>
      <c r="J38" t="str">
        <f t="shared" si="1"/>
        <v/>
      </c>
      <c r="L38">
        <f t="shared" si="2"/>
        <v>-0.1503099872232771</v>
      </c>
      <c r="M38" t="str">
        <f t="shared" si="3"/>
        <v/>
      </c>
    </row>
    <row r="39" spans="1:13">
      <c r="A39" t="s">
        <v>862</v>
      </c>
      <c r="B39" t="s">
        <v>800</v>
      </c>
      <c r="C39" t="s">
        <v>804</v>
      </c>
      <c r="D39" t="s">
        <v>863</v>
      </c>
      <c r="E39">
        <v>-0.38526012433986301</v>
      </c>
      <c r="F39">
        <v>-0.1529252985061082</v>
      </c>
      <c r="I39">
        <f t="shared" si="0"/>
        <v>-0.38526012433986301</v>
      </c>
      <c r="J39" t="str">
        <f t="shared" si="1"/>
        <v/>
      </c>
      <c r="L39">
        <f t="shared" si="2"/>
        <v>-0.1529252985061082</v>
      </c>
      <c r="M39" t="str">
        <f t="shared" si="3"/>
        <v/>
      </c>
    </row>
    <row r="40" spans="1:13">
      <c r="A40" t="s">
        <v>862</v>
      </c>
      <c r="B40" t="s">
        <v>800</v>
      </c>
      <c r="C40" t="s">
        <v>804</v>
      </c>
      <c r="D40" t="s">
        <v>864</v>
      </c>
      <c r="E40">
        <v>-0.33525856106670848</v>
      </c>
      <c r="F40">
        <v>-1.2322062387148389E-3</v>
      </c>
      <c r="I40">
        <f t="shared" si="0"/>
        <v>-0.33525856106670848</v>
      </c>
      <c r="J40" t="str">
        <f t="shared" si="1"/>
        <v/>
      </c>
      <c r="L40">
        <f t="shared" si="2"/>
        <v>-1.2322062387148389E-3</v>
      </c>
      <c r="M40" t="str">
        <f t="shared" si="3"/>
        <v/>
      </c>
    </row>
    <row r="41" spans="1:13">
      <c r="A41" t="s">
        <v>862</v>
      </c>
      <c r="B41" t="s">
        <v>800</v>
      </c>
      <c r="C41" t="s">
        <v>804</v>
      </c>
      <c r="D41" t="s">
        <v>865</v>
      </c>
      <c r="E41">
        <v>-0.87006942507983553</v>
      </c>
      <c r="F41">
        <v>-0.24873672262752261</v>
      </c>
      <c r="I41">
        <f t="shared" si="0"/>
        <v>-0.87006942507983553</v>
      </c>
      <c r="J41" t="str">
        <f t="shared" si="1"/>
        <v/>
      </c>
      <c r="L41">
        <f t="shared" si="2"/>
        <v>-0.24873672262752261</v>
      </c>
      <c r="M41" t="str">
        <f t="shared" si="3"/>
        <v/>
      </c>
    </row>
    <row r="42" spans="1:13">
      <c r="A42" t="s">
        <v>866</v>
      </c>
      <c r="B42" t="s">
        <v>800</v>
      </c>
      <c r="C42" t="s">
        <v>804</v>
      </c>
      <c r="D42" t="s">
        <v>867</v>
      </c>
      <c r="E42">
        <v>-0.85626949496566929</v>
      </c>
      <c r="F42">
        <v>-0.34799143355295409</v>
      </c>
      <c r="I42">
        <f t="shared" si="0"/>
        <v>-0.85626949496566929</v>
      </c>
      <c r="J42" t="str">
        <f t="shared" si="1"/>
        <v/>
      </c>
      <c r="L42">
        <f t="shared" si="2"/>
        <v>-0.34799143355295409</v>
      </c>
      <c r="M42" t="str">
        <f t="shared" si="3"/>
        <v/>
      </c>
    </row>
    <row r="43" spans="1:13">
      <c r="A43" t="s">
        <v>866</v>
      </c>
      <c r="B43" t="s">
        <v>804</v>
      </c>
      <c r="C43" t="s">
        <v>800</v>
      </c>
      <c r="D43" t="s">
        <v>868</v>
      </c>
      <c r="E43">
        <v>6.0146416677213883E-2</v>
      </c>
      <c r="F43">
        <v>-0.160889577124297</v>
      </c>
      <c r="I43" t="str">
        <f t="shared" si="0"/>
        <v/>
      </c>
      <c r="J43">
        <f t="shared" si="1"/>
        <v>6.0146416677213883E-2</v>
      </c>
      <c r="L43" t="str">
        <f t="shared" si="2"/>
        <v/>
      </c>
      <c r="M43">
        <f t="shared" si="3"/>
        <v>-0.160889577124297</v>
      </c>
    </row>
    <row r="44" spans="1:13">
      <c r="A44" t="s">
        <v>866</v>
      </c>
      <c r="B44" t="s">
        <v>800</v>
      </c>
      <c r="C44" t="s">
        <v>804</v>
      </c>
      <c r="D44" t="s">
        <v>22</v>
      </c>
      <c r="E44">
        <v>-0.54847693859929914</v>
      </c>
      <c r="F44">
        <v>-0.1686323924455195</v>
      </c>
      <c r="I44">
        <f t="shared" si="0"/>
        <v>-0.54847693859929914</v>
      </c>
      <c r="J44" t="str">
        <f t="shared" si="1"/>
        <v/>
      </c>
      <c r="L44">
        <f t="shared" si="2"/>
        <v>-0.1686323924455195</v>
      </c>
      <c r="M44" t="str">
        <f t="shared" si="3"/>
        <v/>
      </c>
    </row>
    <row r="45" spans="1:13">
      <c r="A45" t="s">
        <v>866</v>
      </c>
      <c r="B45" t="s">
        <v>800</v>
      </c>
      <c r="C45" t="s">
        <v>804</v>
      </c>
      <c r="D45" t="s">
        <v>869</v>
      </c>
      <c r="E45">
        <v>0.92048798863147829</v>
      </c>
      <c r="F45">
        <v>0.1694299267537491</v>
      </c>
      <c r="I45">
        <f t="shared" si="0"/>
        <v>0.92048798863147829</v>
      </c>
      <c r="J45" t="str">
        <f t="shared" si="1"/>
        <v/>
      </c>
      <c r="L45">
        <f t="shared" si="2"/>
        <v>0.1694299267537491</v>
      </c>
      <c r="M45" t="str">
        <f t="shared" si="3"/>
        <v/>
      </c>
    </row>
    <row r="46" spans="1:13">
      <c r="A46" t="s">
        <v>866</v>
      </c>
      <c r="B46" t="s">
        <v>800</v>
      </c>
      <c r="C46" t="s">
        <v>804</v>
      </c>
      <c r="D46" t="s">
        <v>870</v>
      </c>
      <c r="E46">
        <v>0.94948694079140283</v>
      </c>
      <c r="F46">
        <v>1.209915584686116E-2</v>
      </c>
      <c r="I46">
        <f t="shared" si="0"/>
        <v>0.94948694079140283</v>
      </c>
      <c r="J46" t="str">
        <f t="shared" si="1"/>
        <v/>
      </c>
      <c r="L46">
        <f t="shared" si="2"/>
        <v>1.209915584686116E-2</v>
      </c>
      <c r="M46" t="str">
        <f t="shared" si="3"/>
        <v/>
      </c>
    </row>
    <row r="47" spans="1:13">
      <c r="A47" t="s">
        <v>866</v>
      </c>
      <c r="B47" t="s">
        <v>804</v>
      </c>
      <c r="C47" t="s">
        <v>800</v>
      </c>
      <c r="D47" t="s">
        <v>871</v>
      </c>
      <c r="E47">
        <v>0.9356879033533323</v>
      </c>
      <c r="F47">
        <v>0.13748360078433011</v>
      </c>
      <c r="I47" t="str">
        <f t="shared" si="0"/>
        <v/>
      </c>
      <c r="J47">
        <f t="shared" si="1"/>
        <v>0.9356879033533323</v>
      </c>
      <c r="L47" t="str">
        <f t="shared" si="2"/>
        <v/>
      </c>
      <c r="M47">
        <f t="shared" si="3"/>
        <v>0.13748360078433011</v>
      </c>
    </row>
    <row r="48" spans="1:13">
      <c r="A48" t="s">
        <v>872</v>
      </c>
      <c r="B48" t="s">
        <v>800</v>
      </c>
      <c r="C48" t="s">
        <v>804</v>
      </c>
      <c r="D48" t="s">
        <v>873</v>
      </c>
      <c r="E48">
        <v>-5.9307558567553542E-2</v>
      </c>
      <c r="F48">
        <v>1.919594106123812E-2</v>
      </c>
      <c r="I48">
        <f t="shared" si="0"/>
        <v>-5.9307558567553542E-2</v>
      </c>
      <c r="J48" t="str">
        <f t="shared" si="1"/>
        <v/>
      </c>
      <c r="L48">
        <f t="shared" si="2"/>
        <v>1.919594106123812E-2</v>
      </c>
      <c r="M48" t="str">
        <f t="shared" si="3"/>
        <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C8AC-1A48-479D-B1C2-0D9B86124DED}">
  <dimension ref="A1:P34"/>
  <sheetViews>
    <sheetView topLeftCell="F1" workbookViewId="0">
      <selection activeCell="O1" sqref="O1:P1"/>
    </sheetView>
  </sheetViews>
  <sheetFormatPr defaultRowHeight="14.25"/>
  <cols>
    <col min="4" max="4" width="43.37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874</v>
      </c>
      <c r="B2" t="s">
        <v>875</v>
      </c>
      <c r="D2" t="s">
        <v>876</v>
      </c>
      <c r="E2">
        <v>-9.4556878550713597E-2</v>
      </c>
      <c r="F2">
        <v>-3.3325529416786508E-2</v>
      </c>
      <c r="G2">
        <v>0.54408299999999998</v>
      </c>
      <c r="I2">
        <f>IF(B2="pppurple",E2,"")</f>
        <v>-9.4556878550713597E-2</v>
      </c>
      <c r="J2" t="str">
        <f>IF(B2="pppurple","",E2)</f>
        <v/>
      </c>
      <c r="L2">
        <f>IF(B2="pppurple",F2,"")</f>
        <v>-3.3325529416786508E-2</v>
      </c>
      <c r="M2" t="str">
        <f>IF(B2="pppurple","",F2)</f>
        <v/>
      </c>
      <c r="O2" s="3">
        <f>_xlfn.STDEV.P(E2:E34)</f>
        <v>0.42607990654595468</v>
      </c>
      <c r="P2" s="3">
        <f>_xlfn.STDEV.P(F2:F34)</f>
        <v>9.5138847971333346E-2</v>
      </c>
    </row>
    <row r="3" spans="1:16">
      <c r="A3" t="s">
        <v>874</v>
      </c>
      <c r="B3" t="s">
        <v>877</v>
      </c>
      <c r="C3" t="s">
        <v>875</v>
      </c>
      <c r="D3" t="s">
        <v>878</v>
      </c>
      <c r="E3">
        <v>3.5101090955841352E-2</v>
      </c>
      <c r="F3">
        <v>-0.15158863681325441</v>
      </c>
      <c r="I3" t="str">
        <f t="shared" ref="I3:I34" si="0">IF(B3="pppurple",E3,"")</f>
        <v/>
      </c>
      <c r="J3">
        <f t="shared" ref="J3:J34" si="1">IF(B3="pppurple","",E3)</f>
        <v>3.5101090955841352E-2</v>
      </c>
      <c r="L3" t="str">
        <f t="shared" ref="L3:L34" si="2">IF(B3="pppurple",F3,"")</f>
        <v/>
      </c>
      <c r="M3">
        <f t="shared" ref="M3:M34" si="3">IF(B3="pppurple","",F3)</f>
        <v>-0.15158863681325441</v>
      </c>
    </row>
    <row r="4" spans="1:16">
      <c r="A4" t="s">
        <v>879</v>
      </c>
      <c r="B4" t="s">
        <v>877</v>
      </c>
      <c r="C4" t="s">
        <v>875</v>
      </c>
      <c r="D4" t="s">
        <v>880</v>
      </c>
      <c r="E4">
        <v>-0.1074164480142272</v>
      </c>
      <c r="F4">
        <v>-8.2870236844439504E-2</v>
      </c>
      <c r="I4" t="str">
        <f t="shared" si="0"/>
        <v/>
      </c>
      <c r="J4">
        <f t="shared" si="1"/>
        <v>-0.1074164480142272</v>
      </c>
      <c r="L4" t="str">
        <f t="shared" si="2"/>
        <v/>
      </c>
      <c r="M4">
        <f t="shared" si="3"/>
        <v>-8.2870236844439504E-2</v>
      </c>
    </row>
    <row r="5" spans="1:16">
      <c r="A5" t="s">
        <v>881</v>
      </c>
      <c r="B5" t="s">
        <v>877</v>
      </c>
      <c r="C5" t="s">
        <v>875</v>
      </c>
      <c r="D5" t="s">
        <v>882</v>
      </c>
      <c r="E5">
        <v>0.43926519299528488</v>
      </c>
      <c r="F5">
        <v>-0.1212956464331411</v>
      </c>
      <c r="I5" t="str">
        <f t="shared" si="0"/>
        <v/>
      </c>
      <c r="J5">
        <f t="shared" si="1"/>
        <v>0.43926519299528488</v>
      </c>
      <c r="L5" t="str">
        <f t="shared" si="2"/>
        <v/>
      </c>
      <c r="M5">
        <f t="shared" si="3"/>
        <v>-0.1212956464331411</v>
      </c>
    </row>
    <row r="6" spans="1:16">
      <c r="A6" t="s">
        <v>881</v>
      </c>
      <c r="B6" t="s">
        <v>877</v>
      </c>
      <c r="C6" t="s">
        <v>875</v>
      </c>
      <c r="D6" t="s">
        <v>883</v>
      </c>
      <c r="E6">
        <v>-0.17572995527855431</v>
      </c>
      <c r="F6">
        <v>-0.12874108781797339</v>
      </c>
      <c r="I6" t="str">
        <f t="shared" si="0"/>
        <v/>
      </c>
      <c r="J6">
        <f t="shared" si="1"/>
        <v>-0.17572995527855431</v>
      </c>
      <c r="L6" t="str">
        <f t="shared" si="2"/>
        <v/>
      </c>
      <c r="M6">
        <f t="shared" si="3"/>
        <v>-0.12874108781797339</v>
      </c>
    </row>
    <row r="7" spans="1:16">
      <c r="A7" t="s">
        <v>884</v>
      </c>
      <c r="B7" t="s">
        <v>877</v>
      </c>
      <c r="C7" t="s">
        <v>875</v>
      </c>
      <c r="D7" t="s">
        <v>885</v>
      </c>
      <c r="E7">
        <v>-9.9009562173385246E-2</v>
      </c>
      <c r="F7">
        <v>-0.1503099872232771</v>
      </c>
      <c r="I7" t="str">
        <f t="shared" si="0"/>
        <v/>
      </c>
      <c r="J7">
        <f t="shared" si="1"/>
        <v>-9.9009562173385246E-2</v>
      </c>
      <c r="L7" t="str">
        <f t="shared" si="2"/>
        <v/>
      </c>
      <c r="M7">
        <f t="shared" si="3"/>
        <v>-0.1503099872232771</v>
      </c>
    </row>
    <row r="8" spans="1:16">
      <c r="A8" t="s">
        <v>886</v>
      </c>
      <c r="B8" t="s">
        <v>877</v>
      </c>
      <c r="C8" t="s">
        <v>875</v>
      </c>
      <c r="D8" t="s">
        <v>887</v>
      </c>
      <c r="E8">
        <v>-0.5018459446962642</v>
      </c>
      <c r="F8">
        <v>1.383105044116262E-3</v>
      </c>
      <c r="I8" t="str">
        <f t="shared" si="0"/>
        <v/>
      </c>
      <c r="J8">
        <f t="shared" si="1"/>
        <v>-0.5018459446962642</v>
      </c>
      <c r="L8" t="str">
        <f t="shared" si="2"/>
        <v/>
      </c>
      <c r="M8">
        <f t="shared" si="3"/>
        <v>1.383105044116262E-3</v>
      </c>
    </row>
    <row r="9" spans="1:16">
      <c r="A9" t="s">
        <v>886</v>
      </c>
      <c r="B9" t="s">
        <v>877</v>
      </c>
      <c r="C9" t="s">
        <v>875</v>
      </c>
      <c r="D9" t="s">
        <v>888</v>
      </c>
      <c r="E9">
        <v>0.13104951756808811</v>
      </c>
      <c r="F9">
        <v>-0.1315030724515022</v>
      </c>
      <c r="I9" t="str">
        <f t="shared" si="0"/>
        <v/>
      </c>
      <c r="J9">
        <f t="shared" si="1"/>
        <v>0.13104951756808811</v>
      </c>
      <c r="L9" t="str">
        <f t="shared" si="2"/>
        <v/>
      </c>
      <c r="M9">
        <f t="shared" si="3"/>
        <v>-0.1315030724515022</v>
      </c>
    </row>
    <row r="10" spans="1:16">
      <c r="A10" t="s">
        <v>889</v>
      </c>
      <c r="B10" t="s">
        <v>877</v>
      </c>
      <c r="C10" t="s">
        <v>875</v>
      </c>
      <c r="D10" t="s">
        <v>890</v>
      </c>
      <c r="E10">
        <v>0.45678910272156342</v>
      </c>
      <c r="F10">
        <v>-0.1179778590698277</v>
      </c>
      <c r="I10" t="str">
        <f t="shared" si="0"/>
        <v/>
      </c>
      <c r="J10">
        <f t="shared" si="1"/>
        <v>0.45678910272156342</v>
      </c>
      <c r="L10" t="str">
        <f t="shared" si="2"/>
        <v/>
      </c>
      <c r="M10">
        <f t="shared" si="3"/>
        <v>-0.1179778590698277</v>
      </c>
    </row>
    <row r="11" spans="1:16">
      <c r="A11" t="s">
        <v>891</v>
      </c>
      <c r="B11" t="s">
        <v>877</v>
      </c>
      <c r="C11" t="s">
        <v>875</v>
      </c>
      <c r="D11" t="s">
        <v>892</v>
      </c>
      <c r="E11">
        <v>-0.28642711398957821</v>
      </c>
      <c r="F11">
        <v>1.887984139850418E-3</v>
      </c>
      <c r="I11" t="str">
        <f t="shared" si="0"/>
        <v/>
      </c>
      <c r="J11">
        <f t="shared" si="1"/>
        <v>-0.28642711398957821</v>
      </c>
      <c r="L11" t="str">
        <f t="shared" si="2"/>
        <v/>
      </c>
      <c r="M11">
        <f t="shared" si="3"/>
        <v>1.887984139850418E-3</v>
      </c>
    </row>
    <row r="12" spans="1:16">
      <c r="A12" t="s">
        <v>893</v>
      </c>
      <c r="B12" t="s">
        <v>875</v>
      </c>
      <c r="C12" t="s">
        <v>877</v>
      </c>
      <c r="D12" t="s">
        <v>894</v>
      </c>
      <c r="E12">
        <v>0.80704897989348146</v>
      </c>
      <c r="F12">
        <v>-4.1871147403353182E-2</v>
      </c>
      <c r="I12">
        <f t="shared" si="0"/>
        <v>0.80704897989348146</v>
      </c>
      <c r="J12" t="str">
        <f t="shared" si="1"/>
        <v/>
      </c>
      <c r="L12">
        <f t="shared" si="2"/>
        <v>-4.1871147403353182E-2</v>
      </c>
      <c r="M12" t="str">
        <f t="shared" si="3"/>
        <v/>
      </c>
    </row>
    <row r="13" spans="1:16">
      <c r="A13" t="s">
        <v>895</v>
      </c>
      <c r="B13" t="s">
        <v>877</v>
      </c>
      <c r="C13" t="s">
        <v>875</v>
      </c>
      <c r="D13" t="s">
        <v>896</v>
      </c>
      <c r="E13">
        <v>0.24982427238056221</v>
      </c>
      <c r="F13">
        <v>5.3992905774539253E-2</v>
      </c>
      <c r="I13" t="str">
        <f t="shared" si="0"/>
        <v/>
      </c>
      <c r="J13">
        <f t="shared" si="1"/>
        <v>0.24982427238056221</v>
      </c>
      <c r="L13" t="str">
        <f t="shared" si="2"/>
        <v/>
      </c>
      <c r="M13">
        <f t="shared" si="3"/>
        <v>5.3992905774539253E-2</v>
      </c>
    </row>
    <row r="14" spans="1:16">
      <c r="A14" t="s">
        <v>897</v>
      </c>
      <c r="B14" t="s">
        <v>875</v>
      </c>
      <c r="C14" t="s">
        <v>877</v>
      </c>
      <c r="D14" t="s">
        <v>898</v>
      </c>
      <c r="E14">
        <v>0.62055823653325759</v>
      </c>
      <c r="F14">
        <v>-7.2832568513107931E-2</v>
      </c>
      <c r="I14">
        <f t="shared" si="0"/>
        <v>0.62055823653325759</v>
      </c>
      <c r="J14" t="str">
        <f t="shared" si="1"/>
        <v/>
      </c>
      <c r="L14">
        <f t="shared" si="2"/>
        <v>-7.2832568513107931E-2</v>
      </c>
      <c r="M14" t="str">
        <f t="shared" si="3"/>
        <v/>
      </c>
    </row>
    <row r="15" spans="1:16">
      <c r="A15" t="s">
        <v>899</v>
      </c>
      <c r="B15" t="s">
        <v>877</v>
      </c>
      <c r="C15" t="s">
        <v>875</v>
      </c>
      <c r="D15" t="s">
        <v>900</v>
      </c>
      <c r="E15">
        <v>-0.18555002288554931</v>
      </c>
      <c r="F15">
        <v>-0.1491147645797887</v>
      </c>
      <c r="I15" t="str">
        <f t="shared" si="0"/>
        <v/>
      </c>
      <c r="J15">
        <f t="shared" si="1"/>
        <v>-0.18555002288554931</v>
      </c>
      <c r="L15" t="str">
        <f t="shared" si="2"/>
        <v/>
      </c>
      <c r="M15">
        <f t="shared" si="3"/>
        <v>-0.1491147645797887</v>
      </c>
    </row>
    <row r="16" spans="1:16">
      <c r="A16" t="s">
        <v>901</v>
      </c>
      <c r="B16" t="s">
        <v>877</v>
      </c>
      <c r="C16" t="s">
        <v>875</v>
      </c>
      <c r="D16" t="s">
        <v>902</v>
      </c>
      <c r="E16">
        <v>0.1664037757794061</v>
      </c>
      <c r="F16">
        <v>1.410243138112177E-2</v>
      </c>
      <c r="I16" t="str">
        <f t="shared" si="0"/>
        <v/>
      </c>
      <c r="J16">
        <f t="shared" si="1"/>
        <v>0.1664037757794061</v>
      </c>
      <c r="L16" t="str">
        <f t="shared" si="2"/>
        <v/>
      </c>
      <c r="M16">
        <f t="shared" si="3"/>
        <v>1.410243138112177E-2</v>
      </c>
    </row>
    <row r="17" spans="1:13">
      <c r="A17" t="s">
        <v>903</v>
      </c>
      <c r="B17" t="s">
        <v>875</v>
      </c>
      <c r="C17" t="s">
        <v>877</v>
      </c>
      <c r="D17" t="s">
        <v>904</v>
      </c>
      <c r="E17">
        <v>0.91119624459960091</v>
      </c>
      <c r="F17">
        <v>0.25645238493203959</v>
      </c>
      <c r="I17">
        <f t="shared" si="0"/>
        <v>0.91119624459960091</v>
      </c>
      <c r="J17" t="str">
        <f t="shared" si="1"/>
        <v/>
      </c>
      <c r="L17">
        <f t="shared" si="2"/>
        <v>0.25645238493203959</v>
      </c>
      <c r="M17" t="str">
        <f t="shared" si="3"/>
        <v/>
      </c>
    </row>
    <row r="18" spans="1:13">
      <c r="A18" t="s">
        <v>905</v>
      </c>
      <c r="B18" t="s">
        <v>875</v>
      </c>
      <c r="C18" t="s">
        <v>877</v>
      </c>
      <c r="D18" t="s">
        <v>906</v>
      </c>
      <c r="E18">
        <v>0.43243491099922782</v>
      </c>
      <c r="F18">
        <v>8.528572428079717E-2</v>
      </c>
      <c r="I18">
        <f t="shared" si="0"/>
        <v>0.43243491099922782</v>
      </c>
      <c r="J18" t="str">
        <f t="shared" si="1"/>
        <v/>
      </c>
      <c r="L18">
        <f t="shared" si="2"/>
        <v>8.528572428079717E-2</v>
      </c>
      <c r="M18" t="str">
        <f t="shared" si="3"/>
        <v/>
      </c>
    </row>
    <row r="19" spans="1:13">
      <c r="A19" t="s">
        <v>907</v>
      </c>
      <c r="B19" t="s">
        <v>877</v>
      </c>
      <c r="C19" t="s">
        <v>875</v>
      </c>
      <c r="D19" t="s">
        <v>908</v>
      </c>
      <c r="E19">
        <v>2.9739532652117932E-2</v>
      </c>
      <c r="F19">
        <v>9.6673011973393841E-3</v>
      </c>
      <c r="I19" t="str">
        <f t="shared" si="0"/>
        <v/>
      </c>
      <c r="J19">
        <f t="shared" si="1"/>
        <v>2.9739532652117932E-2</v>
      </c>
      <c r="L19" t="str">
        <f t="shared" si="2"/>
        <v/>
      </c>
      <c r="M19">
        <f t="shared" si="3"/>
        <v>9.6673011973393841E-3</v>
      </c>
    </row>
    <row r="20" spans="1:13">
      <c r="A20" t="s">
        <v>907</v>
      </c>
      <c r="B20" t="s">
        <v>875</v>
      </c>
      <c r="C20" t="s">
        <v>877</v>
      </c>
      <c r="D20" t="s">
        <v>909</v>
      </c>
      <c r="E20">
        <v>-0.46735968260976918</v>
      </c>
      <c r="F20">
        <v>-0.118994172822283</v>
      </c>
      <c r="I20">
        <f t="shared" si="0"/>
        <v>-0.46735968260976918</v>
      </c>
      <c r="J20" t="str">
        <f t="shared" si="1"/>
        <v/>
      </c>
      <c r="L20">
        <f t="shared" si="2"/>
        <v>-0.118994172822283</v>
      </c>
      <c r="M20" t="str">
        <f t="shared" si="3"/>
        <v/>
      </c>
    </row>
    <row r="21" spans="1:13">
      <c r="A21" t="s">
        <v>910</v>
      </c>
      <c r="B21" t="s">
        <v>877</v>
      </c>
      <c r="C21" t="s">
        <v>875</v>
      </c>
      <c r="D21" t="s">
        <v>911</v>
      </c>
      <c r="E21">
        <v>0.74945302128172253</v>
      </c>
      <c r="F21">
        <v>-5.267514970177517E-2</v>
      </c>
      <c r="I21" t="str">
        <f t="shared" si="0"/>
        <v/>
      </c>
      <c r="J21">
        <f t="shared" si="1"/>
        <v>0.74945302128172253</v>
      </c>
      <c r="L21" t="str">
        <f t="shared" si="2"/>
        <v/>
      </c>
      <c r="M21">
        <f t="shared" si="3"/>
        <v>-5.267514970177517E-2</v>
      </c>
    </row>
    <row r="22" spans="1:13">
      <c r="A22" t="s">
        <v>912</v>
      </c>
      <c r="B22" t="s">
        <v>877</v>
      </c>
      <c r="C22" t="s">
        <v>875</v>
      </c>
      <c r="D22" t="s">
        <v>913</v>
      </c>
      <c r="E22">
        <v>-0.43001164762733612</v>
      </c>
      <c r="F22">
        <v>-0.20813157115025391</v>
      </c>
      <c r="I22" t="str">
        <f t="shared" si="0"/>
        <v/>
      </c>
      <c r="J22">
        <f t="shared" si="1"/>
        <v>-0.43001164762733612</v>
      </c>
      <c r="L22" t="str">
        <f t="shared" si="2"/>
        <v/>
      </c>
      <c r="M22">
        <f t="shared" si="3"/>
        <v>-0.20813157115025391</v>
      </c>
    </row>
    <row r="23" spans="1:13">
      <c r="A23" t="s">
        <v>914</v>
      </c>
      <c r="B23" t="s">
        <v>877</v>
      </c>
      <c r="C23" t="s">
        <v>875</v>
      </c>
      <c r="D23" t="s">
        <v>915</v>
      </c>
      <c r="E23">
        <v>-0.67550184224512955</v>
      </c>
      <c r="F23">
        <v>-0.16642401744750321</v>
      </c>
      <c r="I23" t="str">
        <f t="shared" si="0"/>
        <v/>
      </c>
      <c r="J23">
        <f t="shared" si="1"/>
        <v>-0.67550184224512955</v>
      </c>
      <c r="L23" t="str">
        <f t="shared" si="2"/>
        <v/>
      </c>
      <c r="M23">
        <f t="shared" si="3"/>
        <v>-0.16642401744750321</v>
      </c>
    </row>
    <row r="24" spans="1:13">
      <c r="A24" t="s">
        <v>914</v>
      </c>
      <c r="B24" t="s">
        <v>877</v>
      </c>
      <c r="C24" t="s">
        <v>875</v>
      </c>
      <c r="D24" t="s">
        <v>916</v>
      </c>
      <c r="E24">
        <v>-0.33541721249380302</v>
      </c>
      <c r="F24">
        <v>-0.17982901096151049</v>
      </c>
      <c r="I24" t="str">
        <f t="shared" si="0"/>
        <v/>
      </c>
      <c r="J24">
        <f t="shared" si="1"/>
        <v>-0.33541721249380302</v>
      </c>
      <c r="L24" t="str">
        <f t="shared" si="2"/>
        <v/>
      </c>
      <c r="M24">
        <f t="shared" si="3"/>
        <v>-0.17982901096151049</v>
      </c>
    </row>
    <row r="25" spans="1:13">
      <c r="A25" t="s">
        <v>914</v>
      </c>
      <c r="B25" t="s">
        <v>875</v>
      </c>
      <c r="C25" t="s">
        <v>877</v>
      </c>
      <c r="D25" t="s">
        <v>917</v>
      </c>
      <c r="E25">
        <v>-0.67551862299766241</v>
      </c>
      <c r="F25">
        <v>-0.17251035256438171</v>
      </c>
      <c r="I25">
        <f t="shared" si="0"/>
        <v>-0.67551862299766241</v>
      </c>
      <c r="J25" t="str">
        <f t="shared" si="1"/>
        <v/>
      </c>
      <c r="L25">
        <f t="shared" si="2"/>
        <v>-0.17251035256438171</v>
      </c>
      <c r="M25" t="str">
        <f t="shared" si="3"/>
        <v/>
      </c>
    </row>
    <row r="26" spans="1:13">
      <c r="A26" t="s">
        <v>918</v>
      </c>
      <c r="B26" t="s">
        <v>877</v>
      </c>
      <c r="C26" t="s">
        <v>875</v>
      </c>
      <c r="D26" t="s">
        <v>919</v>
      </c>
      <c r="E26">
        <v>4.5877472437838802E-2</v>
      </c>
      <c r="F26">
        <v>-8.4380746641426252E-2</v>
      </c>
      <c r="I26" t="str">
        <f t="shared" si="0"/>
        <v/>
      </c>
      <c r="J26">
        <f t="shared" si="1"/>
        <v>4.5877472437838802E-2</v>
      </c>
      <c r="L26" t="str">
        <f t="shared" si="2"/>
        <v/>
      </c>
      <c r="M26">
        <f t="shared" si="3"/>
        <v>-8.4380746641426252E-2</v>
      </c>
    </row>
    <row r="27" spans="1:13">
      <c r="A27" t="s">
        <v>918</v>
      </c>
      <c r="B27" t="s">
        <v>875</v>
      </c>
      <c r="C27" t="s">
        <v>877</v>
      </c>
      <c r="D27" t="s">
        <v>920</v>
      </c>
      <c r="E27">
        <v>-0.55043092773504121</v>
      </c>
      <c r="F27">
        <v>-0.17827877909219231</v>
      </c>
      <c r="I27">
        <f t="shared" si="0"/>
        <v>-0.55043092773504121</v>
      </c>
      <c r="J27" t="str">
        <f t="shared" si="1"/>
        <v/>
      </c>
      <c r="L27">
        <f t="shared" si="2"/>
        <v>-0.17827877909219231</v>
      </c>
      <c r="M27" t="str">
        <f t="shared" si="3"/>
        <v/>
      </c>
    </row>
    <row r="28" spans="1:13">
      <c r="A28" t="s">
        <v>918</v>
      </c>
      <c r="B28" t="s">
        <v>877</v>
      </c>
      <c r="C28" t="s">
        <v>875</v>
      </c>
      <c r="D28" t="s">
        <v>921</v>
      </c>
      <c r="E28">
        <v>0.1216789027546674</v>
      </c>
      <c r="F28">
        <v>-0.14991014464736041</v>
      </c>
      <c r="I28" t="str">
        <f t="shared" si="0"/>
        <v/>
      </c>
      <c r="J28">
        <f t="shared" si="1"/>
        <v>0.1216789027546674</v>
      </c>
      <c r="L28" t="str">
        <f t="shared" si="2"/>
        <v/>
      </c>
      <c r="M28">
        <f t="shared" si="3"/>
        <v>-0.14991014464736041</v>
      </c>
    </row>
    <row r="29" spans="1:13">
      <c r="A29" t="s">
        <v>922</v>
      </c>
      <c r="B29" t="s">
        <v>877</v>
      </c>
      <c r="C29" t="s">
        <v>875</v>
      </c>
      <c r="D29" t="s">
        <v>923</v>
      </c>
      <c r="E29">
        <v>-0.36209544676810118</v>
      </c>
      <c r="F29">
        <v>-0.16296775463234611</v>
      </c>
      <c r="I29" t="str">
        <f t="shared" si="0"/>
        <v/>
      </c>
      <c r="J29">
        <f t="shared" si="1"/>
        <v>-0.36209544676810118</v>
      </c>
      <c r="L29" t="str">
        <f t="shared" si="2"/>
        <v/>
      </c>
      <c r="M29">
        <f t="shared" si="3"/>
        <v>-0.16296775463234611</v>
      </c>
    </row>
    <row r="30" spans="1:13">
      <c r="A30" t="s">
        <v>924</v>
      </c>
      <c r="B30" t="s">
        <v>875</v>
      </c>
      <c r="C30" t="s">
        <v>877</v>
      </c>
      <c r="D30" t="s">
        <v>925</v>
      </c>
      <c r="E30">
        <v>0.29076931564214797</v>
      </c>
      <c r="F30">
        <v>-0.16645202086672739</v>
      </c>
      <c r="I30">
        <f t="shared" si="0"/>
        <v>0.29076931564214797</v>
      </c>
      <c r="J30" t="str">
        <f t="shared" si="1"/>
        <v/>
      </c>
      <c r="L30">
        <f t="shared" si="2"/>
        <v>-0.16645202086672739</v>
      </c>
      <c r="M30" t="str">
        <f t="shared" si="3"/>
        <v/>
      </c>
    </row>
    <row r="31" spans="1:13">
      <c r="A31" t="s">
        <v>926</v>
      </c>
      <c r="B31" t="s">
        <v>877</v>
      </c>
      <c r="C31" t="s">
        <v>875</v>
      </c>
      <c r="E31">
        <v>-0.14757379549832761</v>
      </c>
      <c r="F31">
        <v>-0.1503099872232771</v>
      </c>
      <c r="I31" t="str">
        <f t="shared" si="0"/>
        <v/>
      </c>
      <c r="J31">
        <f t="shared" si="1"/>
        <v>-0.14757379549832761</v>
      </c>
      <c r="L31" t="str">
        <f t="shared" si="2"/>
        <v/>
      </c>
      <c r="M31">
        <f t="shared" si="3"/>
        <v>-0.1503099872232771</v>
      </c>
    </row>
    <row r="32" spans="1:13">
      <c r="A32" t="s">
        <v>927</v>
      </c>
      <c r="B32" t="s">
        <v>875</v>
      </c>
      <c r="C32" t="s">
        <v>877</v>
      </c>
      <c r="D32" t="s">
        <v>928</v>
      </c>
      <c r="E32">
        <v>-0.5428707530584822</v>
      </c>
      <c r="F32">
        <v>-0.1059202201249218</v>
      </c>
      <c r="I32">
        <f t="shared" si="0"/>
        <v>-0.5428707530584822</v>
      </c>
      <c r="J32" t="str">
        <f t="shared" si="1"/>
        <v/>
      </c>
      <c r="L32">
        <f t="shared" si="2"/>
        <v>-0.1059202201249218</v>
      </c>
      <c r="M32" t="str">
        <f t="shared" si="3"/>
        <v/>
      </c>
    </row>
    <row r="33" spans="1:13">
      <c r="A33" t="s">
        <v>929</v>
      </c>
      <c r="B33" t="s">
        <v>877</v>
      </c>
      <c r="C33" t="s">
        <v>875</v>
      </c>
      <c r="D33" t="s">
        <v>930</v>
      </c>
      <c r="E33">
        <v>-0.2271360788702963</v>
      </c>
      <c r="F33">
        <v>-0.14711909437045889</v>
      </c>
      <c r="I33" t="str">
        <f t="shared" si="0"/>
        <v/>
      </c>
      <c r="J33">
        <f t="shared" si="1"/>
        <v>-0.2271360788702963</v>
      </c>
      <c r="L33" t="str">
        <f t="shared" si="2"/>
        <v/>
      </c>
      <c r="M33">
        <f t="shared" si="3"/>
        <v>-0.14711909437045889</v>
      </c>
    </row>
    <row r="34" spans="1:13">
      <c r="A34" t="s">
        <v>929</v>
      </c>
      <c r="B34" t="s">
        <v>875</v>
      </c>
      <c r="C34" t="s">
        <v>877</v>
      </c>
      <c r="D34" t="s">
        <v>931</v>
      </c>
      <c r="E34">
        <v>-0.34466541843554049</v>
      </c>
      <c r="F34">
        <v>-0.1256099675345958</v>
      </c>
      <c r="I34">
        <f t="shared" si="0"/>
        <v>-0.34466541843554049</v>
      </c>
      <c r="J34" t="str">
        <f t="shared" si="1"/>
        <v/>
      </c>
      <c r="L34">
        <f t="shared" si="2"/>
        <v>-0.1256099675345958</v>
      </c>
      <c r="M34" t="str">
        <f t="shared" si="3"/>
        <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52924-2617-4CCB-976D-0D79EA9E8F78}">
  <dimension ref="A1:P40"/>
  <sheetViews>
    <sheetView topLeftCell="F1" workbookViewId="0">
      <selection activeCell="O1" sqref="O1:P1"/>
    </sheetView>
  </sheetViews>
  <sheetFormatPr defaultRowHeight="14.25"/>
  <cols>
    <col min="4" max="4" width="42"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932</v>
      </c>
      <c r="B2" t="s">
        <v>933</v>
      </c>
      <c r="D2" t="s">
        <v>934</v>
      </c>
      <c r="E2">
        <v>-0.56218050424729915</v>
      </c>
      <c r="F2">
        <v>-0.2066367597331483</v>
      </c>
      <c r="G2">
        <v>0.696465</v>
      </c>
      <c r="I2">
        <f>IF(B2="kisil",E2,"")</f>
        <v>-0.56218050424729915</v>
      </c>
      <c r="J2" t="str">
        <f>IF(B2="kisil","",E2)</f>
        <v/>
      </c>
      <c r="L2">
        <f>IF(B2="kisil",F2,"")</f>
        <v>-0.2066367597331483</v>
      </c>
      <c r="M2" t="str">
        <f>IF(B2="kisil","",F2)</f>
        <v/>
      </c>
      <c r="O2" s="3">
        <f>_xlfn.STDEV.P(E2:E40)</f>
        <v>0.41742579442326244</v>
      </c>
      <c r="P2" s="3">
        <f>_xlfn.STDEV.P(F2:F40)</f>
        <v>8.5516106258082467E-2</v>
      </c>
    </row>
    <row r="3" spans="1:16">
      <c r="A3" t="s">
        <v>935</v>
      </c>
      <c r="B3" t="s">
        <v>933</v>
      </c>
      <c r="D3" t="s">
        <v>936</v>
      </c>
      <c r="E3">
        <v>0.56549409511301763</v>
      </c>
      <c r="F3">
        <v>-0.14671369221663089</v>
      </c>
      <c r="I3">
        <f t="shared" ref="I3:I40" si="0">IF(B3="kisil",E3,"")</f>
        <v>0.56549409511301763</v>
      </c>
      <c r="J3" t="str">
        <f t="shared" ref="J3:J40" si="1">IF(B3="kisil","",E3)</f>
        <v/>
      </c>
      <c r="L3">
        <f t="shared" ref="L3:L40" si="2">IF(B3="kisil",F3,"")</f>
        <v>-0.14671369221663089</v>
      </c>
      <c r="M3" t="str">
        <f t="shared" ref="M3:M40" si="3">IF(B3="kisil","",F3)</f>
        <v/>
      </c>
    </row>
    <row r="4" spans="1:16">
      <c r="A4" t="s">
        <v>935</v>
      </c>
      <c r="B4" t="s">
        <v>937</v>
      </c>
      <c r="C4" t="s">
        <v>933</v>
      </c>
      <c r="D4" t="s">
        <v>938</v>
      </c>
      <c r="E4">
        <v>-0.59894233008271192</v>
      </c>
      <c r="F4">
        <v>-0.21288245956039589</v>
      </c>
      <c r="I4" t="str">
        <f t="shared" si="0"/>
        <v/>
      </c>
      <c r="J4">
        <f t="shared" si="1"/>
        <v>-0.59894233008271192</v>
      </c>
      <c r="L4" t="str">
        <f t="shared" si="2"/>
        <v/>
      </c>
      <c r="M4">
        <f t="shared" si="3"/>
        <v>-0.21288245956039589</v>
      </c>
    </row>
    <row r="5" spans="1:16">
      <c r="A5" t="s">
        <v>939</v>
      </c>
      <c r="B5" t="s">
        <v>933</v>
      </c>
      <c r="C5" t="s">
        <v>937</v>
      </c>
      <c r="D5" t="s">
        <v>940</v>
      </c>
      <c r="E5">
        <v>-0.15990840421542571</v>
      </c>
      <c r="F5">
        <v>5.0549450738775648E-2</v>
      </c>
      <c r="I5">
        <f t="shared" si="0"/>
        <v>-0.15990840421542571</v>
      </c>
      <c r="J5" t="str">
        <f t="shared" si="1"/>
        <v/>
      </c>
      <c r="L5">
        <f t="shared" si="2"/>
        <v>5.0549450738775648E-2</v>
      </c>
      <c r="M5" t="str">
        <f t="shared" si="3"/>
        <v/>
      </c>
    </row>
    <row r="6" spans="1:16">
      <c r="A6" t="s">
        <v>939</v>
      </c>
      <c r="B6" t="s">
        <v>937</v>
      </c>
      <c r="C6" t="s">
        <v>933</v>
      </c>
      <c r="D6" t="s">
        <v>941</v>
      </c>
      <c r="E6">
        <v>-0.5829403796161301</v>
      </c>
      <c r="F6">
        <v>-0.1686323924455195</v>
      </c>
      <c r="I6" t="str">
        <f t="shared" si="0"/>
        <v/>
      </c>
      <c r="J6">
        <f t="shared" si="1"/>
        <v>-0.5829403796161301</v>
      </c>
      <c r="L6" t="str">
        <f t="shared" si="2"/>
        <v/>
      </c>
      <c r="M6">
        <f t="shared" si="3"/>
        <v>-0.1686323924455195</v>
      </c>
    </row>
    <row r="7" spans="1:16">
      <c r="A7" t="s">
        <v>939</v>
      </c>
      <c r="B7" t="s">
        <v>933</v>
      </c>
      <c r="C7" t="s">
        <v>937</v>
      </c>
      <c r="D7" t="s">
        <v>942</v>
      </c>
      <c r="E7">
        <v>-0.43188401712610019</v>
      </c>
      <c r="F7">
        <v>-0.1503099872232771</v>
      </c>
      <c r="I7">
        <f t="shared" si="0"/>
        <v>-0.43188401712610019</v>
      </c>
      <c r="J7" t="str">
        <f t="shared" si="1"/>
        <v/>
      </c>
      <c r="L7">
        <f t="shared" si="2"/>
        <v>-0.1503099872232771</v>
      </c>
      <c r="M7" t="str">
        <f t="shared" si="3"/>
        <v/>
      </c>
    </row>
    <row r="8" spans="1:16">
      <c r="A8" t="s">
        <v>943</v>
      </c>
      <c r="B8" t="s">
        <v>937</v>
      </c>
      <c r="C8" t="s">
        <v>933</v>
      </c>
      <c r="D8" t="s">
        <v>944</v>
      </c>
      <c r="E8">
        <v>-0.14757379549832761</v>
      </c>
      <c r="F8">
        <v>-0.1503099872232771</v>
      </c>
      <c r="I8" t="str">
        <f t="shared" si="0"/>
        <v/>
      </c>
      <c r="J8">
        <f t="shared" si="1"/>
        <v>-0.14757379549832761</v>
      </c>
      <c r="L8" t="str">
        <f t="shared" si="2"/>
        <v/>
      </c>
      <c r="M8">
        <f t="shared" si="3"/>
        <v>-0.1503099872232771</v>
      </c>
    </row>
    <row r="9" spans="1:16">
      <c r="A9" t="s">
        <v>945</v>
      </c>
      <c r="B9" t="s">
        <v>933</v>
      </c>
      <c r="C9" t="s">
        <v>937</v>
      </c>
      <c r="D9" t="s">
        <v>946</v>
      </c>
      <c r="E9">
        <v>0.52468935458151766</v>
      </c>
      <c r="F9">
        <v>-0.1212956464331411</v>
      </c>
      <c r="I9">
        <f t="shared" si="0"/>
        <v>0.52468935458151766</v>
      </c>
      <c r="J9" t="str">
        <f t="shared" si="1"/>
        <v/>
      </c>
      <c r="L9">
        <f t="shared" si="2"/>
        <v>-0.1212956464331411</v>
      </c>
      <c r="M9" t="str">
        <f t="shared" si="3"/>
        <v/>
      </c>
    </row>
    <row r="10" spans="1:16">
      <c r="A10" t="s">
        <v>947</v>
      </c>
      <c r="B10" t="s">
        <v>937</v>
      </c>
      <c r="C10" t="s">
        <v>933</v>
      </c>
      <c r="D10" t="s">
        <v>948</v>
      </c>
      <c r="E10">
        <v>-0.32861276716705112</v>
      </c>
      <c r="F10">
        <v>-0.1503099872232771</v>
      </c>
      <c r="I10" t="str">
        <f t="shared" si="0"/>
        <v/>
      </c>
      <c r="J10">
        <f t="shared" si="1"/>
        <v>-0.32861276716705112</v>
      </c>
      <c r="L10" t="str">
        <f t="shared" si="2"/>
        <v/>
      </c>
      <c r="M10">
        <f t="shared" si="3"/>
        <v>-0.1503099872232771</v>
      </c>
    </row>
    <row r="11" spans="1:16">
      <c r="A11" t="s">
        <v>949</v>
      </c>
      <c r="B11" t="s">
        <v>933</v>
      </c>
      <c r="C11" t="s">
        <v>937</v>
      </c>
      <c r="D11" t="s">
        <v>950</v>
      </c>
      <c r="E11">
        <v>-0.63639869871207888</v>
      </c>
      <c r="F11">
        <v>-0.19803744044022259</v>
      </c>
      <c r="I11">
        <f t="shared" si="0"/>
        <v>-0.63639869871207888</v>
      </c>
      <c r="J11" t="str">
        <f t="shared" si="1"/>
        <v/>
      </c>
      <c r="L11">
        <f t="shared" si="2"/>
        <v>-0.19803744044022259</v>
      </c>
      <c r="M11" t="str">
        <f t="shared" si="3"/>
        <v/>
      </c>
    </row>
    <row r="12" spans="1:16">
      <c r="A12" t="s">
        <v>951</v>
      </c>
      <c r="B12" t="s">
        <v>937</v>
      </c>
      <c r="C12" t="s">
        <v>933</v>
      </c>
      <c r="D12" t="s">
        <v>952</v>
      </c>
      <c r="E12">
        <v>-0.61847793407082907</v>
      </c>
      <c r="F12">
        <v>-0.24258836047938509</v>
      </c>
      <c r="I12" t="str">
        <f t="shared" si="0"/>
        <v/>
      </c>
      <c r="J12">
        <f t="shared" si="1"/>
        <v>-0.61847793407082907</v>
      </c>
      <c r="L12" t="str">
        <f t="shared" si="2"/>
        <v/>
      </c>
      <c r="M12">
        <f t="shared" si="3"/>
        <v>-0.24258836047938509</v>
      </c>
    </row>
    <row r="13" spans="1:16">
      <c r="A13" t="s">
        <v>953</v>
      </c>
      <c r="B13" t="s">
        <v>933</v>
      </c>
      <c r="C13" t="s">
        <v>937</v>
      </c>
      <c r="D13" t="s">
        <v>954</v>
      </c>
      <c r="E13">
        <v>-0.48856997963858217</v>
      </c>
      <c r="F13">
        <v>-0.13149520506925971</v>
      </c>
      <c r="I13">
        <f t="shared" si="0"/>
        <v>-0.48856997963858217</v>
      </c>
      <c r="J13" t="str">
        <f t="shared" si="1"/>
        <v/>
      </c>
      <c r="L13">
        <f t="shared" si="2"/>
        <v>-0.13149520506925971</v>
      </c>
      <c r="M13" t="str">
        <f t="shared" si="3"/>
        <v/>
      </c>
    </row>
    <row r="14" spans="1:16">
      <c r="A14" t="s">
        <v>955</v>
      </c>
      <c r="B14" t="s">
        <v>937</v>
      </c>
      <c r="C14" t="s">
        <v>933</v>
      </c>
      <c r="D14" t="s">
        <v>956</v>
      </c>
      <c r="E14">
        <v>-0.37335445921926902</v>
      </c>
      <c r="F14">
        <v>-0.16480717762192501</v>
      </c>
      <c r="I14" t="str">
        <f t="shared" si="0"/>
        <v/>
      </c>
      <c r="J14">
        <f t="shared" si="1"/>
        <v>-0.37335445921926902</v>
      </c>
      <c r="L14" t="str">
        <f t="shared" si="2"/>
        <v/>
      </c>
      <c r="M14">
        <f t="shared" si="3"/>
        <v>-0.16480717762192501</v>
      </c>
    </row>
    <row r="15" spans="1:16">
      <c r="A15" t="s">
        <v>955</v>
      </c>
      <c r="B15" t="s">
        <v>933</v>
      </c>
      <c r="C15" t="s">
        <v>937</v>
      </c>
      <c r="D15" t="s">
        <v>957</v>
      </c>
      <c r="E15">
        <v>-0.84378017223973956</v>
      </c>
      <c r="F15">
        <v>-0.31438786647345368</v>
      </c>
      <c r="I15">
        <f t="shared" si="0"/>
        <v>-0.84378017223973956</v>
      </c>
      <c r="J15" t="str">
        <f t="shared" si="1"/>
        <v/>
      </c>
      <c r="L15">
        <f t="shared" si="2"/>
        <v>-0.31438786647345368</v>
      </c>
      <c r="M15" t="str">
        <f t="shared" si="3"/>
        <v/>
      </c>
    </row>
    <row r="16" spans="1:16">
      <c r="A16" t="s">
        <v>958</v>
      </c>
      <c r="B16" t="s">
        <v>933</v>
      </c>
      <c r="C16" t="s">
        <v>937</v>
      </c>
      <c r="D16" t="s">
        <v>959</v>
      </c>
      <c r="E16">
        <v>-0.30008134985472013</v>
      </c>
      <c r="F16">
        <v>-0.20057512704641131</v>
      </c>
      <c r="I16">
        <f t="shared" si="0"/>
        <v>-0.30008134985472013</v>
      </c>
      <c r="J16" t="str">
        <f t="shared" si="1"/>
        <v/>
      </c>
      <c r="L16">
        <f t="shared" si="2"/>
        <v>-0.20057512704641131</v>
      </c>
      <c r="M16" t="str">
        <f t="shared" si="3"/>
        <v/>
      </c>
    </row>
    <row r="17" spans="1:13">
      <c r="A17" t="s">
        <v>958</v>
      </c>
      <c r="B17" t="s">
        <v>937</v>
      </c>
      <c r="C17" t="s">
        <v>933</v>
      </c>
      <c r="D17" t="s">
        <v>960</v>
      </c>
      <c r="E17">
        <v>0.61577738658100589</v>
      </c>
      <c r="F17">
        <v>-0.1177162888996571</v>
      </c>
      <c r="I17" t="str">
        <f t="shared" si="0"/>
        <v/>
      </c>
      <c r="J17">
        <f t="shared" si="1"/>
        <v>0.61577738658100589</v>
      </c>
      <c r="L17" t="str">
        <f t="shared" si="2"/>
        <v/>
      </c>
      <c r="M17">
        <f t="shared" si="3"/>
        <v>-0.1177162888996571</v>
      </c>
    </row>
    <row r="18" spans="1:13">
      <c r="A18" t="s">
        <v>961</v>
      </c>
      <c r="B18" t="s">
        <v>933</v>
      </c>
      <c r="C18" t="s">
        <v>937</v>
      </c>
      <c r="D18" t="s">
        <v>962</v>
      </c>
      <c r="E18">
        <v>0.46670366797535268</v>
      </c>
      <c r="F18">
        <v>-8.7605774590854835E-2</v>
      </c>
      <c r="I18">
        <f t="shared" si="0"/>
        <v>0.46670366797535268</v>
      </c>
      <c r="J18" t="str">
        <f t="shared" si="1"/>
        <v/>
      </c>
      <c r="L18">
        <f t="shared" si="2"/>
        <v>-8.7605774590854835E-2</v>
      </c>
      <c r="M18" t="str">
        <f t="shared" si="3"/>
        <v/>
      </c>
    </row>
    <row r="19" spans="1:13">
      <c r="A19" t="s">
        <v>963</v>
      </c>
      <c r="B19" t="s">
        <v>937</v>
      </c>
      <c r="C19" t="s">
        <v>933</v>
      </c>
      <c r="D19" t="s">
        <v>964</v>
      </c>
      <c r="E19">
        <v>-0.11229333086648691</v>
      </c>
      <c r="F19">
        <v>-0.1503099872232771</v>
      </c>
      <c r="I19" t="str">
        <f t="shared" si="0"/>
        <v/>
      </c>
      <c r="J19">
        <f t="shared" si="1"/>
        <v>-0.11229333086648691</v>
      </c>
      <c r="L19" t="str">
        <f t="shared" si="2"/>
        <v/>
      </c>
      <c r="M19">
        <f t="shared" si="3"/>
        <v>-0.1503099872232771</v>
      </c>
    </row>
    <row r="20" spans="1:13">
      <c r="A20" t="s">
        <v>965</v>
      </c>
      <c r="B20" t="s">
        <v>933</v>
      </c>
      <c r="C20" t="s">
        <v>937</v>
      </c>
      <c r="D20" t="s">
        <v>966</v>
      </c>
      <c r="E20">
        <v>-0.3181567853742519</v>
      </c>
      <c r="F20">
        <v>-0.2308869555293159</v>
      </c>
      <c r="I20">
        <f t="shared" si="0"/>
        <v>-0.3181567853742519</v>
      </c>
      <c r="J20" t="str">
        <f t="shared" si="1"/>
        <v/>
      </c>
      <c r="L20">
        <f t="shared" si="2"/>
        <v>-0.2308869555293159</v>
      </c>
      <c r="M20" t="str">
        <f t="shared" si="3"/>
        <v/>
      </c>
    </row>
    <row r="21" spans="1:13">
      <c r="A21" t="s">
        <v>965</v>
      </c>
      <c r="B21" t="s">
        <v>937</v>
      </c>
      <c r="C21" t="s">
        <v>933</v>
      </c>
      <c r="D21" t="s">
        <v>967</v>
      </c>
      <c r="E21">
        <v>-0.26227235093217671</v>
      </c>
      <c r="F21">
        <v>-0.1503099872232771</v>
      </c>
      <c r="I21" t="str">
        <f t="shared" si="0"/>
        <v/>
      </c>
      <c r="J21">
        <f t="shared" si="1"/>
        <v>-0.26227235093217671</v>
      </c>
      <c r="L21" t="str">
        <f t="shared" si="2"/>
        <v/>
      </c>
      <c r="M21">
        <f t="shared" si="3"/>
        <v>-0.1503099872232771</v>
      </c>
    </row>
    <row r="22" spans="1:13">
      <c r="A22" t="s">
        <v>968</v>
      </c>
      <c r="B22" t="s">
        <v>933</v>
      </c>
      <c r="C22" t="s">
        <v>937</v>
      </c>
      <c r="D22" t="s">
        <v>969</v>
      </c>
      <c r="E22">
        <v>-0.80249250674442263</v>
      </c>
      <c r="F22">
        <v>-0.26663878751856618</v>
      </c>
      <c r="I22">
        <f t="shared" si="0"/>
        <v>-0.80249250674442263</v>
      </c>
      <c r="J22" t="str">
        <f t="shared" si="1"/>
        <v/>
      </c>
      <c r="L22">
        <f t="shared" si="2"/>
        <v>-0.26663878751856618</v>
      </c>
      <c r="M22" t="str">
        <f t="shared" si="3"/>
        <v/>
      </c>
    </row>
    <row r="23" spans="1:13">
      <c r="A23" t="s">
        <v>970</v>
      </c>
      <c r="B23" t="s">
        <v>937</v>
      </c>
      <c r="C23" t="s">
        <v>933</v>
      </c>
      <c r="D23" t="s">
        <v>971</v>
      </c>
      <c r="E23">
        <v>-0.33553741010198412</v>
      </c>
      <c r="F23">
        <v>-0.1503099872232771</v>
      </c>
      <c r="I23" t="str">
        <f t="shared" si="0"/>
        <v/>
      </c>
      <c r="J23">
        <f t="shared" si="1"/>
        <v>-0.33553741010198412</v>
      </c>
      <c r="L23" t="str">
        <f t="shared" si="2"/>
        <v/>
      </c>
      <c r="M23">
        <f t="shared" si="3"/>
        <v>-0.1503099872232771</v>
      </c>
    </row>
    <row r="24" spans="1:13">
      <c r="A24" t="s">
        <v>972</v>
      </c>
      <c r="B24" t="s">
        <v>933</v>
      </c>
      <c r="C24" t="s">
        <v>937</v>
      </c>
      <c r="D24" t="s">
        <v>973</v>
      </c>
      <c r="E24">
        <v>3.1130063036855841E-2</v>
      </c>
      <c r="F24">
        <v>-6.2648071943421701E-2</v>
      </c>
      <c r="I24">
        <f t="shared" si="0"/>
        <v>3.1130063036855841E-2</v>
      </c>
      <c r="J24" t="str">
        <f t="shared" si="1"/>
        <v/>
      </c>
      <c r="L24">
        <f t="shared" si="2"/>
        <v>-6.2648071943421701E-2</v>
      </c>
      <c r="M24" t="str">
        <f t="shared" si="3"/>
        <v/>
      </c>
    </row>
    <row r="25" spans="1:13">
      <c r="A25" t="s">
        <v>974</v>
      </c>
      <c r="B25" t="s">
        <v>933</v>
      </c>
      <c r="C25" t="s">
        <v>937</v>
      </c>
      <c r="D25" t="s">
        <v>975</v>
      </c>
      <c r="E25">
        <v>0.38227165676066538</v>
      </c>
      <c r="F25">
        <v>-4.6493841280806858E-2</v>
      </c>
      <c r="I25">
        <f t="shared" si="0"/>
        <v>0.38227165676066538</v>
      </c>
      <c r="J25" t="str">
        <f t="shared" si="1"/>
        <v/>
      </c>
      <c r="L25">
        <f t="shared" si="2"/>
        <v>-4.6493841280806858E-2</v>
      </c>
      <c r="M25" t="str">
        <f t="shared" si="3"/>
        <v/>
      </c>
    </row>
    <row r="26" spans="1:13">
      <c r="A26" t="s">
        <v>976</v>
      </c>
      <c r="B26" t="s">
        <v>937</v>
      </c>
      <c r="C26" t="s">
        <v>933</v>
      </c>
      <c r="D26" t="s">
        <v>977</v>
      </c>
      <c r="E26">
        <v>-0.14863749762180059</v>
      </c>
      <c r="F26">
        <v>-0.15607049305184409</v>
      </c>
      <c r="I26" t="str">
        <f t="shared" si="0"/>
        <v/>
      </c>
      <c r="J26">
        <f t="shared" si="1"/>
        <v>-0.14863749762180059</v>
      </c>
      <c r="L26" t="str">
        <f t="shared" si="2"/>
        <v/>
      </c>
      <c r="M26">
        <f t="shared" si="3"/>
        <v>-0.15607049305184409</v>
      </c>
    </row>
    <row r="27" spans="1:13">
      <c r="A27" t="s">
        <v>978</v>
      </c>
      <c r="B27" t="s">
        <v>933</v>
      </c>
      <c r="C27" t="s">
        <v>937</v>
      </c>
      <c r="D27" t="s">
        <v>979</v>
      </c>
      <c r="E27">
        <v>-6.5590192518918344E-2</v>
      </c>
      <c r="F27">
        <v>-0.1072649010632208</v>
      </c>
      <c r="I27">
        <f t="shared" si="0"/>
        <v>-6.5590192518918344E-2</v>
      </c>
      <c r="J27" t="str">
        <f t="shared" si="1"/>
        <v/>
      </c>
      <c r="L27">
        <f t="shared" si="2"/>
        <v>-0.1072649010632208</v>
      </c>
      <c r="M27" t="str">
        <f t="shared" si="3"/>
        <v/>
      </c>
    </row>
    <row r="28" spans="1:13">
      <c r="A28" t="s">
        <v>980</v>
      </c>
      <c r="B28" t="s">
        <v>937</v>
      </c>
      <c r="C28" t="s">
        <v>933</v>
      </c>
      <c r="D28" t="s">
        <v>981</v>
      </c>
      <c r="E28">
        <v>-0.57553451525242538</v>
      </c>
      <c r="F28">
        <v>-0.1633208411568545</v>
      </c>
      <c r="I28" t="str">
        <f t="shared" si="0"/>
        <v/>
      </c>
      <c r="J28">
        <f t="shared" si="1"/>
        <v>-0.57553451525242538</v>
      </c>
      <c r="L28" t="str">
        <f t="shared" si="2"/>
        <v/>
      </c>
      <c r="M28">
        <f t="shared" si="3"/>
        <v>-0.1633208411568545</v>
      </c>
    </row>
    <row r="29" spans="1:13">
      <c r="A29" t="s">
        <v>982</v>
      </c>
      <c r="B29" t="s">
        <v>933</v>
      </c>
      <c r="C29" t="s">
        <v>937</v>
      </c>
      <c r="D29" t="s">
        <v>983</v>
      </c>
      <c r="E29">
        <v>-5.5034368643219478E-2</v>
      </c>
      <c r="F29">
        <v>-0.1503099872232771</v>
      </c>
      <c r="I29">
        <f t="shared" si="0"/>
        <v>-5.5034368643219478E-2</v>
      </c>
      <c r="J29" t="str">
        <f t="shared" si="1"/>
        <v/>
      </c>
      <c r="L29">
        <f t="shared" si="2"/>
        <v>-0.1503099872232771</v>
      </c>
      <c r="M29" t="str">
        <f t="shared" si="3"/>
        <v/>
      </c>
    </row>
    <row r="30" spans="1:13">
      <c r="A30" t="s">
        <v>984</v>
      </c>
      <c r="B30" t="s">
        <v>933</v>
      </c>
      <c r="C30" t="s">
        <v>937</v>
      </c>
      <c r="D30" t="s">
        <v>985</v>
      </c>
      <c r="E30">
        <v>8.1573499116800452E-3</v>
      </c>
      <c r="F30">
        <v>-0.15455960402105701</v>
      </c>
      <c r="I30">
        <f t="shared" si="0"/>
        <v>8.1573499116800452E-3</v>
      </c>
      <c r="J30" t="str">
        <f t="shared" si="1"/>
        <v/>
      </c>
      <c r="L30">
        <f t="shared" si="2"/>
        <v>-0.15455960402105701</v>
      </c>
      <c r="M30" t="str">
        <f t="shared" si="3"/>
        <v/>
      </c>
    </row>
    <row r="31" spans="1:13">
      <c r="A31" t="s">
        <v>986</v>
      </c>
      <c r="B31" t="s">
        <v>937</v>
      </c>
      <c r="C31" t="s">
        <v>933</v>
      </c>
      <c r="D31" t="s">
        <v>987</v>
      </c>
      <c r="E31">
        <v>-0.74918707907642879</v>
      </c>
      <c r="F31">
        <v>-0.22118929838745741</v>
      </c>
      <c r="I31" t="str">
        <f t="shared" si="0"/>
        <v/>
      </c>
      <c r="J31">
        <f t="shared" si="1"/>
        <v>-0.74918707907642879</v>
      </c>
      <c r="L31" t="str">
        <f t="shared" si="2"/>
        <v/>
      </c>
      <c r="M31">
        <f t="shared" si="3"/>
        <v>-0.22118929838745741</v>
      </c>
    </row>
    <row r="32" spans="1:13">
      <c r="A32" t="s">
        <v>988</v>
      </c>
      <c r="B32" t="s">
        <v>933</v>
      </c>
      <c r="C32" t="s">
        <v>937</v>
      </c>
      <c r="D32" t="s">
        <v>989</v>
      </c>
      <c r="E32">
        <v>-0.26713232066962828</v>
      </c>
      <c r="F32">
        <v>-0.1503099872232771</v>
      </c>
      <c r="I32">
        <f t="shared" si="0"/>
        <v>-0.26713232066962828</v>
      </c>
      <c r="J32" t="str">
        <f t="shared" si="1"/>
        <v/>
      </c>
      <c r="L32">
        <f t="shared" si="2"/>
        <v>-0.1503099872232771</v>
      </c>
      <c r="M32" t="str">
        <f t="shared" si="3"/>
        <v/>
      </c>
    </row>
    <row r="33" spans="1:13">
      <c r="A33" t="s">
        <v>988</v>
      </c>
      <c r="B33" t="s">
        <v>937</v>
      </c>
      <c r="C33" t="s">
        <v>933</v>
      </c>
      <c r="D33" t="s">
        <v>990</v>
      </c>
      <c r="E33">
        <v>-0.14757379549832761</v>
      </c>
      <c r="F33">
        <v>-0.1503099872232771</v>
      </c>
      <c r="I33" t="str">
        <f t="shared" si="0"/>
        <v/>
      </c>
      <c r="J33">
        <f t="shared" si="1"/>
        <v>-0.14757379549832761</v>
      </c>
      <c r="L33" t="str">
        <f t="shared" si="2"/>
        <v/>
      </c>
      <c r="M33">
        <f t="shared" si="3"/>
        <v>-0.1503099872232771</v>
      </c>
    </row>
    <row r="34" spans="1:13">
      <c r="A34" t="s">
        <v>991</v>
      </c>
      <c r="B34" t="s">
        <v>933</v>
      </c>
      <c r="C34" t="s">
        <v>937</v>
      </c>
      <c r="D34" t="s">
        <v>992</v>
      </c>
      <c r="E34">
        <v>0.4023489302788763</v>
      </c>
      <c r="F34">
        <v>5.6468578545030401E-2</v>
      </c>
      <c r="I34">
        <f t="shared" si="0"/>
        <v>0.4023489302788763</v>
      </c>
      <c r="J34" t="str">
        <f t="shared" si="1"/>
        <v/>
      </c>
      <c r="L34">
        <f t="shared" si="2"/>
        <v>5.6468578545030401E-2</v>
      </c>
      <c r="M34" t="str">
        <f t="shared" si="3"/>
        <v/>
      </c>
    </row>
    <row r="35" spans="1:13">
      <c r="A35" t="s">
        <v>993</v>
      </c>
      <c r="B35" t="s">
        <v>937</v>
      </c>
      <c r="C35" t="s">
        <v>933</v>
      </c>
      <c r="D35" t="s">
        <v>994</v>
      </c>
      <c r="E35">
        <v>-0.64244038996874075</v>
      </c>
      <c r="F35">
        <v>-0.2466088071776443</v>
      </c>
      <c r="I35" t="str">
        <f t="shared" si="0"/>
        <v/>
      </c>
      <c r="J35">
        <f t="shared" si="1"/>
        <v>-0.64244038996874075</v>
      </c>
      <c r="L35" t="str">
        <f t="shared" si="2"/>
        <v/>
      </c>
      <c r="M35">
        <f t="shared" si="3"/>
        <v>-0.2466088071776443</v>
      </c>
    </row>
    <row r="36" spans="1:13">
      <c r="A36" t="s">
        <v>993</v>
      </c>
      <c r="B36" t="s">
        <v>933</v>
      </c>
      <c r="C36" t="s">
        <v>937</v>
      </c>
      <c r="D36" t="s">
        <v>995</v>
      </c>
      <c r="E36">
        <v>6.5291234818497745E-2</v>
      </c>
      <c r="F36">
        <v>7.0305139954343074E-3</v>
      </c>
      <c r="I36">
        <f t="shared" si="0"/>
        <v>6.5291234818497745E-2</v>
      </c>
      <c r="J36" t="str">
        <f t="shared" si="1"/>
        <v/>
      </c>
      <c r="L36">
        <f t="shared" si="2"/>
        <v>7.0305139954343074E-3</v>
      </c>
      <c r="M36" t="str">
        <f t="shared" si="3"/>
        <v/>
      </c>
    </row>
    <row r="37" spans="1:13">
      <c r="A37" t="s">
        <v>993</v>
      </c>
      <c r="B37" t="s">
        <v>937</v>
      </c>
      <c r="C37" t="s">
        <v>933</v>
      </c>
      <c r="D37" t="s">
        <v>996</v>
      </c>
      <c r="E37">
        <v>-0.53658773124615022</v>
      </c>
      <c r="F37">
        <v>-0.1503099872232771</v>
      </c>
      <c r="I37" t="str">
        <f t="shared" si="0"/>
        <v/>
      </c>
      <c r="J37">
        <f t="shared" si="1"/>
        <v>-0.53658773124615022</v>
      </c>
      <c r="L37" t="str">
        <f t="shared" si="2"/>
        <v/>
      </c>
      <c r="M37">
        <f t="shared" si="3"/>
        <v>-0.1503099872232771</v>
      </c>
    </row>
    <row r="38" spans="1:13">
      <c r="A38" t="s">
        <v>997</v>
      </c>
      <c r="B38" t="s">
        <v>933</v>
      </c>
      <c r="C38" t="s">
        <v>937</v>
      </c>
      <c r="D38" t="s">
        <v>998</v>
      </c>
      <c r="E38">
        <v>-0.91889958317277687</v>
      </c>
      <c r="F38">
        <v>-0.40325404957813932</v>
      </c>
      <c r="I38">
        <f t="shared" si="0"/>
        <v>-0.91889958317277687</v>
      </c>
      <c r="J38" t="str">
        <f t="shared" si="1"/>
        <v/>
      </c>
      <c r="L38">
        <f t="shared" si="2"/>
        <v>-0.40325404957813932</v>
      </c>
      <c r="M38" t="str">
        <f t="shared" si="3"/>
        <v/>
      </c>
    </row>
    <row r="39" spans="1:13">
      <c r="A39" t="s">
        <v>999</v>
      </c>
      <c r="B39" t="s">
        <v>937</v>
      </c>
      <c r="C39" t="s">
        <v>933</v>
      </c>
      <c r="D39" t="s">
        <v>1000</v>
      </c>
      <c r="E39">
        <v>-0.26227235093217671</v>
      </c>
      <c r="F39">
        <v>-0.1503099872232771</v>
      </c>
      <c r="I39" t="str">
        <f t="shared" si="0"/>
        <v/>
      </c>
      <c r="J39">
        <f t="shared" si="1"/>
        <v>-0.26227235093217671</v>
      </c>
      <c r="L39" t="str">
        <f t="shared" si="2"/>
        <v/>
      </c>
      <c r="M39">
        <f t="shared" si="3"/>
        <v>-0.1503099872232771</v>
      </c>
    </row>
    <row r="40" spans="1:13">
      <c r="A40" t="s">
        <v>1001</v>
      </c>
      <c r="B40" t="s">
        <v>933</v>
      </c>
      <c r="C40" t="s">
        <v>937</v>
      </c>
      <c r="D40" t="s">
        <v>95</v>
      </c>
      <c r="E40">
        <v>0.56197408809077931</v>
      </c>
      <c r="F40">
        <v>-8.055032744325713E-2</v>
      </c>
      <c r="I40">
        <f t="shared" si="0"/>
        <v>0.56197408809077931</v>
      </c>
      <c r="J40" t="str">
        <f t="shared" si="1"/>
        <v/>
      </c>
      <c r="L40">
        <f t="shared" si="2"/>
        <v>-8.055032744325713E-2</v>
      </c>
      <c r="M40" t="str">
        <f t="shared" si="3"/>
        <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9B4F-5373-48DC-B32D-5258B822BAC7}">
  <dimension ref="A1:P46"/>
  <sheetViews>
    <sheetView topLeftCell="G1" workbookViewId="0">
      <selection activeCell="O1" sqref="O1:P1"/>
    </sheetView>
  </sheetViews>
  <sheetFormatPr defaultRowHeight="14.25"/>
  <cols>
    <col min="4" max="4" width="4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1002</v>
      </c>
      <c r="B2" t="s">
        <v>1003</v>
      </c>
      <c r="D2" t="s">
        <v>1004</v>
      </c>
      <c r="E2">
        <v>-0.26136089502080612</v>
      </c>
      <c r="F2">
        <v>2.1011862127396249E-2</v>
      </c>
      <c r="G2">
        <v>0.67663700000000004</v>
      </c>
      <c r="I2">
        <f>IF(B2="eggy_",E2,"")</f>
        <v>-0.26136089502080612</v>
      </c>
      <c r="J2" t="str">
        <f>IF(B2="eggy_","",E2)</f>
        <v/>
      </c>
      <c r="L2">
        <f>IF(B2="eggy_",F2,"")</f>
        <v>2.1011862127396249E-2</v>
      </c>
      <c r="M2" t="str">
        <f>IF(B2="eggy_","",F2)</f>
        <v/>
      </c>
      <c r="O2" s="3">
        <f>_xlfn.STDEV.P(E2:E46)</f>
        <v>0.50285394744068213</v>
      </c>
      <c r="P2" s="3">
        <f>_xlfn.STDEV.P(F2:F46)</f>
        <v>0.10214925752718811</v>
      </c>
    </row>
    <row r="3" spans="1:16">
      <c r="A3" t="s">
        <v>1005</v>
      </c>
      <c r="B3" t="s">
        <v>1003</v>
      </c>
      <c r="D3" t="s">
        <v>1006</v>
      </c>
      <c r="E3">
        <v>-0.70241811164909262</v>
      </c>
      <c r="F3">
        <v>-0.2402421605403581</v>
      </c>
      <c r="I3">
        <f t="shared" ref="I3:I46" si="0">IF(B3="eggy_",E3,"")</f>
        <v>-0.70241811164909262</v>
      </c>
      <c r="J3" t="str">
        <f t="shared" ref="J3:J46" si="1">IF(B3="eggy_","",E3)</f>
        <v/>
      </c>
      <c r="L3">
        <f t="shared" ref="L3:L46" si="2">IF(B3="eggy_",F3,"")</f>
        <v>-0.2402421605403581</v>
      </c>
      <c r="M3" t="str">
        <f t="shared" ref="M3:M46" si="3">IF(B3="eggy_","",F3)</f>
        <v/>
      </c>
    </row>
    <row r="4" spans="1:16">
      <c r="A4" t="s">
        <v>1007</v>
      </c>
      <c r="B4" t="s">
        <v>1003</v>
      </c>
      <c r="D4" t="s">
        <v>1008</v>
      </c>
      <c r="E4">
        <v>0.46469002938181841</v>
      </c>
      <c r="F4">
        <v>-5.006568438403397E-2</v>
      </c>
      <c r="I4">
        <f t="shared" si="0"/>
        <v>0.46469002938181841</v>
      </c>
      <c r="J4" t="str">
        <f t="shared" si="1"/>
        <v/>
      </c>
      <c r="L4">
        <f t="shared" si="2"/>
        <v>-5.006568438403397E-2</v>
      </c>
      <c r="M4" t="str">
        <f t="shared" si="3"/>
        <v/>
      </c>
    </row>
    <row r="5" spans="1:16">
      <c r="A5" t="s">
        <v>1007</v>
      </c>
      <c r="B5" t="s">
        <v>1003</v>
      </c>
      <c r="D5" t="s">
        <v>1009</v>
      </c>
      <c r="E5">
        <v>-0.95364988092820391</v>
      </c>
      <c r="F5">
        <v>-0.35529668987794921</v>
      </c>
      <c r="I5">
        <f t="shared" si="0"/>
        <v>-0.95364988092820391</v>
      </c>
      <c r="J5" t="str">
        <f t="shared" si="1"/>
        <v/>
      </c>
      <c r="L5">
        <f t="shared" si="2"/>
        <v>-0.35529668987794921</v>
      </c>
      <c r="M5" t="str">
        <f t="shared" si="3"/>
        <v/>
      </c>
    </row>
    <row r="6" spans="1:16">
      <c r="A6" t="s">
        <v>1010</v>
      </c>
      <c r="B6" t="s">
        <v>1003</v>
      </c>
      <c r="D6" t="s">
        <v>1011</v>
      </c>
      <c r="E6">
        <v>-0.88864930502336392</v>
      </c>
      <c r="F6">
        <v>-0.32123345665398451</v>
      </c>
      <c r="I6">
        <f t="shared" si="0"/>
        <v>-0.88864930502336392</v>
      </c>
      <c r="J6" t="str">
        <f t="shared" si="1"/>
        <v/>
      </c>
      <c r="L6">
        <f t="shared" si="2"/>
        <v>-0.32123345665398451</v>
      </c>
      <c r="M6" t="str">
        <f t="shared" si="3"/>
        <v/>
      </c>
    </row>
    <row r="7" spans="1:16">
      <c r="A7" t="s">
        <v>1012</v>
      </c>
      <c r="B7" t="s">
        <v>1003</v>
      </c>
      <c r="D7" t="s">
        <v>1013</v>
      </c>
      <c r="E7">
        <v>-0.34199003755829671</v>
      </c>
      <c r="F7">
        <v>-9.8298090192023735E-2</v>
      </c>
      <c r="I7">
        <f t="shared" si="0"/>
        <v>-0.34199003755829671</v>
      </c>
      <c r="J7" t="str">
        <f t="shared" si="1"/>
        <v/>
      </c>
      <c r="L7">
        <f t="shared" si="2"/>
        <v>-9.8298090192023735E-2</v>
      </c>
      <c r="M7" t="str">
        <f t="shared" si="3"/>
        <v/>
      </c>
    </row>
    <row r="8" spans="1:16">
      <c r="A8" t="s">
        <v>1012</v>
      </c>
      <c r="B8" t="s">
        <v>1003</v>
      </c>
      <c r="D8" t="s">
        <v>1014</v>
      </c>
      <c r="E8">
        <v>-0.30386832858122742</v>
      </c>
      <c r="F8">
        <v>-0.23921164936827399</v>
      </c>
      <c r="I8">
        <f t="shared" si="0"/>
        <v>-0.30386832858122742</v>
      </c>
      <c r="J8" t="str">
        <f t="shared" si="1"/>
        <v/>
      </c>
      <c r="L8">
        <f t="shared" si="2"/>
        <v>-0.23921164936827399</v>
      </c>
      <c r="M8" t="str">
        <f t="shared" si="3"/>
        <v/>
      </c>
    </row>
    <row r="9" spans="1:16">
      <c r="A9" t="s">
        <v>1015</v>
      </c>
      <c r="B9" t="s">
        <v>1003</v>
      </c>
      <c r="D9" t="s">
        <v>1016</v>
      </c>
      <c r="E9">
        <v>-0.12398787617568451</v>
      </c>
      <c r="F9">
        <v>-0.15470069453278701</v>
      </c>
      <c r="I9">
        <f t="shared" si="0"/>
        <v>-0.12398787617568451</v>
      </c>
      <c r="J9" t="str">
        <f t="shared" si="1"/>
        <v/>
      </c>
      <c r="L9">
        <f t="shared" si="2"/>
        <v>-0.15470069453278701</v>
      </c>
      <c r="M9" t="str">
        <f t="shared" si="3"/>
        <v/>
      </c>
    </row>
    <row r="10" spans="1:16">
      <c r="A10" t="s">
        <v>1017</v>
      </c>
      <c r="B10" t="s">
        <v>1018</v>
      </c>
      <c r="C10" t="s">
        <v>1003</v>
      </c>
      <c r="D10" t="s">
        <v>1019</v>
      </c>
      <c r="E10">
        <v>0.59781713055711205</v>
      </c>
      <c r="F10">
        <v>-5.267514970177517E-2</v>
      </c>
      <c r="I10" t="str">
        <f t="shared" si="0"/>
        <v/>
      </c>
      <c r="J10">
        <f t="shared" si="1"/>
        <v>0.59781713055711205</v>
      </c>
      <c r="L10" t="str">
        <f t="shared" si="2"/>
        <v/>
      </c>
      <c r="M10">
        <f t="shared" si="3"/>
        <v>-5.267514970177517E-2</v>
      </c>
    </row>
    <row r="11" spans="1:16">
      <c r="A11" t="s">
        <v>1017</v>
      </c>
      <c r="B11" t="s">
        <v>1003</v>
      </c>
      <c r="C11" t="s">
        <v>1018</v>
      </c>
      <c r="D11" t="s">
        <v>57</v>
      </c>
      <c r="E11">
        <v>0.35014718349750379</v>
      </c>
      <c r="F11">
        <v>-0.1212956464331411</v>
      </c>
      <c r="I11">
        <f t="shared" si="0"/>
        <v>0.35014718349750379</v>
      </c>
      <c r="J11" t="str">
        <f t="shared" si="1"/>
        <v/>
      </c>
      <c r="L11">
        <f t="shared" si="2"/>
        <v>-0.1212956464331411</v>
      </c>
      <c r="M11" t="str">
        <f t="shared" si="3"/>
        <v/>
      </c>
    </row>
    <row r="12" spans="1:16">
      <c r="A12" t="s">
        <v>1020</v>
      </c>
      <c r="B12" t="s">
        <v>1003</v>
      </c>
      <c r="C12" t="s">
        <v>1018</v>
      </c>
      <c r="D12" t="s">
        <v>1021</v>
      </c>
      <c r="E12">
        <v>-0.78788385246630921</v>
      </c>
      <c r="F12">
        <v>-0.21919381453828921</v>
      </c>
      <c r="I12">
        <f t="shared" si="0"/>
        <v>-0.78788385246630921</v>
      </c>
      <c r="J12" t="str">
        <f t="shared" si="1"/>
        <v/>
      </c>
      <c r="L12">
        <f t="shared" si="2"/>
        <v>-0.21919381453828921</v>
      </c>
      <c r="M12" t="str">
        <f t="shared" si="3"/>
        <v/>
      </c>
    </row>
    <row r="13" spans="1:16">
      <c r="A13" t="s">
        <v>1020</v>
      </c>
      <c r="B13" t="s">
        <v>1018</v>
      </c>
      <c r="C13" t="s">
        <v>1003</v>
      </c>
      <c r="D13" t="s">
        <v>1022</v>
      </c>
      <c r="E13">
        <v>-0.59394255554815545</v>
      </c>
      <c r="F13">
        <v>-6.1342558462655787E-2</v>
      </c>
      <c r="I13" t="str">
        <f t="shared" si="0"/>
        <v/>
      </c>
      <c r="J13">
        <f t="shared" si="1"/>
        <v>-0.59394255554815545</v>
      </c>
      <c r="L13" t="str">
        <f t="shared" si="2"/>
        <v/>
      </c>
      <c r="M13">
        <f t="shared" si="3"/>
        <v>-6.1342558462655787E-2</v>
      </c>
    </row>
    <row r="14" spans="1:16">
      <c r="A14" t="s">
        <v>1023</v>
      </c>
      <c r="B14" t="s">
        <v>1003</v>
      </c>
      <c r="C14" t="s">
        <v>1018</v>
      </c>
      <c r="D14" t="s">
        <v>1024</v>
      </c>
      <c r="E14">
        <v>-0.60371647429598108</v>
      </c>
      <c r="F14">
        <v>-0.24028331876883721</v>
      </c>
      <c r="I14">
        <f t="shared" si="0"/>
        <v>-0.60371647429598108</v>
      </c>
      <c r="J14" t="str">
        <f t="shared" si="1"/>
        <v/>
      </c>
      <c r="L14">
        <f t="shared" si="2"/>
        <v>-0.24028331876883721</v>
      </c>
      <c r="M14" t="str">
        <f t="shared" si="3"/>
        <v/>
      </c>
    </row>
    <row r="15" spans="1:16">
      <c r="A15" t="s">
        <v>1025</v>
      </c>
      <c r="B15" t="s">
        <v>1018</v>
      </c>
      <c r="C15" t="s">
        <v>1003</v>
      </c>
      <c r="D15" t="s">
        <v>1026</v>
      </c>
      <c r="E15">
        <v>-0.24145948965641789</v>
      </c>
      <c r="F15">
        <v>-8.3420372087086636E-2</v>
      </c>
      <c r="I15" t="str">
        <f t="shared" si="0"/>
        <v/>
      </c>
      <c r="J15">
        <f t="shared" si="1"/>
        <v>-0.24145948965641789</v>
      </c>
      <c r="L15" t="str">
        <f t="shared" si="2"/>
        <v/>
      </c>
      <c r="M15">
        <f t="shared" si="3"/>
        <v>-8.3420372087086636E-2</v>
      </c>
    </row>
    <row r="16" spans="1:16">
      <c r="A16" t="s">
        <v>1025</v>
      </c>
      <c r="B16" t="s">
        <v>1003</v>
      </c>
      <c r="C16" t="s">
        <v>1018</v>
      </c>
      <c r="D16" t="s">
        <v>1027</v>
      </c>
      <c r="E16">
        <v>0.2593634943685259</v>
      </c>
      <c r="F16">
        <v>-0.1503099872232771</v>
      </c>
      <c r="I16">
        <f t="shared" si="0"/>
        <v>0.2593634943685259</v>
      </c>
      <c r="J16" t="str">
        <f t="shared" si="1"/>
        <v/>
      </c>
      <c r="L16">
        <f t="shared" si="2"/>
        <v>-0.1503099872232771</v>
      </c>
      <c r="M16" t="str">
        <f t="shared" si="3"/>
        <v/>
      </c>
    </row>
    <row r="17" spans="1:13">
      <c r="A17" t="s">
        <v>1028</v>
      </c>
      <c r="B17" t="s">
        <v>1003</v>
      </c>
      <c r="C17" t="s">
        <v>1018</v>
      </c>
      <c r="D17" t="s">
        <v>1029</v>
      </c>
      <c r="E17">
        <v>-6.3500653732897872E-2</v>
      </c>
      <c r="F17">
        <v>-0.1503099872232771</v>
      </c>
      <c r="I17">
        <f t="shared" si="0"/>
        <v>-6.3500653732897872E-2</v>
      </c>
      <c r="J17" t="str">
        <f t="shared" si="1"/>
        <v/>
      </c>
      <c r="L17">
        <f t="shared" si="2"/>
        <v>-0.1503099872232771</v>
      </c>
      <c r="M17" t="str">
        <f t="shared" si="3"/>
        <v/>
      </c>
    </row>
    <row r="18" spans="1:13">
      <c r="A18" t="s">
        <v>1028</v>
      </c>
      <c r="B18" t="s">
        <v>1018</v>
      </c>
      <c r="C18" t="s">
        <v>1003</v>
      </c>
      <c r="D18" t="s">
        <v>1030</v>
      </c>
      <c r="E18">
        <v>-8.0054100490885072E-2</v>
      </c>
      <c r="F18">
        <v>-0.1499307652313063</v>
      </c>
      <c r="I18" t="str">
        <f t="shared" si="0"/>
        <v/>
      </c>
      <c r="J18">
        <f t="shared" si="1"/>
        <v>-8.0054100490885072E-2</v>
      </c>
      <c r="L18" t="str">
        <f t="shared" si="2"/>
        <v/>
      </c>
      <c r="M18">
        <f t="shared" si="3"/>
        <v>-0.1499307652313063</v>
      </c>
    </row>
    <row r="19" spans="1:13">
      <c r="A19" t="s">
        <v>1031</v>
      </c>
      <c r="B19" t="s">
        <v>1003</v>
      </c>
      <c r="C19" t="s">
        <v>1018</v>
      </c>
      <c r="D19" t="s">
        <v>1032</v>
      </c>
      <c r="E19">
        <v>-0.14757379549832761</v>
      </c>
      <c r="F19">
        <v>-0.1503099872232771</v>
      </c>
      <c r="I19">
        <f t="shared" si="0"/>
        <v>-0.14757379549832761</v>
      </c>
      <c r="J19" t="str">
        <f t="shared" si="1"/>
        <v/>
      </c>
      <c r="L19">
        <f t="shared" si="2"/>
        <v>-0.1503099872232771</v>
      </c>
      <c r="M19" t="str">
        <f t="shared" si="3"/>
        <v/>
      </c>
    </row>
    <row r="20" spans="1:13">
      <c r="A20" t="s">
        <v>1031</v>
      </c>
      <c r="B20" t="s">
        <v>1003</v>
      </c>
      <c r="C20" t="s">
        <v>1018</v>
      </c>
      <c r="D20" t="s">
        <v>1033</v>
      </c>
      <c r="E20">
        <v>0.53318185262447604</v>
      </c>
      <c r="F20">
        <v>-4.0875966609730918E-2</v>
      </c>
      <c r="I20">
        <f t="shared" si="0"/>
        <v>0.53318185262447604</v>
      </c>
      <c r="J20" t="str">
        <f t="shared" si="1"/>
        <v/>
      </c>
      <c r="L20">
        <f t="shared" si="2"/>
        <v>-4.0875966609730918E-2</v>
      </c>
      <c r="M20" t="str">
        <f t="shared" si="3"/>
        <v/>
      </c>
    </row>
    <row r="21" spans="1:13">
      <c r="A21" t="s">
        <v>1031</v>
      </c>
      <c r="B21" t="s">
        <v>1003</v>
      </c>
      <c r="C21" t="s">
        <v>1018</v>
      </c>
      <c r="D21" t="s">
        <v>1034</v>
      </c>
      <c r="E21">
        <v>-0.86896701454248615</v>
      </c>
      <c r="F21">
        <v>-0.28701504095980962</v>
      </c>
      <c r="I21">
        <f t="shared" si="0"/>
        <v>-0.86896701454248615</v>
      </c>
      <c r="J21" t="str">
        <f t="shared" si="1"/>
        <v/>
      </c>
      <c r="L21">
        <f t="shared" si="2"/>
        <v>-0.28701504095980962</v>
      </c>
      <c r="M21" t="str">
        <f t="shared" si="3"/>
        <v/>
      </c>
    </row>
    <row r="22" spans="1:13">
      <c r="A22" t="s">
        <v>1031</v>
      </c>
      <c r="B22" t="s">
        <v>1018</v>
      </c>
      <c r="C22" t="s">
        <v>1003</v>
      </c>
      <c r="D22" t="s">
        <v>1035</v>
      </c>
      <c r="E22">
        <v>0.23035058630087241</v>
      </c>
      <c r="F22">
        <v>-0.18960822427383719</v>
      </c>
      <c r="I22" t="str">
        <f t="shared" si="0"/>
        <v/>
      </c>
      <c r="J22">
        <f t="shared" si="1"/>
        <v>0.23035058630087241</v>
      </c>
      <c r="L22" t="str">
        <f t="shared" si="2"/>
        <v/>
      </c>
      <c r="M22">
        <f t="shared" si="3"/>
        <v>-0.18960822427383719</v>
      </c>
    </row>
    <row r="23" spans="1:13">
      <c r="A23" t="s">
        <v>1036</v>
      </c>
      <c r="B23" t="s">
        <v>1003</v>
      </c>
      <c r="C23" t="s">
        <v>1018</v>
      </c>
      <c r="D23" t="s">
        <v>1037</v>
      </c>
      <c r="E23">
        <v>0.69515506297500829</v>
      </c>
      <c r="F23">
        <v>-4.540581273490496E-2</v>
      </c>
      <c r="I23">
        <f t="shared" si="0"/>
        <v>0.69515506297500829</v>
      </c>
      <c r="J23" t="str">
        <f t="shared" si="1"/>
        <v/>
      </c>
      <c r="L23">
        <f t="shared" si="2"/>
        <v>-4.540581273490496E-2</v>
      </c>
      <c r="M23" t="str">
        <f t="shared" si="3"/>
        <v/>
      </c>
    </row>
    <row r="24" spans="1:13">
      <c r="A24" t="s">
        <v>1038</v>
      </c>
      <c r="B24" t="s">
        <v>1003</v>
      </c>
      <c r="C24" t="s">
        <v>1018</v>
      </c>
      <c r="D24" t="s">
        <v>1039</v>
      </c>
      <c r="E24">
        <v>-7.0527746027300553E-2</v>
      </c>
      <c r="F24">
        <v>-0.1623722741138629</v>
      </c>
      <c r="I24">
        <f t="shared" si="0"/>
        <v>-7.0527746027300553E-2</v>
      </c>
      <c r="J24" t="str">
        <f t="shared" si="1"/>
        <v/>
      </c>
      <c r="L24">
        <f t="shared" si="2"/>
        <v>-0.1623722741138629</v>
      </c>
      <c r="M24" t="str">
        <f t="shared" si="3"/>
        <v/>
      </c>
    </row>
    <row r="25" spans="1:13">
      <c r="A25" t="s">
        <v>1038</v>
      </c>
      <c r="B25" t="s">
        <v>1018</v>
      </c>
      <c r="C25" t="s">
        <v>1003</v>
      </c>
      <c r="D25" t="s">
        <v>1040</v>
      </c>
      <c r="E25">
        <v>0.51306104480255055</v>
      </c>
      <c r="F25">
        <v>-0.1841221892820826</v>
      </c>
      <c r="I25" t="str">
        <f t="shared" si="0"/>
        <v/>
      </c>
      <c r="J25">
        <f t="shared" si="1"/>
        <v>0.51306104480255055</v>
      </c>
      <c r="L25" t="str">
        <f t="shared" si="2"/>
        <v/>
      </c>
      <c r="M25">
        <f t="shared" si="3"/>
        <v>-0.1841221892820826</v>
      </c>
    </row>
    <row r="26" spans="1:13">
      <c r="A26" t="s">
        <v>1041</v>
      </c>
      <c r="B26" t="s">
        <v>1018</v>
      </c>
      <c r="C26" t="s">
        <v>1003</v>
      </c>
      <c r="D26" t="s">
        <v>1042</v>
      </c>
      <c r="E26">
        <v>0.25950682498765892</v>
      </c>
      <c r="F26">
        <v>6.7791441623744952E-2</v>
      </c>
      <c r="I26" t="str">
        <f t="shared" si="0"/>
        <v/>
      </c>
      <c r="J26">
        <f t="shared" si="1"/>
        <v>0.25950682498765892</v>
      </c>
      <c r="L26" t="str">
        <f t="shared" si="2"/>
        <v/>
      </c>
      <c r="M26">
        <f t="shared" si="3"/>
        <v>6.7791441623744952E-2</v>
      </c>
    </row>
    <row r="27" spans="1:13">
      <c r="A27" t="s">
        <v>1041</v>
      </c>
      <c r="B27" t="s">
        <v>1003</v>
      </c>
      <c r="C27" t="s">
        <v>1018</v>
      </c>
      <c r="D27" t="s">
        <v>1043</v>
      </c>
      <c r="E27">
        <v>-0.66632427057763488</v>
      </c>
      <c r="F27">
        <v>-0.24730781970047841</v>
      </c>
      <c r="I27">
        <f t="shared" si="0"/>
        <v>-0.66632427057763488</v>
      </c>
      <c r="J27" t="str">
        <f t="shared" si="1"/>
        <v/>
      </c>
      <c r="L27">
        <f t="shared" si="2"/>
        <v>-0.24730781970047841</v>
      </c>
      <c r="M27" t="str">
        <f t="shared" si="3"/>
        <v/>
      </c>
    </row>
    <row r="28" spans="1:13">
      <c r="A28" t="s">
        <v>1041</v>
      </c>
      <c r="B28" t="s">
        <v>1018</v>
      </c>
      <c r="C28" t="s">
        <v>1003</v>
      </c>
      <c r="D28" t="s">
        <v>1044</v>
      </c>
      <c r="E28">
        <v>0.51601969433191974</v>
      </c>
      <c r="F28">
        <v>-1.6957053321751629E-2</v>
      </c>
      <c r="I28" t="str">
        <f t="shared" si="0"/>
        <v/>
      </c>
      <c r="J28">
        <f t="shared" si="1"/>
        <v>0.51601969433191974</v>
      </c>
      <c r="L28" t="str">
        <f t="shared" si="2"/>
        <v/>
      </c>
      <c r="M28">
        <f t="shared" si="3"/>
        <v>-1.6957053321751629E-2</v>
      </c>
    </row>
    <row r="29" spans="1:13">
      <c r="A29" t="s">
        <v>1045</v>
      </c>
      <c r="B29" t="s">
        <v>1003</v>
      </c>
      <c r="C29" t="s">
        <v>1018</v>
      </c>
      <c r="D29" t="s">
        <v>1046</v>
      </c>
      <c r="E29">
        <v>-0.72046326692856089</v>
      </c>
      <c r="F29">
        <v>-0.26563491422902152</v>
      </c>
      <c r="I29">
        <f t="shared" si="0"/>
        <v>-0.72046326692856089</v>
      </c>
      <c r="J29" t="str">
        <f t="shared" si="1"/>
        <v/>
      </c>
      <c r="L29">
        <f t="shared" si="2"/>
        <v>-0.26563491422902152</v>
      </c>
      <c r="M29" t="str">
        <f t="shared" si="3"/>
        <v/>
      </c>
    </row>
    <row r="30" spans="1:13">
      <c r="A30" t="s">
        <v>1045</v>
      </c>
      <c r="B30" t="s">
        <v>1003</v>
      </c>
      <c r="C30" t="s">
        <v>1018</v>
      </c>
      <c r="D30" t="s">
        <v>1047</v>
      </c>
      <c r="E30">
        <v>-0.84891719296172474</v>
      </c>
      <c r="F30">
        <v>-0.26120867754233479</v>
      </c>
      <c r="I30">
        <f t="shared" si="0"/>
        <v>-0.84891719296172474</v>
      </c>
      <c r="J30" t="str">
        <f t="shared" si="1"/>
        <v/>
      </c>
      <c r="L30">
        <f t="shared" si="2"/>
        <v>-0.26120867754233479</v>
      </c>
      <c r="M30" t="str">
        <f t="shared" si="3"/>
        <v/>
      </c>
    </row>
    <row r="31" spans="1:13">
      <c r="A31" t="s">
        <v>1045</v>
      </c>
      <c r="B31" t="s">
        <v>1018</v>
      </c>
      <c r="C31" t="s">
        <v>1003</v>
      </c>
      <c r="D31" t="s">
        <v>1048</v>
      </c>
      <c r="E31">
        <v>-0.13507251223125211</v>
      </c>
      <c r="F31">
        <v>-8.0607734036489687E-2</v>
      </c>
      <c r="I31" t="str">
        <f t="shared" si="0"/>
        <v/>
      </c>
      <c r="J31">
        <f t="shared" si="1"/>
        <v>-0.13507251223125211</v>
      </c>
      <c r="L31" t="str">
        <f t="shared" si="2"/>
        <v/>
      </c>
      <c r="M31">
        <f t="shared" si="3"/>
        <v>-8.0607734036489687E-2</v>
      </c>
    </row>
    <row r="32" spans="1:13">
      <c r="A32" t="s">
        <v>1045</v>
      </c>
      <c r="B32" t="s">
        <v>1003</v>
      </c>
      <c r="C32" t="s">
        <v>1018</v>
      </c>
      <c r="D32" t="s">
        <v>1049</v>
      </c>
      <c r="E32">
        <v>-0.14757379549832761</v>
      </c>
      <c r="F32">
        <v>-0.1503099872232771</v>
      </c>
      <c r="I32">
        <f t="shared" si="0"/>
        <v>-0.14757379549832761</v>
      </c>
      <c r="J32" t="str">
        <f t="shared" si="1"/>
        <v/>
      </c>
      <c r="L32">
        <f t="shared" si="2"/>
        <v>-0.1503099872232771</v>
      </c>
      <c r="M32" t="str">
        <f t="shared" si="3"/>
        <v/>
      </c>
    </row>
    <row r="33" spans="1:13">
      <c r="A33" t="s">
        <v>1050</v>
      </c>
      <c r="B33" t="s">
        <v>1018</v>
      </c>
      <c r="C33" t="s">
        <v>1003</v>
      </c>
      <c r="D33" t="s">
        <v>1051</v>
      </c>
      <c r="E33">
        <v>-0.30467245750019578</v>
      </c>
      <c r="F33">
        <v>0.1080758273360566</v>
      </c>
      <c r="I33" t="str">
        <f t="shared" si="0"/>
        <v/>
      </c>
      <c r="J33">
        <f t="shared" si="1"/>
        <v>-0.30467245750019578</v>
      </c>
      <c r="L33" t="str">
        <f t="shared" si="2"/>
        <v/>
      </c>
      <c r="M33">
        <f t="shared" si="3"/>
        <v>0.1080758273360566</v>
      </c>
    </row>
    <row r="34" spans="1:13">
      <c r="A34" t="s">
        <v>1050</v>
      </c>
      <c r="B34" t="s">
        <v>1003</v>
      </c>
      <c r="C34" t="s">
        <v>1018</v>
      </c>
      <c r="D34" t="s">
        <v>1052</v>
      </c>
      <c r="E34">
        <v>0.87031004139185231</v>
      </c>
      <c r="F34">
        <v>4.3489690545186477E-2</v>
      </c>
      <c r="I34">
        <f t="shared" si="0"/>
        <v>0.87031004139185231</v>
      </c>
      <c r="J34" t="str">
        <f t="shared" si="1"/>
        <v/>
      </c>
      <c r="L34">
        <f t="shared" si="2"/>
        <v>4.3489690545186477E-2</v>
      </c>
      <c r="M34" t="str">
        <f t="shared" si="3"/>
        <v/>
      </c>
    </row>
    <row r="35" spans="1:13">
      <c r="A35" t="s">
        <v>1050</v>
      </c>
      <c r="B35" t="s">
        <v>1018</v>
      </c>
      <c r="C35" t="s">
        <v>1003</v>
      </c>
      <c r="D35" t="s">
        <v>1053</v>
      </c>
      <c r="E35">
        <v>-0.37580307086739528</v>
      </c>
      <c r="F35">
        <v>-0.26610334985689799</v>
      </c>
      <c r="I35" t="str">
        <f t="shared" si="0"/>
        <v/>
      </c>
      <c r="J35">
        <f t="shared" si="1"/>
        <v>-0.37580307086739528</v>
      </c>
      <c r="L35" t="str">
        <f t="shared" si="2"/>
        <v/>
      </c>
      <c r="M35">
        <f t="shared" si="3"/>
        <v>-0.26610334985689799</v>
      </c>
    </row>
    <row r="36" spans="1:13">
      <c r="A36" t="s">
        <v>1054</v>
      </c>
      <c r="B36" t="s">
        <v>1003</v>
      </c>
      <c r="C36" t="s">
        <v>1018</v>
      </c>
      <c r="D36" t="s">
        <v>1055</v>
      </c>
      <c r="E36">
        <v>-0.85569026255535774</v>
      </c>
      <c r="F36">
        <v>-0.20248921039527101</v>
      </c>
      <c r="I36">
        <f t="shared" si="0"/>
        <v>-0.85569026255535774</v>
      </c>
      <c r="J36" t="str">
        <f t="shared" si="1"/>
        <v/>
      </c>
      <c r="L36">
        <f t="shared" si="2"/>
        <v>-0.20248921039527101</v>
      </c>
      <c r="M36" t="str">
        <f t="shared" si="3"/>
        <v/>
      </c>
    </row>
    <row r="37" spans="1:13">
      <c r="A37" t="s">
        <v>1054</v>
      </c>
      <c r="B37" t="s">
        <v>1018</v>
      </c>
      <c r="C37" t="s">
        <v>1003</v>
      </c>
      <c r="D37" t="s">
        <v>1056</v>
      </c>
      <c r="E37">
        <v>-0.28887375189668629</v>
      </c>
      <c r="F37">
        <v>-0.16178565780691051</v>
      </c>
      <c r="I37" t="str">
        <f t="shared" si="0"/>
        <v/>
      </c>
      <c r="J37">
        <f t="shared" si="1"/>
        <v>-0.28887375189668629</v>
      </c>
      <c r="L37" t="str">
        <f t="shared" si="2"/>
        <v/>
      </c>
      <c r="M37">
        <f t="shared" si="3"/>
        <v>-0.16178565780691051</v>
      </c>
    </row>
    <row r="38" spans="1:13">
      <c r="A38" t="s">
        <v>1057</v>
      </c>
      <c r="B38" t="s">
        <v>1003</v>
      </c>
      <c r="C38" t="s">
        <v>1018</v>
      </c>
      <c r="D38" t="s">
        <v>1058</v>
      </c>
      <c r="E38">
        <v>-0.79051803557843914</v>
      </c>
      <c r="F38">
        <v>-0.25282724206181129</v>
      </c>
      <c r="I38">
        <f t="shared" si="0"/>
        <v>-0.79051803557843914</v>
      </c>
      <c r="J38" t="str">
        <f t="shared" si="1"/>
        <v/>
      </c>
      <c r="L38">
        <f t="shared" si="2"/>
        <v>-0.25282724206181129</v>
      </c>
      <c r="M38" t="str">
        <f t="shared" si="3"/>
        <v/>
      </c>
    </row>
    <row r="39" spans="1:13">
      <c r="A39" t="s">
        <v>1057</v>
      </c>
      <c r="B39" t="s">
        <v>1003</v>
      </c>
      <c r="C39" t="s">
        <v>1018</v>
      </c>
      <c r="D39" t="s">
        <v>1059</v>
      </c>
      <c r="E39">
        <v>0.15403159498778041</v>
      </c>
      <c r="F39">
        <v>-0.15096880755790651</v>
      </c>
      <c r="I39">
        <f t="shared" si="0"/>
        <v>0.15403159498778041</v>
      </c>
      <c r="J39" t="str">
        <f t="shared" si="1"/>
        <v/>
      </c>
      <c r="L39">
        <f t="shared" si="2"/>
        <v>-0.15096880755790651</v>
      </c>
      <c r="M39" t="str">
        <f t="shared" si="3"/>
        <v/>
      </c>
    </row>
    <row r="40" spans="1:13">
      <c r="A40" t="s">
        <v>1060</v>
      </c>
      <c r="B40" t="s">
        <v>1018</v>
      </c>
      <c r="C40" t="s">
        <v>1003</v>
      </c>
      <c r="D40" t="s">
        <v>1061</v>
      </c>
      <c r="E40">
        <v>-0.18150769322620439</v>
      </c>
      <c r="F40">
        <v>-0.1503099872232771</v>
      </c>
      <c r="I40" t="str">
        <f t="shared" si="0"/>
        <v/>
      </c>
      <c r="J40">
        <f t="shared" si="1"/>
        <v>-0.18150769322620439</v>
      </c>
      <c r="L40" t="str">
        <f t="shared" si="2"/>
        <v/>
      </c>
      <c r="M40">
        <f t="shared" si="3"/>
        <v>-0.1503099872232771</v>
      </c>
    </row>
    <row r="41" spans="1:13">
      <c r="A41" t="s">
        <v>1062</v>
      </c>
      <c r="B41" t="s">
        <v>1003</v>
      </c>
      <c r="C41" t="s">
        <v>1018</v>
      </c>
      <c r="D41" t="s">
        <v>1063</v>
      </c>
      <c r="E41">
        <v>-0.24325129363248041</v>
      </c>
      <c r="F41">
        <v>-0.17280293499348401</v>
      </c>
      <c r="I41">
        <f t="shared" si="0"/>
        <v>-0.24325129363248041</v>
      </c>
      <c r="J41" t="str">
        <f t="shared" si="1"/>
        <v/>
      </c>
      <c r="L41">
        <f t="shared" si="2"/>
        <v>-0.17280293499348401</v>
      </c>
      <c r="M41" t="str">
        <f t="shared" si="3"/>
        <v/>
      </c>
    </row>
    <row r="42" spans="1:13">
      <c r="A42" t="s">
        <v>1062</v>
      </c>
      <c r="B42" t="s">
        <v>1018</v>
      </c>
      <c r="C42" t="s">
        <v>1003</v>
      </c>
      <c r="D42" t="s">
        <v>1064</v>
      </c>
      <c r="E42">
        <v>0.29008847834166263</v>
      </c>
      <c r="F42">
        <v>-0.13914503387485111</v>
      </c>
      <c r="I42" t="str">
        <f t="shared" si="0"/>
        <v/>
      </c>
      <c r="J42">
        <f t="shared" si="1"/>
        <v>0.29008847834166263</v>
      </c>
      <c r="L42" t="str">
        <f t="shared" si="2"/>
        <v/>
      </c>
      <c r="M42">
        <f t="shared" si="3"/>
        <v>-0.13914503387485111</v>
      </c>
    </row>
    <row r="43" spans="1:13">
      <c r="A43" t="s">
        <v>1062</v>
      </c>
      <c r="B43" t="s">
        <v>1003</v>
      </c>
      <c r="C43" t="s">
        <v>1018</v>
      </c>
      <c r="D43" t="s">
        <v>1065</v>
      </c>
      <c r="E43">
        <v>-0.62168643373027166</v>
      </c>
      <c r="F43">
        <v>-0.15220274099067291</v>
      </c>
      <c r="I43">
        <f t="shared" si="0"/>
        <v>-0.62168643373027166</v>
      </c>
      <c r="J43" t="str">
        <f t="shared" si="1"/>
        <v/>
      </c>
      <c r="L43">
        <f t="shared" si="2"/>
        <v>-0.15220274099067291</v>
      </c>
      <c r="M43" t="str">
        <f t="shared" si="3"/>
        <v/>
      </c>
    </row>
    <row r="44" spans="1:13">
      <c r="A44" t="s">
        <v>1062</v>
      </c>
      <c r="B44" t="s">
        <v>1003</v>
      </c>
      <c r="C44" t="s">
        <v>1018</v>
      </c>
      <c r="D44" t="s">
        <v>1066</v>
      </c>
      <c r="E44">
        <v>-0.81870979346881101</v>
      </c>
      <c r="F44">
        <v>-0.26550702065696719</v>
      </c>
      <c r="I44">
        <f t="shared" si="0"/>
        <v>-0.81870979346881101</v>
      </c>
      <c r="J44" t="str">
        <f t="shared" si="1"/>
        <v/>
      </c>
      <c r="L44">
        <f t="shared" si="2"/>
        <v>-0.26550702065696719</v>
      </c>
      <c r="M44" t="str">
        <f t="shared" si="3"/>
        <v/>
      </c>
    </row>
    <row r="45" spans="1:13">
      <c r="A45" t="s">
        <v>1062</v>
      </c>
      <c r="B45" t="s">
        <v>1018</v>
      </c>
      <c r="C45" t="s">
        <v>1003</v>
      </c>
      <c r="D45" t="s">
        <v>1067</v>
      </c>
      <c r="E45">
        <v>0.57047562795804052</v>
      </c>
      <c r="F45">
        <v>-7.4997976434979519E-2</v>
      </c>
      <c r="I45" t="str">
        <f t="shared" si="0"/>
        <v/>
      </c>
      <c r="J45">
        <f t="shared" si="1"/>
        <v>0.57047562795804052</v>
      </c>
      <c r="L45" t="str">
        <f t="shared" si="2"/>
        <v/>
      </c>
      <c r="M45">
        <f t="shared" si="3"/>
        <v>-7.4997976434979519E-2</v>
      </c>
    </row>
    <row r="46" spans="1:13">
      <c r="A46" t="s">
        <v>1068</v>
      </c>
      <c r="B46" t="s">
        <v>1003</v>
      </c>
      <c r="C46" t="s">
        <v>1018</v>
      </c>
      <c r="D46" t="s">
        <v>1069</v>
      </c>
      <c r="E46">
        <v>-0.55873087120364739</v>
      </c>
      <c r="F46">
        <v>-0.21533180340732741</v>
      </c>
      <c r="I46">
        <f t="shared" si="0"/>
        <v>-0.55873087120364739</v>
      </c>
      <c r="J46" t="str">
        <f t="shared" si="1"/>
        <v/>
      </c>
      <c r="L46">
        <f t="shared" si="2"/>
        <v>-0.21533180340732741</v>
      </c>
      <c r="M46" t="str">
        <f t="shared" si="3"/>
        <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2FE7-6DB1-443E-9AF1-4F9207884903}">
  <dimension ref="A1:P43"/>
  <sheetViews>
    <sheetView topLeftCell="G1" workbookViewId="0">
      <selection activeCell="O1" sqref="O1:P1"/>
    </sheetView>
  </sheetViews>
  <sheetFormatPr defaultRowHeight="14.25"/>
  <cols>
    <col min="4" max="4" width="22"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1070</v>
      </c>
      <c r="B2" t="s">
        <v>1071</v>
      </c>
      <c r="D2" t="s">
        <v>551</v>
      </c>
      <c r="E2">
        <v>0.62314412484724624</v>
      </c>
      <c r="F2">
        <v>-6.1165703535419842E-2</v>
      </c>
      <c r="G2">
        <v>0.536493</v>
      </c>
      <c r="I2">
        <f>IF(B2="bluntu",E2,"")</f>
        <v>0.62314412484724624</v>
      </c>
      <c r="J2" t="str">
        <f>IF(B2="bluntu","",E2)</f>
        <v/>
      </c>
      <c r="L2">
        <f>IF(B2="bluntu",F2,"")</f>
        <v>-6.1165703535419842E-2</v>
      </c>
      <c r="M2" t="str">
        <f>IF(B2="bluntu","",F2)</f>
        <v/>
      </c>
      <c r="O2" s="3">
        <f>_xlfn.STDEV.P(E2:E43)</f>
        <v>0.37257989115882284</v>
      </c>
      <c r="P2" s="3">
        <f>_xlfn.STDEV.P(F2:F43)</f>
        <v>6.7103086362600609E-2</v>
      </c>
    </row>
    <row r="3" spans="1:16">
      <c r="A3" t="s">
        <v>1070</v>
      </c>
      <c r="B3" t="s">
        <v>1071</v>
      </c>
      <c r="D3" t="s">
        <v>1072</v>
      </c>
      <c r="E3">
        <v>-0.23924650170465209</v>
      </c>
      <c r="F3">
        <v>-0.1503099872232771</v>
      </c>
      <c r="I3">
        <f t="shared" ref="I3:I43" si="0">IF(B3="bluntu",E3,"")</f>
        <v>-0.23924650170465209</v>
      </c>
      <c r="J3" t="str">
        <f t="shared" ref="J3:J43" si="1">IF(B3="bluntu","",E3)</f>
        <v/>
      </c>
      <c r="L3">
        <f t="shared" ref="L3:L43" si="2">IF(B3="bluntu",F3,"")</f>
        <v>-0.1503099872232771</v>
      </c>
      <c r="M3" t="str">
        <f t="shared" ref="M3:M43" si="3">IF(B3="bluntu","",F3)</f>
        <v/>
      </c>
    </row>
    <row r="4" spans="1:16">
      <c r="A4" t="s">
        <v>1073</v>
      </c>
      <c r="B4" t="s">
        <v>1071</v>
      </c>
      <c r="D4" t="s">
        <v>1074</v>
      </c>
      <c r="E4">
        <v>-0.75366207853190037</v>
      </c>
      <c r="F4">
        <v>-0.17776110742672871</v>
      </c>
      <c r="I4">
        <f t="shared" si="0"/>
        <v>-0.75366207853190037</v>
      </c>
      <c r="J4" t="str">
        <f t="shared" si="1"/>
        <v/>
      </c>
      <c r="L4">
        <f t="shared" si="2"/>
        <v>-0.17776110742672871</v>
      </c>
      <c r="M4" t="str">
        <f t="shared" si="3"/>
        <v/>
      </c>
    </row>
    <row r="5" spans="1:16">
      <c r="A5" t="s">
        <v>1073</v>
      </c>
      <c r="B5" t="s">
        <v>1071</v>
      </c>
      <c r="D5" t="s">
        <v>1075</v>
      </c>
      <c r="E5">
        <v>-0.1587141656720972</v>
      </c>
      <c r="F5">
        <v>-0.1503099872232771</v>
      </c>
      <c r="I5">
        <f t="shared" si="0"/>
        <v>-0.1587141656720972</v>
      </c>
      <c r="J5" t="str">
        <f t="shared" si="1"/>
        <v/>
      </c>
      <c r="L5">
        <f t="shared" si="2"/>
        <v>-0.1503099872232771</v>
      </c>
      <c r="M5" t="str">
        <f t="shared" si="3"/>
        <v/>
      </c>
    </row>
    <row r="6" spans="1:16">
      <c r="A6" t="s">
        <v>1076</v>
      </c>
      <c r="B6" t="s">
        <v>1071</v>
      </c>
      <c r="D6" t="s">
        <v>1077</v>
      </c>
      <c r="E6">
        <v>1.6603584220573179E-2</v>
      </c>
      <c r="F6">
        <v>-5.267514970177517E-2</v>
      </c>
      <c r="I6">
        <f t="shared" si="0"/>
        <v>1.6603584220573179E-2</v>
      </c>
      <c r="J6" t="str">
        <f t="shared" si="1"/>
        <v/>
      </c>
      <c r="L6">
        <f t="shared" si="2"/>
        <v>-5.267514970177517E-2</v>
      </c>
      <c r="M6" t="str">
        <f t="shared" si="3"/>
        <v/>
      </c>
    </row>
    <row r="7" spans="1:16">
      <c r="A7" t="s">
        <v>1076</v>
      </c>
      <c r="B7" t="s">
        <v>1071</v>
      </c>
      <c r="D7" t="s">
        <v>1078</v>
      </c>
      <c r="E7">
        <v>-0.21070480992119611</v>
      </c>
      <c r="F7">
        <v>-0.1503099872232771</v>
      </c>
      <c r="I7">
        <f t="shared" si="0"/>
        <v>-0.21070480992119611</v>
      </c>
      <c r="J7" t="str">
        <f t="shared" si="1"/>
        <v/>
      </c>
      <c r="L7">
        <f t="shared" si="2"/>
        <v>-0.1503099872232771</v>
      </c>
      <c r="M7" t="str">
        <f t="shared" si="3"/>
        <v/>
      </c>
    </row>
    <row r="8" spans="1:16">
      <c r="A8" t="s">
        <v>1079</v>
      </c>
      <c r="B8" t="s">
        <v>1071</v>
      </c>
      <c r="D8" t="s">
        <v>1080</v>
      </c>
      <c r="E8">
        <v>-0.46949617583830561</v>
      </c>
      <c r="F8">
        <v>-0.1576135051366204</v>
      </c>
      <c r="I8">
        <f t="shared" si="0"/>
        <v>-0.46949617583830561</v>
      </c>
      <c r="J8" t="str">
        <f t="shared" si="1"/>
        <v/>
      </c>
      <c r="L8">
        <f t="shared" si="2"/>
        <v>-0.1576135051366204</v>
      </c>
      <c r="M8" t="str">
        <f t="shared" si="3"/>
        <v/>
      </c>
    </row>
    <row r="9" spans="1:16">
      <c r="A9" t="s">
        <v>1081</v>
      </c>
      <c r="B9" t="s">
        <v>604</v>
      </c>
      <c r="C9" t="s">
        <v>1071</v>
      </c>
      <c r="D9" t="s">
        <v>1082</v>
      </c>
      <c r="E9">
        <v>-0.66459366081539617</v>
      </c>
      <c r="F9">
        <v>-0.24725590005561021</v>
      </c>
      <c r="I9" t="str">
        <f t="shared" si="0"/>
        <v/>
      </c>
      <c r="J9">
        <f t="shared" si="1"/>
        <v>-0.66459366081539617</v>
      </c>
      <c r="L9" t="str">
        <f t="shared" si="2"/>
        <v/>
      </c>
      <c r="M9">
        <f t="shared" si="3"/>
        <v>-0.24725590005561021</v>
      </c>
    </row>
    <row r="10" spans="1:16">
      <c r="A10" t="s">
        <v>1081</v>
      </c>
      <c r="B10" t="s">
        <v>604</v>
      </c>
      <c r="C10" t="s">
        <v>1071</v>
      </c>
      <c r="D10" t="s">
        <v>1083</v>
      </c>
      <c r="E10">
        <v>-0.62723361877674733</v>
      </c>
      <c r="F10">
        <v>-0.1855183681244798</v>
      </c>
      <c r="I10" t="str">
        <f t="shared" si="0"/>
        <v/>
      </c>
      <c r="J10">
        <f t="shared" si="1"/>
        <v>-0.62723361877674733</v>
      </c>
      <c r="L10" t="str">
        <f t="shared" si="2"/>
        <v/>
      </c>
      <c r="M10">
        <f t="shared" si="3"/>
        <v>-0.1855183681244798</v>
      </c>
    </row>
    <row r="11" spans="1:16">
      <c r="A11" t="s">
        <v>1084</v>
      </c>
      <c r="B11" t="s">
        <v>604</v>
      </c>
      <c r="C11" t="s">
        <v>1071</v>
      </c>
      <c r="D11" t="s">
        <v>1085</v>
      </c>
      <c r="E11">
        <v>-0.70733877513301113</v>
      </c>
      <c r="F11">
        <v>-0.20674720906660671</v>
      </c>
      <c r="I11" t="str">
        <f t="shared" si="0"/>
        <v/>
      </c>
      <c r="J11">
        <f t="shared" si="1"/>
        <v>-0.70733877513301113</v>
      </c>
      <c r="L11" t="str">
        <f t="shared" si="2"/>
        <v/>
      </c>
      <c r="M11">
        <f t="shared" si="3"/>
        <v>-0.20674720906660671</v>
      </c>
    </row>
    <row r="12" spans="1:16">
      <c r="A12" t="s">
        <v>1084</v>
      </c>
      <c r="B12" t="s">
        <v>604</v>
      </c>
      <c r="C12" t="s">
        <v>1071</v>
      </c>
      <c r="D12" t="s">
        <v>1086</v>
      </c>
      <c r="E12">
        <v>0.20625204044747461</v>
      </c>
      <c r="F12">
        <v>-0.1384549571608216</v>
      </c>
      <c r="I12" t="str">
        <f t="shared" si="0"/>
        <v/>
      </c>
      <c r="J12">
        <f t="shared" si="1"/>
        <v>0.20625204044747461</v>
      </c>
      <c r="L12" t="str">
        <f t="shared" si="2"/>
        <v/>
      </c>
      <c r="M12">
        <f t="shared" si="3"/>
        <v>-0.1384549571608216</v>
      </c>
    </row>
    <row r="13" spans="1:16">
      <c r="A13" t="s">
        <v>1087</v>
      </c>
      <c r="B13" t="s">
        <v>1071</v>
      </c>
      <c r="C13" t="s">
        <v>604</v>
      </c>
      <c r="D13" t="s">
        <v>1088</v>
      </c>
      <c r="E13">
        <v>-8.4148090244504203E-2</v>
      </c>
      <c r="F13">
        <v>-7.7322685203715324E-2</v>
      </c>
      <c r="I13">
        <f t="shared" si="0"/>
        <v>-8.4148090244504203E-2</v>
      </c>
      <c r="J13" t="str">
        <f t="shared" si="1"/>
        <v/>
      </c>
      <c r="L13">
        <f t="shared" si="2"/>
        <v>-7.7322685203715324E-2</v>
      </c>
      <c r="M13" t="str">
        <f t="shared" si="3"/>
        <v/>
      </c>
    </row>
    <row r="14" spans="1:16">
      <c r="A14" t="s">
        <v>1087</v>
      </c>
      <c r="B14" t="s">
        <v>1071</v>
      </c>
      <c r="C14" t="s">
        <v>604</v>
      </c>
      <c r="D14" t="s">
        <v>1089</v>
      </c>
      <c r="E14">
        <v>-0.14757379549832761</v>
      </c>
      <c r="F14">
        <v>-0.1503099872232771</v>
      </c>
      <c r="I14">
        <f t="shared" si="0"/>
        <v>-0.14757379549832761</v>
      </c>
      <c r="J14" t="str">
        <f t="shared" si="1"/>
        <v/>
      </c>
      <c r="L14">
        <f t="shared" si="2"/>
        <v>-0.1503099872232771</v>
      </c>
      <c r="M14" t="str">
        <f t="shared" si="3"/>
        <v/>
      </c>
    </row>
    <row r="15" spans="1:16">
      <c r="A15" t="s">
        <v>1087</v>
      </c>
      <c r="B15" t="s">
        <v>604</v>
      </c>
      <c r="C15" t="s">
        <v>1071</v>
      </c>
      <c r="D15" t="s">
        <v>1090</v>
      </c>
      <c r="E15">
        <v>1.8393912368998011E-2</v>
      </c>
      <c r="F15">
        <v>-0.1503099872232771</v>
      </c>
      <c r="I15" t="str">
        <f t="shared" si="0"/>
        <v/>
      </c>
      <c r="J15">
        <f t="shared" si="1"/>
        <v>1.8393912368998011E-2</v>
      </c>
      <c r="L15" t="str">
        <f t="shared" si="2"/>
        <v/>
      </c>
      <c r="M15">
        <f t="shared" si="3"/>
        <v>-0.1503099872232771</v>
      </c>
    </row>
    <row r="16" spans="1:16">
      <c r="A16" t="s">
        <v>1091</v>
      </c>
      <c r="B16" t="s">
        <v>604</v>
      </c>
      <c r="C16" t="s">
        <v>1071</v>
      </c>
      <c r="D16" t="s">
        <v>1092</v>
      </c>
      <c r="E16">
        <v>-0.43910807845376038</v>
      </c>
      <c r="F16">
        <v>-0.14770982648073411</v>
      </c>
      <c r="I16" t="str">
        <f t="shared" si="0"/>
        <v/>
      </c>
      <c r="J16">
        <f t="shared" si="1"/>
        <v>-0.43910807845376038</v>
      </c>
      <c r="L16" t="str">
        <f t="shared" si="2"/>
        <v/>
      </c>
      <c r="M16">
        <f t="shared" si="3"/>
        <v>-0.14770982648073411</v>
      </c>
    </row>
    <row r="17" spans="1:13">
      <c r="A17" t="s">
        <v>1091</v>
      </c>
      <c r="B17" t="s">
        <v>604</v>
      </c>
      <c r="C17" t="s">
        <v>1071</v>
      </c>
      <c r="D17" t="s">
        <v>1093</v>
      </c>
      <c r="E17">
        <v>-0.8316054061732332</v>
      </c>
      <c r="F17">
        <v>-0.1940474657630771</v>
      </c>
      <c r="I17" t="str">
        <f t="shared" si="0"/>
        <v/>
      </c>
      <c r="J17">
        <f t="shared" si="1"/>
        <v>-0.8316054061732332</v>
      </c>
      <c r="L17" t="str">
        <f t="shared" si="2"/>
        <v/>
      </c>
      <c r="M17">
        <f t="shared" si="3"/>
        <v>-0.1940474657630771</v>
      </c>
    </row>
    <row r="18" spans="1:13">
      <c r="A18" t="s">
        <v>1094</v>
      </c>
      <c r="B18" t="s">
        <v>604</v>
      </c>
      <c r="C18" t="s">
        <v>1071</v>
      </c>
      <c r="D18" t="s">
        <v>1095</v>
      </c>
      <c r="E18">
        <v>-0.25260018899229092</v>
      </c>
      <c r="F18">
        <v>-0.1503099872232771</v>
      </c>
      <c r="I18" t="str">
        <f t="shared" si="0"/>
        <v/>
      </c>
      <c r="J18">
        <f t="shared" si="1"/>
        <v>-0.25260018899229092</v>
      </c>
      <c r="L18" t="str">
        <f t="shared" si="2"/>
        <v/>
      </c>
      <c r="M18">
        <f t="shared" si="3"/>
        <v>-0.1503099872232771</v>
      </c>
    </row>
    <row r="19" spans="1:13">
      <c r="A19" t="s">
        <v>1094</v>
      </c>
      <c r="B19" t="s">
        <v>604</v>
      </c>
      <c r="C19" t="s">
        <v>1071</v>
      </c>
      <c r="D19" t="s">
        <v>1096</v>
      </c>
      <c r="E19">
        <v>0.18579327856311451</v>
      </c>
      <c r="F19">
        <v>0.1059790136534158</v>
      </c>
      <c r="I19" t="str">
        <f t="shared" si="0"/>
        <v/>
      </c>
      <c r="J19">
        <f t="shared" si="1"/>
        <v>0.18579327856311451</v>
      </c>
      <c r="L19" t="str">
        <f t="shared" si="2"/>
        <v/>
      </c>
      <c r="M19">
        <f t="shared" si="3"/>
        <v>0.1059790136534158</v>
      </c>
    </row>
    <row r="20" spans="1:13">
      <c r="A20" t="s">
        <v>1097</v>
      </c>
      <c r="B20" t="s">
        <v>1071</v>
      </c>
      <c r="C20" t="s">
        <v>604</v>
      </c>
      <c r="D20" t="s">
        <v>1098</v>
      </c>
      <c r="E20">
        <v>-0.17549423086111199</v>
      </c>
      <c r="F20">
        <v>-0.161330597596958</v>
      </c>
      <c r="I20">
        <f t="shared" si="0"/>
        <v>-0.17549423086111199</v>
      </c>
      <c r="J20" t="str">
        <f t="shared" si="1"/>
        <v/>
      </c>
      <c r="L20">
        <f t="shared" si="2"/>
        <v>-0.161330597596958</v>
      </c>
      <c r="M20" t="str">
        <f t="shared" si="3"/>
        <v/>
      </c>
    </row>
    <row r="21" spans="1:13">
      <c r="A21" t="s">
        <v>1097</v>
      </c>
      <c r="B21" t="s">
        <v>604</v>
      </c>
      <c r="C21" t="s">
        <v>1071</v>
      </c>
      <c r="D21" t="s">
        <v>1099</v>
      </c>
      <c r="E21">
        <v>0.2381873344595733</v>
      </c>
      <c r="F21">
        <v>-0.16170150351759829</v>
      </c>
      <c r="I21" t="str">
        <f t="shared" si="0"/>
        <v/>
      </c>
      <c r="J21">
        <f t="shared" si="1"/>
        <v>0.2381873344595733</v>
      </c>
      <c r="L21" t="str">
        <f t="shared" si="2"/>
        <v/>
      </c>
      <c r="M21">
        <f t="shared" si="3"/>
        <v>-0.16170150351759829</v>
      </c>
    </row>
    <row r="22" spans="1:13">
      <c r="A22" t="s">
        <v>1097</v>
      </c>
      <c r="B22" t="s">
        <v>1071</v>
      </c>
      <c r="C22" t="s">
        <v>604</v>
      </c>
      <c r="D22" t="s">
        <v>1100</v>
      </c>
      <c r="E22">
        <v>-0.1252619111160001</v>
      </c>
      <c r="F22">
        <v>-0.13719751905355099</v>
      </c>
      <c r="I22">
        <f t="shared" si="0"/>
        <v>-0.1252619111160001</v>
      </c>
      <c r="J22" t="str">
        <f t="shared" si="1"/>
        <v/>
      </c>
      <c r="L22">
        <f t="shared" si="2"/>
        <v>-0.13719751905355099</v>
      </c>
      <c r="M22" t="str">
        <f t="shared" si="3"/>
        <v/>
      </c>
    </row>
    <row r="23" spans="1:13">
      <c r="A23" t="s">
        <v>1097</v>
      </c>
      <c r="B23" t="s">
        <v>604</v>
      </c>
      <c r="C23" t="s">
        <v>1071</v>
      </c>
      <c r="D23" t="s">
        <v>1101</v>
      </c>
      <c r="E23">
        <v>-0.66131747262947327</v>
      </c>
      <c r="F23">
        <v>-0.15043400429485879</v>
      </c>
      <c r="I23" t="str">
        <f t="shared" si="0"/>
        <v/>
      </c>
      <c r="J23">
        <f t="shared" si="1"/>
        <v>-0.66131747262947327</v>
      </c>
      <c r="L23" t="str">
        <f t="shared" si="2"/>
        <v/>
      </c>
      <c r="M23">
        <f t="shared" si="3"/>
        <v>-0.15043400429485879</v>
      </c>
    </row>
    <row r="24" spans="1:13">
      <c r="A24" t="s">
        <v>1102</v>
      </c>
      <c r="B24" t="s">
        <v>604</v>
      </c>
      <c r="C24" t="s">
        <v>1071</v>
      </c>
      <c r="D24" t="s">
        <v>1103</v>
      </c>
      <c r="E24">
        <v>0.33180256187748669</v>
      </c>
      <c r="F24">
        <v>-0.1542282276184038</v>
      </c>
      <c r="I24" t="str">
        <f t="shared" si="0"/>
        <v/>
      </c>
      <c r="J24">
        <f t="shared" si="1"/>
        <v>0.33180256187748669</v>
      </c>
      <c r="L24" t="str">
        <f t="shared" si="2"/>
        <v/>
      </c>
      <c r="M24">
        <f t="shared" si="3"/>
        <v>-0.1542282276184038</v>
      </c>
    </row>
    <row r="25" spans="1:13">
      <c r="A25" t="s">
        <v>1102</v>
      </c>
      <c r="B25" t="s">
        <v>604</v>
      </c>
      <c r="C25" t="s">
        <v>1071</v>
      </c>
      <c r="D25" t="s">
        <v>1104</v>
      </c>
      <c r="E25">
        <v>0.41838716136525611</v>
      </c>
      <c r="F25">
        <v>-8.0370200947267267E-2</v>
      </c>
      <c r="I25" t="str">
        <f t="shared" si="0"/>
        <v/>
      </c>
      <c r="J25">
        <f t="shared" si="1"/>
        <v>0.41838716136525611</v>
      </c>
      <c r="L25" t="str">
        <f t="shared" si="2"/>
        <v/>
      </c>
      <c r="M25">
        <f t="shared" si="3"/>
        <v>-8.0370200947267267E-2</v>
      </c>
    </row>
    <row r="26" spans="1:13">
      <c r="A26" t="s">
        <v>1102</v>
      </c>
      <c r="B26" t="s">
        <v>1071</v>
      </c>
      <c r="C26" t="s">
        <v>604</v>
      </c>
      <c r="D26" t="s">
        <v>1105</v>
      </c>
      <c r="E26">
        <v>0.28778075641162221</v>
      </c>
      <c r="F26">
        <v>-0.1716673426759048</v>
      </c>
      <c r="I26">
        <f t="shared" si="0"/>
        <v>0.28778075641162221</v>
      </c>
      <c r="J26" t="str">
        <f t="shared" si="1"/>
        <v/>
      </c>
      <c r="L26">
        <f t="shared" si="2"/>
        <v>-0.1716673426759048</v>
      </c>
      <c r="M26" t="str">
        <f t="shared" si="3"/>
        <v/>
      </c>
    </row>
    <row r="27" spans="1:13">
      <c r="A27" t="s">
        <v>1102</v>
      </c>
      <c r="B27" t="s">
        <v>604</v>
      </c>
      <c r="C27" t="s">
        <v>1071</v>
      </c>
      <c r="D27" t="s">
        <v>1106</v>
      </c>
      <c r="E27">
        <v>0.1015073366171992</v>
      </c>
      <c r="F27">
        <v>-0.14201949351924889</v>
      </c>
      <c r="I27" t="str">
        <f t="shared" si="0"/>
        <v/>
      </c>
      <c r="J27">
        <f t="shared" si="1"/>
        <v>0.1015073366171992</v>
      </c>
      <c r="L27" t="str">
        <f t="shared" si="2"/>
        <v/>
      </c>
      <c r="M27">
        <f t="shared" si="3"/>
        <v>-0.14201949351924889</v>
      </c>
    </row>
    <row r="28" spans="1:13">
      <c r="A28" t="s">
        <v>1102</v>
      </c>
      <c r="B28" t="s">
        <v>1071</v>
      </c>
      <c r="C28" t="s">
        <v>604</v>
      </c>
      <c r="D28" t="s">
        <v>1107</v>
      </c>
      <c r="E28">
        <v>5.4543748497099198E-2</v>
      </c>
      <c r="F28">
        <v>-0.1503099872232771</v>
      </c>
      <c r="I28">
        <f t="shared" si="0"/>
        <v>5.4543748497099198E-2</v>
      </c>
      <c r="J28" t="str">
        <f t="shared" si="1"/>
        <v/>
      </c>
      <c r="L28">
        <f t="shared" si="2"/>
        <v>-0.1503099872232771</v>
      </c>
      <c r="M28" t="str">
        <f t="shared" si="3"/>
        <v/>
      </c>
    </row>
    <row r="29" spans="1:13">
      <c r="A29" t="s">
        <v>1108</v>
      </c>
      <c r="B29" t="s">
        <v>1071</v>
      </c>
      <c r="C29" t="s">
        <v>604</v>
      </c>
      <c r="D29" t="s">
        <v>1109</v>
      </c>
      <c r="E29">
        <v>0.1362397571584926</v>
      </c>
      <c r="F29">
        <v>-0.11892431000702711</v>
      </c>
      <c r="I29">
        <f t="shared" si="0"/>
        <v>0.1362397571584926</v>
      </c>
      <c r="J29" t="str">
        <f t="shared" si="1"/>
        <v/>
      </c>
      <c r="L29">
        <f t="shared" si="2"/>
        <v>-0.11892431000702711</v>
      </c>
      <c r="M29" t="str">
        <f t="shared" si="3"/>
        <v/>
      </c>
    </row>
    <row r="30" spans="1:13">
      <c r="A30" t="s">
        <v>1110</v>
      </c>
      <c r="B30" t="s">
        <v>1071</v>
      </c>
      <c r="C30" t="s">
        <v>604</v>
      </c>
      <c r="D30" t="s">
        <v>1111</v>
      </c>
      <c r="E30">
        <v>-0.37094469749762671</v>
      </c>
      <c r="F30">
        <v>-0.1711062777432284</v>
      </c>
      <c r="I30">
        <f t="shared" si="0"/>
        <v>-0.37094469749762671</v>
      </c>
      <c r="J30" t="str">
        <f t="shared" si="1"/>
        <v/>
      </c>
      <c r="L30">
        <f t="shared" si="2"/>
        <v>-0.1711062777432284</v>
      </c>
      <c r="M30" t="str">
        <f t="shared" si="3"/>
        <v/>
      </c>
    </row>
    <row r="31" spans="1:13">
      <c r="A31" t="s">
        <v>1110</v>
      </c>
      <c r="B31" t="s">
        <v>604</v>
      </c>
      <c r="C31" t="s">
        <v>1071</v>
      </c>
      <c r="D31" t="s">
        <v>1112</v>
      </c>
      <c r="E31">
        <v>-0.30772337933737193</v>
      </c>
      <c r="F31">
        <v>-0.1618332630341659</v>
      </c>
      <c r="I31" t="str">
        <f t="shared" si="0"/>
        <v/>
      </c>
      <c r="J31">
        <f t="shared" si="1"/>
        <v>-0.30772337933737193</v>
      </c>
      <c r="L31" t="str">
        <f t="shared" si="2"/>
        <v/>
      </c>
      <c r="M31">
        <f t="shared" si="3"/>
        <v>-0.1618332630341659</v>
      </c>
    </row>
    <row r="32" spans="1:13">
      <c r="A32" t="s">
        <v>1113</v>
      </c>
      <c r="B32" t="s">
        <v>604</v>
      </c>
      <c r="C32" t="s">
        <v>1071</v>
      </c>
      <c r="D32" t="s">
        <v>1114</v>
      </c>
      <c r="E32">
        <v>-0.28428784252481781</v>
      </c>
      <c r="F32">
        <v>-6.4370941583664132E-2</v>
      </c>
      <c r="I32" t="str">
        <f t="shared" si="0"/>
        <v/>
      </c>
      <c r="J32">
        <f t="shared" si="1"/>
        <v>-0.28428784252481781</v>
      </c>
      <c r="L32" t="str">
        <f t="shared" si="2"/>
        <v/>
      </c>
      <c r="M32">
        <f t="shared" si="3"/>
        <v>-6.4370941583664132E-2</v>
      </c>
    </row>
    <row r="33" spans="1:13">
      <c r="A33" t="s">
        <v>1113</v>
      </c>
      <c r="B33" t="s">
        <v>1071</v>
      </c>
      <c r="C33" t="s">
        <v>604</v>
      </c>
      <c r="D33" t="s">
        <v>1115</v>
      </c>
      <c r="E33">
        <v>0.30177643636566681</v>
      </c>
      <c r="F33">
        <v>-0.14947078927967589</v>
      </c>
      <c r="I33">
        <f t="shared" si="0"/>
        <v>0.30177643636566681</v>
      </c>
      <c r="J33" t="str">
        <f t="shared" si="1"/>
        <v/>
      </c>
      <c r="L33">
        <f t="shared" si="2"/>
        <v>-0.14947078927967589</v>
      </c>
      <c r="M33" t="str">
        <f t="shared" si="3"/>
        <v/>
      </c>
    </row>
    <row r="34" spans="1:13">
      <c r="A34" t="s">
        <v>1113</v>
      </c>
      <c r="B34" t="s">
        <v>604</v>
      </c>
      <c r="C34" t="s">
        <v>1071</v>
      </c>
      <c r="D34" t="s">
        <v>1116</v>
      </c>
      <c r="E34">
        <v>0.25855344255750601</v>
      </c>
      <c r="F34">
        <v>-4.0822682381372273E-2</v>
      </c>
      <c r="I34" t="str">
        <f t="shared" si="0"/>
        <v/>
      </c>
      <c r="J34">
        <f t="shared" si="1"/>
        <v>0.25855344255750601</v>
      </c>
      <c r="L34" t="str">
        <f t="shared" si="2"/>
        <v/>
      </c>
      <c r="M34">
        <f t="shared" si="3"/>
        <v>-4.0822682381372273E-2</v>
      </c>
    </row>
    <row r="35" spans="1:13">
      <c r="A35" t="s">
        <v>1117</v>
      </c>
      <c r="B35" t="s">
        <v>604</v>
      </c>
      <c r="C35" t="s">
        <v>1071</v>
      </c>
      <c r="D35" t="s">
        <v>1118</v>
      </c>
      <c r="E35">
        <v>-0.23855572660706861</v>
      </c>
      <c r="F35">
        <v>-7.3207960296156283E-2</v>
      </c>
      <c r="I35" t="str">
        <f t="shared" si="0"/>
        <v/>
      </c>
      <c r="J35">
        <f t="shared" si="1"/>
        <v>-0.23855572660706861</v>
      </c>
      <c r="L35" t="str">
        <f t="shared" si="2"/>
        <v/>
      </c>
      <c r="M35">
        <f t="shared" si="3"/>
        <v>-7.3207960296156283E-2</v>
      </c>
    </row>
    <row r="36" spans="1:13">
      <c r="A36" t="s">
        <v>1117</v>
      </c>
      <c r="B36" t="s">
        <v>1071</v>
      </c>
      <c r="C36" t="s">
        <v>604</v>
      </c>
      <c r="D36" t="s">
        <v>1119</v>
      </c>
      <c r="E36">
        <v>-0.14757379549832761</v>
      </c>
      <c r="F36">
        <v>-0.1503099872232771</v>
      </c>
      <c r="I36">
        <f t="shared" si="0"/>
        <v>-0.14757379549832761</v>
      </c>
      <c r="J36" t="str">
        <f t="shared" si="1"/>
        <v/>
      </c>
      <c r="L36">
        <f t="shared" si="2"/>
        <v>-0.1503099872232771</v>
      </c>
      <c r="M36" t="str">
        <f t="shared" si="3"/>
        <v/>
      </c>
    </row>
    <row r="37" spans="1:13">
      <c r="A37" t="s">
        <v>1120</v>
      </c>
      <c r="B37" t="s">
        <v>604</v>
      </c>
      <c r="C37" t="s">
        <v>1071</v>
      </c>
      <c r="D37" t="s">
        <v>1121</v>
      </c>
      <c r="E37">
        <v>-6.05340758572952E-2</v>
      </c>
      <c r="F37">
        <v>-7.2888630191524084E-2</v>
      </c>
      <c r="I37" t="str">
        <f t="shared" si="0"/>
        <v/>
      </c>
      <c r="J37">
        <f t="shared" si="1"/>
        <v>-6.05340758572952E-2</v>
      </c>
      <c r="L37" t="str">
        <f t="shared" si="2"/>
        <v/>
      </c>
      <c r="M37">
        <f t="shared" si="3"/>
        <v>-7.2888630191524084E-2</v>
      </c>
    </row>
    <row r="38" spans="1:13">
      <c r="A38" t="s">
        <v>1120</v>
      </c>
      <c r="B38" t="s">
        <v>604</v>
      </c>
      <c r="C38" t="s">
        <v>1071</v>
      </c>
      <c r="D38" t="s">
        <v>1122</v>
      </c>
      <c r="E38">
        <v>-0.44484375569114759</v>
      </c>
      <c r="F38">
        <v>-0.1127298555833683</v>
      </c>
      <c r="I38" t="str">
        <f t="shared" si="0"/>
        <v/>
      </c>
      <c r="J38">
        <f t="shared" si="1"/>
        <v>-0.44484375569114759</v>
      </c>
      <c r="L38" t="str">
        <f t="shared" si="2"/>
        <v/>
      </c>
      <c r="M38">
        <f t="shared" si="3"/>
        <v>-0.1127298555833683</v>
      </c>
    </row>
    <row r="39" spans="1:13">
      <c r="A39" t="s">
        <v>1123</v>
      </c>
      <c r="B39" t="s">
        <v>1071</v>
      </c>
      <c r="C39" t="s">
        <v>604</v>
      </c>
      <c r="D39" t="s">
        <v>1124</v>
      </c>
      <c r="E39">
        <v>7.9444312414949092E-2</v>
      </c>
      <c r="F39">
        <v>-6.7333228321550864E-2</v>
      </c>
      <c r="I39">
        <f t="shared" si="0"/>
        <v>7.9444312414949092E-2</v>
      </c>
      <c r="J39" t="str">
        <f t="shared" si="1"/>
        <v/>
      </c>
      <c r="L39">
        <f t="shared" si="2"/>
        <v>-6.7333228321550864E-2</v>
      </c>
      <c r="M39" t="str">
        <f t="shared" si="3"/>
        <v/>
      </c>
    </row>
    <row r="40" spans="1:13">
      <c r="A40" t="s">
        <v>1123</v>
      </c>
      <c r="B40" t="s">
        <v>604</v>
      </c>
      <c r="C40" t="s">
        <v>1071</v>
      </c>
      <c r="D40" t="s">
        <v>1125</v>
      </c>
      <c r="E40">
        <v>-0.88149004253077101</v>
      </c>
      <c r="F40">
        <v>-0.36117245878377829</v>
      </c>
      <c r="I40" t="str">
        <f t="shared" si="0"/>
        <v/>
      </c>
      <c r="J40">
        <f t="shared" si="1"/>
        <v>-0.88149004253077101</v>
      </c>
      <c r="L40" t="str">
        <f t="shared" si="2"/>
        <v/>
      </c>
      <c r="M40">
        <f t="shared" si="3"/>
        <v>-0.36117245878377829</v>
      </c>
    </row>
    <row r="41" spans="1:13">
      <c r="A41" t="s">
        <v>1123</v>
      </c>
      <c r="B41" t="s">
        <v>604</v>
      </c>
      <c r="C41" t="s">
        <v>1071</v>
      </c>
      <c r="D41" t="s">
        <v>1126</v>
      </c>
      <c r="E41">
        <v>-0.71099784750402972</v>
      </c>
      <c r="F41">
        <v>-0.1503099872232771</v>
      </c>
      <c r="I41" t="str">
        <f t="shared" si="0"/>
        <v/>
      </c>
      <c r="J41">
        <f t="shared" si="1"/>
        <v>-0.71099784750402972</v>
      </c>
      <c r="L41" t="str">
        <f t="shared" si="2"/>
        <v/>
      </c>
      <c r="M41">
        <f t="shared" si="3"/>
        <v>-0.1503099872232771</v>
      </c>
    </row>
    <row r="42" spans="1:13">
      <c r="A42" t="s">
        <v>1127</v>
      </c>
      <c r="B42" t="s">
        <v>1071</v>
      </c>
      <c r="C42" t="s">
        <v>604</v>
      </c>
      <c r="D42" t="s">
        <v>1128</v>
      </c>
      <c r="E42">
        <v>0.25862841982605927</v>
      </c>
      <c r="F42">
        <v>-0.1503099872232771</v>
      </c>
      <c r="I42">
        <f t="shared" si="0"/>
        <v>0.25862841982605927</v>
      </c>
      <c r="J42" t="str">
        <f t="shared" si="1"/>
        <v/>
      </c>
      <c r="L42">
        <f t="shared" si="2"/>
        <v>-0.1503099872232771</v>
      </c>
      <c r="M42" t="str">
        <f t="shared" si="3"/>
        <v/>
      </c>
    </row>
    <row r="43" spans="1:13">
      <c r="A43" t="s">
        <v>1127</v>
      </c>
      <c r="B43" t="s">
        <v>604</v>
      </c>
      <c r="C43" t="s">
        <v>1071</v>
      </c>
      <c r="D43" t="s">
        <v>1129</v>
      </c>
      <c r="E43">
        <v>-0.49776639700268471</v>
      </c>
      <c r="F43">
        <v>-0.1193438434186589</v>
      </c>
      <c r="I43" t="str">
        <f t="shared" si="0"/>
        <v/>
      </c>
      <c r="J43">
        <f t="shared" si="1"/>
        <v>-0.49776639700268471</v>
      </c>
      <c r="L43" t="str">
        <f t="shared" si="2"/>
        <v/>
      </c>
      <c r="M43">
        <f t="shared" si="3"/>
        <v>-0.1193438434186589</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BB8D1-FE1D-432E-8A3B-24ADD5338883}">
  <dimension ref="A1:P60"/>
  <sheetViews>
    <sheetView topLeftCell="F1" workbookViewId="0">
      <selection activeCell="O1" sqref="O1:P1"/>
    </sheetView>
  </sheetViews>
  <sheetFormatPr defaultRowHeight="14.25"/>
  <cols>
    <col min="4" max="4" width="35.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1130</v>
      </c>
      <c r="B2" t="s">
        <v>1131</v>
      </c>
      <c r="D2" t="s">
        <v>1132</v>
      </c>
      <c r="E2">
        <v>0.17743839699272451</v>
      </c>
      <c r="F2">
        <v>-0.15383853274996531</v>
      </c>
      <c r="G2">
        <v>0.58553599999999995</v>
      </c>
      <c r="I2">
        <f>IF(B2="BoltClock",E2,"")</f>
        <v>0.17743839699272451</v>
      </c>
      <c r="J2" t="str">
        <f>IF(B2="BoltClock","",E2)</f>
        <v/>
      </c>
      <c r="L2">
        <f>IF(B2="BoltClock",F2,"")</f>
        <v>-0.15383853274996531</v>
      </c>
      <c r="M2" t="str">
        <f>IF(B2="BoltClock","",F2)</f>
        <v/>
      </c>
      <c r="O2" s="3">
        <f>_xlfn.STDEV.P(E2:E60)</f>
        <v>0.3909816319018713</v>
      </c>
      <c r="P2" s="3">
        <f>_xlfn.STDEV.P(F2:F60)</f>
        <v>8.1067690545424495E-2</v>
      </c>
    </row>
    <row r="3" spans="1:16">
      <c r="A3" t="s">
        <v>1133</v>
      </c>
      <c r="B3" t="s">
        <v>1134</v>
      </c>
      <c r="C3" t="s">
        <v>1131</v>
      </c>
      <c r="D3" t="s">
        <v>1135</v>
      </c>
      <c r="E3">
        <v>-0.7330648284436303</v>
      </c>
      <c r="F3">
        <v>-0.1503099872232771</v>
      </c>
      <c r="I3" t="str">
        <f t="shared" ref="I3:I60" si="0">IF(B3="BoltClock",E3,"")</f>
        <v/>
      </c>
      <c r="J3">
        <f t="shared" ref="J3:J60" si="1">IF(B3="BoltClock","",E3)</f>
        <v>-0.7330648284436303</v>
      </c>
      <c r="L3" t="str">
        <f t="shared" ref="L3:L60" si="2">IF(B3="BoltClock",F3,"")</f>
        <v/>
      </c>
      <c r="M3">
        <f t="shared" ref="M3:M60" si="3">IF(B3="BoltClock","",F3)</f>
        <v>-0.1503099872232771</v>
      </c>
    </row>
    <row r="4" spans="1:16">
      <c r="A4" t="s">
        <v>1133</v>
      </c>
      <c r="B4" t="s">
        <v>1131</v>
      </c>
      <c r="C4" t="s">
        <v>1134</v>
      </c>
      <c r="D4" t="s">
        <v>1136</v>
      </c>
      <c r="E4">
        <v>-0.14757379549832761</v>
      </c>
      <c r="F4">
        <v>-0.1503099872232771</v>
      </c>
      <c r="I4">
        <f t="shared" si="0"/>
        <v>-0.14757379549832761</v>
      </c>
      <c r="J4" t="str">
        <f t="shared" si="1"/>
        <v/>
      </c>
      <c r="L4">
        <f t="shared" si="2"/>
        <v>-0.1503099872232771</v>
      </c>
      <c r="M4" t="str">
        <f t="shared" si="3"/>
        <v/>
      </c>
    </row>
    <row r="5" spans="1:16">
      <c r="A5" t="s">
        <v>1137</v>
      </c>
      <c r="B5" t="s">
        <v>1131</v>
      </c>
      <c r="C5" t="s">
        <v>1134</v>
      </c>
      <c r="D5" t="s">
        <v>1138</v>
      </c>
      <c r="E5">
        <v>-0.6324300220828809</v>
      </c>
      <c r="F5">
        <v>-0.16915542460373831</v>
      </c>
      <c r="I5">
        <f t="shared" si="0"/>
        <v>-0.6324300220828809</v>
      </c>
      <c r="J5" t="str">
        <f t="shared" si="1"/>
        <v/>
      </c>
      <c r="L5">
        <f t="shared" si="2"/>
        <v>-0.16915542460373831</v>
      </c>
      <c r="M5" t="str">
        <f t="shared" si="3"/>
        <v/>
      </c>
    </row>
    <row r="6" spans="1:16">
      <c r="A6" t="s">
        <v>1137</v>
      </c>
      <c r="B6" t="s">
        <v>1134</v>
      </c>
      <c r="C6" t="s">
        <v>1131</v>
      </c>
      <c r="E6">
        <v>-0.14757379549832761</v>
      </c>
      <c r="F6">
        <v>-0.1503099872232771</v>
      </c>
      <c r="I6" t="str">
        <f t="shared" si="0"/>
        <v/>
      </c>
      <c r="J6">
        <f t="shared" si="1"/>
        <v>-0.14757379549832761</v>
      </c>
      <c r="L6" t="str">
        <f t="shared" si="2"/>
        <v/>
      </c>
      <c r="M6">
        <f t="shared" si="3"/>
        <v>-0.1503099872232771</v>
      </c>
    </row>
    <row r="7" spans="1:16">
      <c r="A7" t="s">
        <v>1137</v>
      </c>
      <c r="B7" t="s">
        <v>1131</v>
      </c>
      <c r="C7" t="s">
        <v>1134</v>
      </c>
      <c r="D7" t="s">
        <v>22</v>
      </c>
      <c r="E7">
        <v>-0.54847693859929914</v>
      </c>
      <c r="F7">
        <v>-0.1686323924455195</v>
      </c>
      <c r="I7">
        <f t="shared" si="0"/>
        <v>-0.54847693859929914</v>
      </c>
      <c r="J7" t="str">
        <f t="shared" si="1"/>
        <v/>
      </c>
      <c r="L7">
        <f t="shared" si="2"/>
        <v>-0.1686323924455195</v>
      </c>
      <c r="M7" t="str">
        <f t="shared" si="3"/>
        <v/>
      </c>
    </row>
    <row r="8" spans="1:16">
      <c r="A8" t="s">
        <v>1139</v>
      </c>
      <c r="B8" t="s">
        <v>1131</v>
      </c>
      <c r="C8" t="s">
        <v>1134</v>
      </c>
      <c r="D8" t="s">
        <v>95</v>
      </c>
      <c r="E8">
        <v>0.56197408809077931</v>
      </c>
      <c r="F8">
        <v>-8.055032744325713E-2</v>
      </c>
      <c r="I8">
        <f t="shared" si="0"/>
        <v>0.56197408809077931</v>
      </c>
      <c r="J8" t="str">
        <f t="shared" si="1"/>
        <v/>
      </c>
      <c r="L8">
        <f t="shared" si="2"/>
        <v>-8.055032744325713E-2</v>
      </c>
      <c r="M8" t="str">
        <f t="shared" si="3"/>
        <v/>
      </c>
    </row>
    <row r="9" spans="1:16">
      <c r="A9" t="s">
        <v>1140</v>
      </c>
      <c r="B9" t="s">
        <v>1134</v>
      </c>
      <c r="C9" t="s">
        <v>1131</v>
      </c>
      <c r="D9" t="s">
        <v>1141</v>
      </c>
      <c r="E9">
        <v>-0.5930656747235965</v>
      </c>
      <c r="F9">
        <v>-0.1503099872232771</v>
      </c>
      <c r="I9" t="str">
        <f t="shared" si="0"/>
        <v/>
      </c>
      <c r="J9">
        <f t="shared" si="1"/>
        <v>-0.5930656747235965</v>
      </c>
      <c r="L9" t="str">
        <f t="shared" si="2"/>
        <v/>
      </c>
      <c r="M9">
        <f t="shared" si="3"/>
        <v>-0.1503099872232771</v>
      </c>
    </row>
    <row r="10" spans="1:16">
      <c r="A10" t="s">
        <v>1142</v>
      </c>
      <c r="B10" t="s">
        <v>1131</v>
      </c>
      <c r="C10" t="s">
        <v>1134</v>
      </c>
      <c r="D10" t="s">
        <v>1143</v>
      </c>
      <c r="E10">
        <v>-0.23715898361232249</v>
      </c>
      <c r="F10">
        <v>-0.158635979008871</v>
      </c>
      <c r="I10">
        <f t="shared" si="0"/>
        <v>-0.23715898361232249</v>
      </c>
      <c r="J10" t="str">
        <f t="shared" si="1"/>
        <v/>
      </c>
      <c r="L10">
        <f t="shared" si="2"/>
        <v>-0.158635979008871</v>
      </c>
      <c r="M10" t="str">
        <f t="shared" si="3"/>
        <v/>
      </c>
    </row>
    <row r="11" spans="1:16">
      <c r="A11" t="s">
        <v>1142</v>
      </c>
      <c r="B11" t="s">
        <v>1131</v>
      </c>
      <c r="C11" t="s">
        <v>1134</v>
      </c>
      <c r="D11" t="s">
        <v>1144</v>
      </c>
      <c r="E11">
        <v>-0.5930656747235965</v>
      </c>
      <c r="F11">
        <v>-0.1503099872232771</v>
      </c>
      <c r="I11">
        <f t="shared" si="0"/>
        <v>-0.5930656747235965</v>
      </c>
      <c r="J11" t="str">
        <f t="shared" si="1"/>
        <v/>
      </c>
      <c r="L11">
        <f t="shared" si="2"/>
        <v>-0.1503099872232771</v>
      </c>
      <c r="M11" t="str">
        <f t="shared" si="3"/>
        <v/>
      </c>
    </row>
    <row r="12" spans="1:16">
      <c r="A12" t="s">
        <v>1142</v>
      </c>
      <c r="B12" t="s">
        <v>1134</v>
      </c>
      <c r="C12" t="s">
        <v>1131</v>
      </c>
      <c r="D12" t="s">
        <v>57</v>
      </c>
      <c r="E12">
        <v>0.35014718349750379</v>
      </c>
      <c r="F12">
        <v>-0.1212956464331411</v>
      </c>
      <c r="I12" t="str">
        <f t="shared" si="0"/>
        <v/>
      </c>
      <c r="J12">
        <f t="shared" si="1"/>
        <v>0.35014718349750379</v>
      </c>
      <c r="L12" t="str">
        <f t="shared" si="2"/>
        <v/>
      </c>
      <c r="M12">
        <f t="shared" si="3"/>
        <v>-0.1212956464331411</v>
      </c>
    </row>
    <row r="13" spans="1:16">
      <c r="A13" t="s">
        <v>1142</v>
      </c>
      <c r="B13" t="s">
        <v>1131</v>
      </c>
      <c r="C13" t="s">
        <v>1134</v>
      </c>
      <c r="D13" t="s">
        <v>95</v>
      </c>
      <c r="E13">
        <v>0.56197408809077931</v>
      </c>
      <c r="F13">
        <v>-8.055032744325713E-2</v>
      </c>
      <c r="I13">
        <f t="shared" si="0"/>
        <v>0.56197408809077931</v>
      </c>
      <c r="J13" t="str">
        <f t="shared" si="1"/>
        <v/>
      </c>
      <c r="L13">
        <f t="shared" si="2"/>
        <v>-8.055032744325713E-2</v>
      </c>
      <c r="M13" t="str">
        <f t="shared" si="3"/>
        <v/>
      </c>
    </row>
    <row r="14" spans="1:16">
      <c r="A14" t="s">
        <v>1145</v>
      </c>
      <c r="B14" t="s">
        <v>1134</v>
      </c>
      <c r="C14" t="s">
        <v>1131</v>
      </c>
      <c r="D14" t="s">
        <v>1146</v>
      </c>
      <c r="E14">
        <v>-9.2593242719187396E-2</v>
      </c>
      <c r="F14">
        <v>-0.1503099872232771</v>
      </c>
      <c r="I14" t="str">
        <f t="shared" si="0"/>
        <v/>
      </c>
      <c r="J14">
        <f t="shared" si="1"/>
        <v>-9.2593242719187396E-2</v>
      </c>
      <c r="L14" t="str">
        <f t="shared" si="2"/>
        <v/>
      </c>
      <c r="M14">
        <f t="shared" si="3"/>
        <v>-0.1503099872232771</v>
      </c>
    </row>
    <row r="15" spans="1:16">
      <c r="A15" t="s">
        <v>1147</v>
      </c>
      <c r="B15" t="s">
        <v>1131</v>
      </c>
      <c r="C15" t="s">
        <v>1134</v>
      </c>
      <c r="D15" t="s">
        <v>1148</v>
      </c>
      <c r="E15">
        <v>-0.55151162155037947</v>
      </c>
      <c r="F15">
        <v>-0.1467906152776616</v>
      </c>
      <c r="I15">
        <f t="shared" si="0"/>
        <v>-0.55151162155037947</v>
      </c>
      <c r="J15" t="str">
        <f t="shared" si="1"/>
        <v/>
      </c>
      <c r="L15">
        <f t="shared" si="2"/>
        <v>-0.1467906152776616</v>
      </c>
      <c r="M15" t="str">
        <f t="shared" si="3"/>
        <v/>
      </c>
    </row>
    <row r="16" spans="1:16">
      <c r="A16" t="s">
        <v>1147</v>
      </c>
      <c r="B16" t="s">
        <v>1134</v>
      </c>
      <c r="C16" t="s">
        <v>1131</v>
      </c>
      <c r="D16" t="s">
        <v>1149</v>
      </c>
      <c r="E16">
        <v>-0.93107903316407081</v>
      </c>
      <c r="F16">
        <v>-0.31041728124033979</v>
      </c>
      <c r="I16" t="str">
        <f t="shared" si="0"/>
        <v/>
      </c>
      <c r="J16">
        <f t="shared" si="1"/>
        <v>-0.93107903316407081</v>
      </c>
      <c r="L16" t="str">
        <f t="shared" si="2"/>
        <v/>
      </c>
      <c r="M16">
        <f t="shared" si="3"/>
        <v>-0.31041728124033979</v>
      </c>
    </row>
    <row r="17" spans="1:13">
      <c r="A17" t="s">
        <v>1150</v>
      </c>
      <c r="B17" t="s">
        <v>1131</v>
      </c>
      <c r="C17" t="s">
        <v>1134</v>
      </c>
      <c r="D17" t="s">
        <v>1151</v>
      </c>
      <c r="E17">
        <v>0.73231297681273855</v>
      </c>
      <c r="F17">
        <v>-4.2441279964263452E-2</v>
      </c>
      <c r="I17">
        <f t="shared" si="0"/>
        <v>0.73231297681273855</v>
      </c>
      <c r="J17" t="str">
        <f t="shared" si="1"/>
        <v/>
      </c>
      <c r="L17">
        <f t="shared" si="2"/>
        <v>-4.2441279964263452E-2</v>
      </c>
      <c r="M17" t="str">
        <f t="shared" si="3"/>
        <v/>
      </c>
    </row>
    <row r="18" spans="1:13">
      <c r="A18" t="s">
        <v>1152</v>
      </c>
      <c r="B18" t="s">
        <v>1131</v>
      </c>
      <c r="C18" t="s">
        <v>1134</v>
      </c>
      <c r="D18" t="s">
        <v>1153</v>
      </c>
      <c r="E18">
        <v>-0.14757379549832761</v>
      </c>
      <c r="F18">
        <v>-0.1503099872232771</v>
      </c>
      <c r="I18">
        <f t="shared" si="0"/>
        <v>-0.14757379549832761</v>
      </c>
      <c r="J18" t="str">
        <f t="shared" si="1"/>
        <v/>
      </c>
      <c r="L18">
        <f t="shared" si="2"/>
        <v>-0.1503099872232771</v>
      </c>
      <c r="M18" t="str">
        <f t="shared" si="3"/>
        <v/>
      </c>
    </row>
    <row r="19" spans="1:13">
      <c r="A19" t="s">
        <v>1154</v>
      </c>
      <c r="B19" t="s">
        <v>1134</v>
      </c>
      <c r="C19" t="s">
        <v>1131</v>
      </c>
      <c r="D19" t="s">
        <v>1155</v>
      </c>
      <c r="E19">
        <v>-0.38252246131024198</v>
      </c>
      <c r="F19">
        <v>-0.1013721959449209</v>
      </c>
      <c r="I19" t="str">
        <f t="shared" si="0"/>
        <v/>
      </c>
      <c r="J19">
        <f t="shared" si="1"/>
        <v>-0.38252246131024198</v>
      </c>
      <c r="L19" t="str">
        <f t="shared" si="2"/>
        <v/>
      </c>
      <c r="M19">
        <f t="shared" si="3"/>
        <v>-0.1013721959449209</v>
      </c>
    </row>
    <row r="20" spans="1:13">
      <c r="A20" t="s">
        <v>1156</v>
      </c>
      <c r="B20" t="s">
        <v>1131</v>
      </c>
      <c r="C20" t="s">
        <v>1134</v>
      </c>
      <c r="D20" t="s">
        <v>1157</v>
      </c>
      <c r="E20">
        <v>-0.60556603611816828</v>
      </c>
      <c r="F20">
        <v>-0.18850853756282171</v>
      </c>
      <c r="I20">
        <f t="shared" si="0"/>
        <v>-0.60556603611816828</v>
      </c>
      <c r="J20" t="str">
        <f t="shared" si="1"/>
        <v/>
      </c>
      <c r="L20">
        <f t="shared" si="2"/>
        <v>-0.18850853756282171</v>
      </c>
      <c r="M20" t="str">
        <f t="shared" si="3"/>
        <v/>
      </c>
    </row>
    <row r="21" spans="1:13">
      <c r="A21" t="s">
        <v>1158</v>
      </c>
      <c r="B21" t="s">
        <v>1134</v>
      </c>
      <c r="C21" t="s">
        <v>1131</v>
      </c>
      <c r="D21" t="s">
        <v>1159</v>
      </c>
      <c r="E21">
        <v>-0.1144300106416611</v>
      </c>
      <c r="F21">
        <v>-0.25531541673306379</v>
      </c>
      <c r="I21" t="str">
        <f t="shared" si="0"/>
        <v/>
      </c>
      <c r="J21">
        <f t="shared" si="1"/>
        <v>-0.1144300106416611</v>
      </c>
      <c r="L21" t="str">
        <f t="shared" si="2"/>
        <v/>
      </c>
      <c r="M21">
        <f t="shared" si="3"/>
        <v>-0.25531541673306379</v>
      </c>
    </row>
    <row r="22" spans="1:13">
      <c r="A22" t="s">
        <v>1160</v>
      </c>
      <c r="B22" t="s">
        <v>1131</v>
      </c>
      <c r="C22" t="s">
        <v>1134</v>
      </c>
      <c r="D22" t="s">
        <v>200</v>
      </c>
      <c r="E22">
        <v>-5.8288548864421141E-2</v>
      </c>
      <c r="F22">
        <v>-0.1503099872232771</v>
      </c>
      <c r="I22">
        <f t="shared" si="0"/>
        <v>-5.8288548864421141E-2</v>
      </c>
      <c r="J22" t="str">
        <f t="shared" si="1"/>
        <v/>
      </c>
      <c r="L22">
        <f t="shared" si="2"/>
        <v>-0.1503099872232771</v>
      </c>
      <c r="M22" t="str">
        <f t="shared" si="3"/>
        <v/>
      </c>
    </row>
    <row r="23" spans="1:13">
      <c r="A23" t="s">
        <v>1160</v>
      </c>
      <c r="B23" t="s">
        <v>1134</v>
      </c>
      <c r="C23" t="s">
        <v>1131</v>
      </c>
      <c r="D23" t="s">
        <v>1161</v>
      </c>
      <c r="E23">
        <v>0.19513507788213549</v>
      </c>
      <c r="F23">
        <v>8.3336284072434985E-2</v>
      </c>
      <c r="I23" t="str">
        <f t="shared" si="0"/>
        <v/>
      </c>
      <c r="J23">
        <f t="shared" si="1"/>
        <v>0.19513507788213549</v>
      </c>
      <c r="L23" t="str">
        <f t="shared" si="2"/>
        <v/>
      </c>
      <c r="M23">
        <f t="shared" si="3"/>
        <v>8.3336284072434985E-2</v>
      </c>
    </row>
    <row r="24" spans="1:13">
      <c r="A24" t="s">
        <v>1162</v>
      </c>
      <c r="B24" t="s">
        <v>1134</v>
      </c>
      <c r="C24" t="s">
        <v>1131</v>
      </c>
      <c r="D24" t="s">
        <v>1163</v>
      </c>
      <c r="E24">
        <v>-0.65806471577319336</v>
      </c>
      <c r="F24">
        <v>-0.25082230562053742</v>
      </c>
      <c r="I24" t="str">
        <f t="shared" si="0"/>
        <v/>
      </c>
      <c r="J24">
        <f t="shared" si="1"/>
        <v>-0.65806471577319336</v>
      </c>
      <c r="L24" t="str">
        <f t="shared" si="2"/>
        <v/>
      </c>
      <c r="M24">
        <f t="shared" si="3"/>
        <v>-0.25082230562053742</v>
      </c>
    </row>
    <row r="25" spans="1:13">
      <c r="A25" t="s">
        <v>1162</v>
      </c>
      <c r="B25" t="s">
        <v>1134</v>
      </c>
      <c r="C25" t="s">
        <v>1131</v>
      </c>
      <c r="D25" t="s">
        <v>1164</v>
      </c>
      <c r="E25">
        <v>-0.23691409986905129</v>
      </c>
      <c r="F25">
        <v>-0.18315228817659629</v>
      </c>
      <c r="I25" t="str">
        <f t="shared" si="0"/>
        <v/>
      </c>
      <c r="J25">
        <f t="shared" si="1"/>
        <v>-0.23691409986905129</v>
      </c>
      <c r="L25" t="str">
        <f t="shared" si="2"/>
        <v/>
      </c>
      <c r="M25">
        <f t="shared" si="3"/>
        <v>-0.18315228817659629</v>
      </c>
    </row>
    <row r="26" spans="1:13">
      <c r="A26" t="s">
        <v>1162</v>
      </c>
      <c r="B26" t="s">
        <v>1131</v>
      </c>
      <c r="C26" t="s">
        <v>1134</v>
      </c>
      <c r="D26" t="s">
        <v>1165</v>
      </c>
      <c r="E26">
        <v>-0.49496745761229238</v>
      </c>
      <c r="F26">
        <v>-0.1593721811907359</v>
      </c>
      <c r="I26">
        <f t="shared" si="0"/>
        <v>-0.49496745761229238</v>
      </c>
      <c r="J26" t="str">
        <f t="shared" si="1"/>
        <v/>
      </c>
      <c r="L26">
        <f t="shared" si="2"/>
        <v>-0.1593721811907359</v>
      </c>
      <c r="M26" t="str">
        <f t="shared" si="3"/>
        <v/>
      </c>
    </row>
    <row r="27" spans="1:13">
      <c r="A27" t="s">
        <v>1162</v>
      </c>
      <c r="B27" t="s">
        <v>1134</v>
      </c>
      <c r="C27" t="s">
        <v>1131</v>
      </c>
      <c r="D27" t="s">
        <v>1166</v>
      </c>
      <c r="E27">
        <v>0.2052125305251509</v>
      </c>
      <c r="F27">
        <v>-0.1212956464331411</v>
      </c>
      <c r="I27" t="str">
        <f t="shared" si="0"/>
        <v/>
      </c>
      <c r="J27">
        <f t="shared" si="1"/>
        <v>0.2052125305251509</v>
      </c>
      <c r="L27" t="str">
        <f t="shared" si="2"/>
        <v/>
      </c>
      <c r="M27">
        <f t="shared" si="3"/>
        <v>-0.1212956464331411</v>
      </c>
    </row>
    <row r="28" spans="1:13">
      <c r="A28" t="s">
        <v>1162</v>
      </c>
      <c r="B28" t="s">
        <v>1131</v>
      </c>
      <c r="C28" t="s">
        <v>1134</v>
      </c>
      <c r="D28" t="s">
        <v>1167</v>
      </c>
      <c r="E28">
        <v>-0.86537307900475469</v>
      </c>
      <c r="F28">
        <v>-0.27863741387069102</v>
      </c>
      <c r="I28">
        <f t="shared" si="0"/>
        <v>-0.86537307900475469</v>
      </c>
      <c r="J28" t="str">
        <f t="shared" si="1"/>
        <v/>
      </c>
      <c r="L28">
        <f t="shared" si="2"/>
        <v>-0.27863741387069102</v>
      </c>
      <c r="M28" t="str">
        <f t="shared" si="3"/>
        <v/>
      </c>
    </row>
    <row r="29" spans="1:13">
      <c r="A29" t="s">
        <v>1168</v>
      </c>
      <c r="B29" t="s">
        <v>1131</v>
      </c>
      <c r="C29" t="s">
        <v>1134</v>
      </c>
      <c r="D29" t="s">
        <v>1169</v>
      </c>
      <c r="E29">
        <v>-0.34797594339667398</v>
      </c>
      <c r="F29">
        <v>-8.3597093995151917E-2</v>
      </c>
      <c r="I29">
        <f t="shared" si="0"/>
        <v>-0.34797594339667398</v>
      </c>
      <c r="J29" t="str">
        <f t="shared" si="1"/>
        <v/>
      </c>
      <c r="L29">
        <f t="shared" si="2"/>
        <v>-8.3597093995151917E-2</v>
      </c>
      <c r="M29" t="str">
        <f t="shared" si="3"/>
        <v/>
      </c>
    </row>
    <row r="30" spans="1:13">
      <c r="A30" t="s">
        <v>1170</v>
      </c>
      <c r="B30" t="s">
        <v>1131</v>
      </c>
      <c r="C30" t="s">
        <v>1134</v>
      </c>
      <c r="D30" t="s">
        <v>1171</v>
      </c>
      <c r="E30">
        <v>-0.1404056920720276</v>
      </c>
      <c r="F30">
        <v>-0.21106732633834671</v>
      </c>
      <c r="I30">
        <f t="shared" si="0"/>
        <v>-0.1404056920720276</v>
      </c>
      <c r="J30" t="str">
        <f t="shared" si="1"/>
        <v/>
      </c>
      <c r="L30">
        <f t="shared" si="2"/>
        <v>-0.21106732633834671</v>
      </c>
      <c r="M30" t="str">
        <f t="shared" si="3"/>
        <v/>
      </c>
    </row>
    <row r="31" spans="1:13">
      <c r="A31" t="s">
        <v>1170</v>
      </c>
      <c r="B31" t="s">
        <v>1131</v>
      </c>
      <c r="C31" t="s">
        <v>1134</v>
      </c>
      <c r="D31" t="s">
        <v>1172</v>
      </c>
      <c r="E31">
        <v>-1.7966350755099059E-2</v>
      </c>
      <c r="F31">
        <v>-0.22320197793844029</v>
      </c>
      <c r="I31">
        <f t="shared" si="0"/>
        <v>-1.7966350755099059E-2</v>
      </c>
      <c r="J31" t="str">
        <f t="shared" si="1"/>
        <v/>
      </c>
      <c r="L31">
        <f t="shared" si="2"/>
        <v>-0.22320197793844029</v>
      </c>
      <c r="M31" t="str">
        <f t="shared" si="3"/>
        <v/>
      </c>
    </row>
    <row r="32" spans="1:13">
      <c r="A32" t="s">
        <v>1173</v>
      </c>
      <c r="B32" t="s">
        <v>1134</v>
      </c>
      <c r="C32" t="s">
        <v>1131</v>
      </c>
      <c r="D32" t="s">
        <v>1174</v>
      </c>
      <c r="E32">
        <v>-0.94191938956183163</v>
      </c>
      <c r="F32">
        <v>-0.20676355989896819</v>
      </c>
      <c r="I32" t="str">
        <f t="shared" si="0"/>
        <v/>
      </c>
      <c r="J32">
        <f t="shared" si="1"/>
        <v>-0.94191938956183163</v>
      </c>
      <c r="L32" t="str">
        <f t="shared" si="2"/>
        <v/>
      </c>
      <c r="M32">
        <f t="shared" si="3"/>
        <v>-0.20676355989896819</v>
      </c>
    </row>
    <row r="33" spans="1:13">
      <c r="A33" t="s">
        <v>1173</v>
      </c>
      <c r="B33" t="s">
        <v>1131</v>
      </c>
      <c r="C33" t="s">
        <v>1134</v>
      </c>
      <c r="D33" t="s">
        <v>1175</v>
      </c>
      <c r="E33">
        <v>0.28085244174180968</v>
      </c>
      <c r="F33">
        <v>-0.1515501028705625</v>
      </c>
      <c r="I33">
        <f t="shared" si="0"/>
        <v>0.28085244174180968</v>
      </c>
      <c r="J33" t="str">
        <f t="shared" si="1"/>
        <v/>
      </c>
      <c r="L33">
        <f t="shared" si="2"/>
        <v>-0.1515501028705625</v>
      </c>
      <c r="M33" t="str">
        <f t="shared" si="3"/>
        <v/>
      </c>
    </row>
    <row r="34" spans="1:13">
      <c r="A34" t="s">
        <v>1173</v>
      </c>
      <c r="B34" t="s">
        <v>1134</v>
      </c>
      <c r="C34" t="s">
        <v>1131</v>
      </c>
      <c r="D34" t="s">
        <v>1176</v>
      </c>
      <c r="E34">
        <v>0.11461401704970139</v>
      </c>
      <c r="F34">
        <v>-2.4105919613584159E-2</v>
      </c>
      <c r="I34" t="str">
        <f t="shared" si="0"/>
        <v/>
      </c>
      <c r="J34">
        <f t="shared" si="1"/>
        <v>0.11461401704970139</v>
      </c>
      <c r="L34" t="str">
        <f t="shared" si="2"/>
        <v/>
      </c>
      <c r="M34">
        <f t="shared" si="3"/>
        <v>-2.4105919613584159E-2</v>
      </c>
    </row>
    <row r="35" spans="1:13">
      <c r="A35" t="s">
        <v>1173</v>
      </c>
      <c r="B35" t="s">
        <v>1134</v>
      </c>
      <c r="C35" t="s">
        <v>1131</v>
      </c>
      <c r="D35" t="s">
        <v>1177</v>
      </c>
      <c r="E35">
        <v>-0.5930656747235965</v>
      </c>
      <c r="F35">
        <v>-0.1503099872232771</v>
      </c>
      <c r="I35" t="str">
        <f t="shared" si="0"/>
        <v/>
      </c>
      <c r="J35">
        <f t="shared" si="1"/>
        <v>-0.5930656747235965</v>
      </c>
      <c r="L35" t="str">
        <f t="shared" si="2"/>
        <v/>
      </c>
      <c r="M35">
        <f t="shared" si="3"/>
        <v>-0.1503099872232771</v>
      </c>
    </row>
    <row r="36" spans="1:13">
      <c r="A36" t="s">
        <v>1178</v>
      </c>
      <c r="B36" t="s">
        <v>1134</v>
      </c>
      <c r="C36" t="s">
        <v>1131</v>
      </c>
      <c r="D36" t="s">
        <v>1179</v>
      </c>
      <c r="E36">
        <v>0.1005239564697631</v>
      </c>
      <c r="F36">
        <v>-0.1503099872232771</v>
      </c>
      <c r="I36" t="str">
        <f t="shared" si="0"/>
        <v/>
      </c>
      <c r="J36">
        <f t="shared" si="1"/>
        <v>0.1005239564697631</v>
      </c>
      <c r="L36" t="str">
        <f t="shared" si="2"/>
        <v/>
      </c>
      <c r="M36">
        <f t="shared" si="3"/>
        <v>-0.1503099872232771</v>
      </c>
    </row>
    <row r="37" spans="1:13">
      <c r="A37" t="s">
        <v>1180</v>
      </c>
      <c r="B37" t="s">
        <v>1131</v>
      </c>
      <c r="C37" t="s">
        <v>1134</v>
      </c>
      <c r="D37" t="s">
        <v>1181</v>
      </c>
      <c r="E37">
        <v>-0.14046739907495739</v>
      </c>
      <c r="F37">
        <v>-0.1192007955902855</v>
      </c>
      <c r="I37">
        <f t="shared" si="0"/>
        <v>-0.14046739907495739</v>
      </c>
      <c r="J37" t="str">
        <f t="shared" si="1"/>
        <v/>
      </c>
      <c r="L37">
        <f t="shared" si="2"/>
        <v>-0.1192007955902855</v>
      </c>
      <c r="M37" t="str">
        <f t="shared" si="3"/>
        <v/>
      </c>
    </row>
    <row r="38" spans="1:13">
      <c r="A38" t="s">
        <v>1182</v>
      </c>
      <c r="B38" t="s">
        <v>1131</v>
      </c>
      <c r="C38" t="s">
        <v>1134</v>
      </c>
      <c r="D38" t="s">
        <v>1183</v>
      </c>
      <c r="E38">
        <v>0.1465235998334373</v>
      </c>
      <c r="F38">
        <v>-0.14307019795101089</v>
      </c>
      <c r="I38">
        <f t="shared" si="0"/>
        <v>0.1465235998334373</v>
      </c>
      <c r="J38" t="str">
        <f t="shared" si="1"/>
        <v/>
      </c>
      <c r="L38">
        <f t="shared" si="2"/>
        <v>-0.14307019795101089</v>
      </c>
      <c r="M38" t="str">
        <f t="shared" si="3"/>
        <v/>
      </c>
    </row>
    <row r="39" spans="1:13">
      <c r="A39" t="s">
        <v>1184</v>
      </c>
      <c r="B39" t="s">
        <v>1134</v>
      </c>
      <c r="C39" t="s">
        <v>1131</v>
      </c>
      <c r="D39" t="s">
        <v>1185</v>
      </c>
      <c r="E39">
        <v>-0.44215210746029249</v>
      </c>
      <c r="F39">
        <v>-0.31196197652249091</v>
      </c>
      <c r="I39" t="str">
        <f t="shared" si="0"/>
        <v/>
      </c>
      <c r="J39">
        <f t="shared" si="1"/>
        <v>-0.44215210746029249</v>
      </c>
      <c r="L39" t="str">
        <f t="shared" si="2"/>
        <v/>
      </c>
      <c r="M39">
        <f t="shared" si="3"/>
        <v>-0.31196197652249091</v>
      </c>
    </row>
    <row r="40" spans="1:13">
      <c r="A40" t="s">
        <v>1186</v>
      </c>
      <c r="B40" t="s">
        <v>1134</v>
      </c>
      <c r="C40" t="s">
        <v>1131</v>
      </c>
      <c r="D40" t="s">
        <v>1187</v>
      </c>
      <c r="E40">
        <v>0.36062707073816291</v>
      </c>
      <c r="F40">
        <v>-9.4665121016672182E-2</v>
      </c>
      <c r="I40" t="str">
        <f t="shared" si="0"/>
        <v/>
      </c>
      <c r="J40">
        <f t="shared" si="1"/>
        <v>0.36062707073816291</v>
      </c>
      <c r="L40" t="str">
        <f t="shared" si="2"/>
        <v/>
      </c>
      <c r="M40">
        <f t="shared" si="3"/>
        <v>-9.4665121016672182E-2</v>
      </c>
    </row>
    <row r="41" spans="1:13">
      <c r="A41" t="s">
        <v>1186</v>
      </c>
      <c r="B41" t="s">
        <v>1131</v>
      </c>
      <c r="C41" t="s">
        <v>1134</v>
      </c>
      <c r="D41" t="s">
        <v>1188</v>
      </c>
      <c r="E41">
        <v>0.1305185382256733</v>
      </c>
      <c r="F41">
        <v>-0.1271633730876344</v>
      </c>
      <c r="I41">
        <f t="shared" si="0"/>
        <v>0.1305185382256733</v>
      </c>
      <c r="J41" t="str">
        <f t="shared" si="1"/>
        <v/>
      </c>
      <c r="L41">
        <f t="shared" si="2"/>
        <v>-0.1271633730876344</v>
      </c>
      <c r="M41" t="str">
        <f t="shared" si="3"/>
        <v/>
      </c>
    </row>
    <row r="42" spans="1:13">
      <c r="A42" t="s">
        <v>1189</v>
      </c>
      <c r="B42" t="s">
        <v>1134</v>
      </c>
      <c r="C42" t="s">
        <v>1131</v>
      </c>
      <c r="D42" t="s">
        <v>1190</v>
      </c>
      <c r="E42">
        <v>-0.76823765955431256</v>
      </c>
      <c r="F42">
        <v>-0.1503099872232771</v>
      </c>
      <c r="I42" t="str">
        <f t="shared" si="0"/>
        <v/>
      </c>
      <c r="J42">
        <f t="shared" si="1"/>
        <v>-0.76823765955431256</v>
      </c>
      <c r="L42" t="str">
        <f t="shared" si="2"/>
        <v/>
      </c>
      <c r="M42">
        <f t="shared" si="3"/>
        <v>-0.1503099872232771</v>
      </c>
    </row>
    <row r="43" spans="1:13">
      <c r="A43" t="s">
        <v>1189</v>
      </c>
      <c r="B43" t="s">
        <v>1134</v>
      </c>
      <c r="C43" t="s">
        <v>1131</v>
      </c>
      <c r="D43" t="s">
        <v>1191</v>
      </c>
      <c r="E43">
        <v>-0.46203763456282809</v>
      </c>
      <c r="F43">
        <v>-0.2050425615927694</v>
      </c>
      <c r="I43" t="str">
        <f t="shared" si="0"/>
        <v/>
      </c>
      <c r="J43">
        <f t="shared" si="1"/>
        <v>-0.46203763456282809</v>
      </c>
      <c r="L43" t="str">
        <f t="shared" si="2"/>
        <v/>
      </c>
      <c r="M43">
        <f t="shared" si="3"/>
        <v>-0.2050425615927694</v>
      </c>
    </row>
    <row r="44" spans="1:13">
      <c r="A44" t="s">
        <v>1189</v>
      </c>
      <c r="B44" t="s">
        <v>1134</v>
      </c>
      <c r="C44" t="s">
        <v>1131</v>
      </c>
      <c r="D44" t="s">
        <v>1192</v>
      </c>
      <c r="E44">
        <v>-0.34786234092543511</v>
      </c>
      <c r="F44">
        <v>-7.8930989804000984E-2</v>
      </c>
      <c r="I44" t="str">
        <f t="shared" si="0"/>
        <v/>
      </c>
      <c r="J44">
        <f t="shared" si="1"/>
        <v>-0.34786234092543511</v>
      </c>
      <c r="L44" t="str">
        <f t="shared" si="2"/>
        <v/>
      </c>
      <c r="M44">
        <f t="shared" si="3"/>
        <v>-7.8930989804000984E-2</v>
      </c>
    </row>
    <row r="45" spans="1:13">
      <c r="A45" t="s">
        <v>1193</v>
      </c>
      <c r="B45" t="s">
        <v>1134</v>
      </c>
      <c r="C45" t="s">
        <v>1131</v>
      </c>
      <c r="D45" t="s">
        <v>1194</v>
      </c>
      <c r="E45">
        <v>-0.25375672571470631</v>
      </c>
      <c r="F45">
        <v>-0.17095971693830481</v>
      </c>
      <c r="I45" t="str">
        <f t="shared" si="0"/>
        <v/>
      </c>
      <c r="J45">
        <f t="shared" si="1"/>
        <v>-0.25375672571470631</v>
      </c>
      <c r="L45" t="str">
        <f t="shared" si="2"/>
        <v/>
      </c>
      <c r="M45">
        <f t="shared" si="3"/>
        <v>-0.17095971693830481</v>
      </c>
    </row>
    <row r="46" spans="1:13">
      <c r="A46" t="s">
        <v>1195</v>
      </c>
      <c r="B46" t="s">
        <v>1131</v>
      </c>
      <c r="C46" t="s">
        <v>1134</v>
      </c>
      <c r="D46" t="s">
        <v>1196</v>
      </c>
      <c r="E46">
        <v>-0.60081571342898954</v>
      </c>
      <c r="F46">
        <v>-0.1614757289001918</v>
      </c>
      <c r="I46">
        <f t="shared" si="0"/>
        <v>-0.60081571342898954</v>
      </c>
      <c r="J46" t="str">
        <f t="shared" si="1"/>
        <v/>
      </c>
      <c r="L46">
        <f t="shared" si="2"/>
        <v>-0.1614757289001918</v>
      </c>
      <c r="M46" t="str">
        <f t="shared" si="3"/>
        <v/>
      </c>
    </row>
    <row r="47" spans="1:13">
      <c r="A47" t="s">
        <v>1197</v>
      </c>
      <c r="B47" t="s">
        <v>1134</v>
      </c>
      <c r="C47" t="s">
        <v>1131</v>
      </c>
      <c r="D47" t="s">
        <v>1198</v>
      </c>
      <c r="E47">
        <v>-0.38068546698950462</v>
      </c>
      <c r="F47">
        <v>-0.16480717762192501</v>
      </c>
      <c r="I47" t="str">
        <f t="shared" si="0"/>
        <v/>
      </c>
      <c r="J47">
        <f t="shared" si="1"/>
        <v>-0.38068546698950462</v>
      </c>
      <c r="L47" t="str">
        <f t="shared" si="2"/>
        <v/>
      </c>
      <c r="M47">
        <f t="shared" si="3"/>
        <v>-0.16480717762192501</v>
      </c>
    </row>
    <row r="48" spans="1:13">
      <c r="A48" t="s">
        <v>1197</v>
      </c>
      <c r="B48" t="s">
        <v>1134</v>
      </c>
      <c r="C48" t="s">
        <v>1131</v>
      </c>
      <c r="D48" t="s">
        <v>1199</v>
      </c>
      <c r="E48">
        <v>-0.83460147082584313</v>
      </c>
      <c r="F48">
        <v>-0.43955690397157998</v>
      </c>
      <c r="I48" t="str">
        <f t="shared" si="0"/>
        <v/>
      </c>
      <c r="J48">
        <f t="shared" si="1"/>
        <v>-0.83460147082584313</v>
      </c>
      <c r="L48" t="str">
        <f t="shared" si="2"/>
        <v/>
      </c>
      <c r="M48">
        <f t="shared" si="3"/>
        <v>-0.43955690397157998</v>
      </c>
    </row>
    <row r="49" spans="1:13">
      <c r="A49" t="s">
        <v>1200</v>
      </c>
      <c r="B49" t="s">
        <v>1131</v>
      </c>
      <c r="C49" t="s">
        <v>1134</v>
      </c>
      <c r="D49" t="s">
        <v>1201</v>
      </c>
      <c r="E49">
        <v>-0.41808125731136259</v>
      </c>
      <c r="F49">
        <v>-0.15883647511673851</v>
      </c>
      <c r="I49">
        <f t="shared" si="0"/>
        <v>-0.41808125731136259</v>
      </c>
      <c r="J49" t="str">
        <f t="shared" si="1"/>
        <v/>
      </c>
      <c r="L49">
        <f t="shared" si="2"/>
        <v>-0.15883647511673851</v>
      </c>
      <c r="M49" t="str">
        <f t="shared" si="3"/>
        <v/>
      </c>
    </row>
    <row r="50" spans="1:13">
      <c r="A50" t="s">
        <v>1202</v>
      </c>
      <c r="B50" t="s">
        <v>1134</v>
      </c>
      <c r="C50" t="s">
        <v>1131</v>
      </c>
      <c r="D50" t="s">
        <v>1203</v>
      </c>
      <c r="E50">
        <v>-0.29060856807494567</v>
      </c>
      <c r="F50">
        <v>-0.17347613055688499</v>
      </c>
      <c r="I50" t="str">
        <f t="shared" si="0"/>
        <v/>
      </c>
      <c r="J50">
        <f t="shared" si="1"/>
        <v>-0.29060856807494567</v>
      </c>
      <c r="L50" t="str">
        <f t="shared" si="2"/>
        <v/>
      </c>
      <c r="M50">
        <f t="shared" si="3"/>
        <v>-0.17347613055688499</v>
      </c>
    </row>
    <row r="51" spans="1:13">
      <c r="A51" t="s">
        <v>1202</v>
      </c>
      <c r="B51" t="s">
        <v>1134</v>
      </c>
      <c r="C51" t="s">
        <v>1131</v>
      </c>
      <c r="D51" t="s">
        <v>1204</v>
      </c>
      <c r="E51">
        <v>-0.23710411452302349</v>
      </c>
      <c r="F51">
        <v>-0.1503099872232771</v>
      </c>
      <c r="I51" t="str">
        <f t="shared" si="0"/>
        <v/>
      </c>
      <c r="J51">
        <f t="shared" si="1"/>
        <v>-0.23710411452302349</v>
      </c>
      <c r="L51" t="str">
        <f t="shared" si="2"/>
        <v/>
      </c>
      <c r="M51">
        <f t="shared" si="3"/>
        <v>-0.1503099872232771</v>
      </c>
    </row>
    <row r="52" spans="1:13">
      <c r="A52" t="s">
        <v>1202</v>
      </c>
      <c r="B52" t="s">
        <v>1131</v>
      </c>
      <c r="C52" t="s">
        <v>1134</v>
      </c>
      <c r="D52" t="s">
        <v>1205</v>
      </c>
      <c r="E52">
        <v>-0.28952094944485268</v>
      </c>
      <c r="F52">
        <v>-0.16550112609092679</v>
      </c>
      <c r="I52">
        <f t="shared" si="0"/>
        <v>-0.28952094944485268</v>
      </c>
      <c r="J52" t="str">
        <f t="shared" si="1"/>
        <v/>
      </c>
      <c r="L52">
        <f t="shared" si="2"/>
        <v>-0.16550112609092679</v>
      </c>
      <c r="M52" t="str">
        <f t="shared" si="3"/>
        <v/>
      </c>
    </row>
    <row r="53" spans="1:13">
      <c r="A53" t="s">
        <v>1206</v>
      </c>
      <c r="B53" t="s">
        <v>1134</v>
      </c>
      <c r="C53" t="s">
        <v>1131</v>
      </c>
      <c r="D53" t="s">
        <v>1207</v>
      </c>
      <c r="E53">
        <v>-0.23682069590561411</v>
      </c>
      <c r="F53">
        <v>-0.16766396904516839</v>
      </c>
      <c r="I53" t="str">
        <f t="shared" si="0"/>
        <v/>
      </c>
      <c r="J53">
        <f t="shared" si="1"/>
        <v>-0.23682069590561411</v>
      </c>
      <c r="L53" t="str">
        <f t="shared" si="2"/>
        <v/>
      </c>
      <c r="M53">
        <f t="shared" si="3"/>
        <v>-0.16766396904516839</v>
      </c>
    </row>
    <row r="54" spans="1:13">
      <c r="A54" t="s">
        <v>1208</v>
      </c>
      <c r="B54" t="s">
        <v>1131</v>
      </c>
      <c r="C54" t="s">
        <v>1134</v>
      </c>
      <c r="D54" t="s">
        <v>1209</v>
      </c>
      <c r="E54">
        <v>-4.8795627987249228E-2</v>
      </c>
      <c r="F54">
        <v>-0.1337868016849392</v>
      </c>
      <c r="I54">
        <f t="shared" si="0"/>
        <v>-4.8795627987249228E-2</v>
      </c>
      <c r="J54" t="str">
        <f t="shared" si="1"/>
        <v/>
      </c>
      <c r="L54">
        <f t="shared" si="2"/>
        <v>-0.1337868016849392</v>
      </c>
      <c r="M54" t="str">
        <f t="shared" si="3"/>
        <v/>
      </c>
    </row>
    <row r="55" spans="1:13">
      <c r="A55" t="s">
        <v>1210</v>
      </c>
      <c r="B55" t="s">
        <v>1131</v>
      </c>
      <c r="C55" t="s">
        <v>1134</v>
      </c>
      <c r="D55" t="s">
        <v>1211</v>
      </c>
      <c r="E55">
        <v>-0.60435821905580767</v>
      </c>
      <c r="F55">
        <v>-0.28381164585213392</v>
      </c>
      <c r="I55">
        <f t="shared" si="0"/>
        <v>-0.60435821905580767</v>
      </c>
      <c r="J55" t="str">
        <f t="shared" si="1"/>
        <v/>
      </c>
      <c r="L55">
        <f t="shared" si="2"/>
        <v>-0.28381164585213392</v>
      </c>
      <c r="M55" t="str">
        <f t="shared" si="3"/>
        <v/>
      </c>
    </row>
    <row r="56" spans="1:13">
      <c r="A56" t="s">
        <v>1212</v>
      </c>
      <c r="B56" t="s">
        <v>1131</v>
      </c>
      <c r="C56" t="s">
        <v>1134</v>
      </c>
      <c r="D56" t="s">
        <v>1213</v>
      </c>
      <c r="E56">
        <v>-0.14757379549832761</v>
      </c>
      <c r="F56">
        <v>-0.1503099872232771</v>
      </c>
      <c r="I56">
        <f t="shared" si="0"/>
        <v>-0.14757379549832761</v>
      </c>
      <c r="J56" t="str">
        <f t="shared" si="1"/>
        <v/>
      </c>
      <c r="L56">
        <f t="shared" si="2"/>
        <v>-0.1503099872232771</v>
      </c>
      <c r="M56" t="str">
        <f t="shared" si="3"/>
        <v/>
      </c>
    </row>
    <row r="57" spans="1:13">
      <c r="A57" t="s">
        <v>1214</v>
      </c>
      <c r="B57" t="s">
        <v>1134</v>
      </c>
      <c r="C57" t="s">
        <v>1131</v>
      </c>
      <c r="D57" t="s">
        <v>1215</v>
      </c>
      <c r="E57">
        <v>-0.74275582116391758</v>
      </c>
      <c r="F57">
        <v>-0.35485468621898891</v>
      </c>
      <c r="I57" t="str">
        <f t="shared" si="0"/>
        <v/>
      </c>
      <c r="J57">
        <f t="shared" si="1"/>
        <v>-0.74275582116391758</v>
      </c>
      <c r="L57" t="str">
        <f t="shared" si="2"/>
        <v/>
      </c>
      <c r="M57">
        <f t="shared" si="3"/>
        <v>-0.35485468621898891</v>
      </c>
    </row>
    <row r="58" spans="1:13">
      <c r="A58" t="s">
        <v>1214</v>
      </c>
      <c r="B58" t="s">
        <v>1131</v>
      </c>
      <c r="C58" t="s">
        <v>1134</v>
      </c>
      <c r="D58" t="s">
        <v>1216</v>
      </c>
      <c r="E58">
        <v>-0.44963938199885362</v>
      </c>
      <c r="F58">
        <v>-0.1534830815722715</v>
      </c>
      <c r="I58">
        <f t="shared" si="0"/>
        <v>-0.44963938199885362</v>
      </c>
      <c r="J58" t="str">
        <f t="shared" si="1"/>
        <v/>
      </c>
      <c r="L58">
        <f t="shared" si="2"/>
        <v>-0.1534830815722715</v>
      </c>
      <c r="M58" t="str">
        <f t="shared" si="3"/>
        <v/>
      </c>
    </row>
    <row r="59" spans="1:13">
      <c r="A59" t="s">
        <v>1217</v>
      </c>
      <c r="B59" t="s">
        <v>1134</v>
      </c>
      <c r="C59" t="s">
        <v>1131</v>
      </c>
      <c r="D59" t="s">
        <v>1218</v>
      </c>
      <c r="E59">
        <v>-0.62082172885865505</v>
      </c>
      <c r="F59">
        <v>-5.1958089103783862E-2</v>
      </c>
      <c r="I59" t="str">
        <f t="shared" si="0"/>
        <v/>
      </c>
      <c r="J59">
        <f t="shared" si="1"/>
        <v>-0.62082172885865505</v>
      </c>
      <c r="L59" t="str">
        <f t="shared" si="2"/>
        <v/>
      </c>
      <c r="M59">
        <f t="shared" si="3"/>
        <v>-5.1958089103783862E-2</v>
      </c>
    </row>
    <row r="60" spans="1:13">
      <c r="A60" t="s">
        <v>1219</v>
      </c>
      <c r="B60" t="s">
        <v>1131</v>
      </c>
      <c r="C60" t="s">
        <v>1134</v>
      </c>
      <c r="D60" t="s">
        <v>1220</v>
      </c>
      <c r="E60">
        <v>0.29876691217603007</v>
      </c>
      <c r="F60">
        <v>-1.078340030602648E-2</v>
      </c>
      <c r="I60">
        <f t="shared" si="0"/>
        <v>0.29876691217603007</v>
      </c>
      <c r="J60" t="str">
        <f t="shared" si="1"/>
        <v/>
      </c>
      <c r="L60">
        <f t="shared" si="2"/>
        <v>-1.078340030602648E-2</v>
      </c>
      <c r="M60" t="str">
        <f t="shared" si="3"/>
        <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EA0B-D4FE-42F8-BEB4-D1354C8F1979}">
  <dimension ref="A1:P37"/>
  <sheetViews>
    <sheetView topLeftCell="E1" workbookViewId="0">
      <selection activeCell="O1" sqref="O1:P1"/>
    </sheetView>
  </sheetViews>
  <sheetFormatPr defaultRowHeight="14.25"/>
  <cols>
    <col min="4" max="4" width="33.6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1221</v>
      </c>
      <c r="B2" t="s">
        <v>1222</v>
      </c>
      <c r="D2" t="s">
        <v>1223</v>
      </c>
      <c r="E2">
        <v>-0.1121658365953717</v>
      </c>
      <c r="F2">
        <v>-0.14994521981278189</v>
      </c>
      <c r="G2">
        <v>0.69337400000000005</v>
      </c>
      <c r="I2">
        <f>IF(B2="luxurymode",E2,"")</f>
        <v>-0.1121658365953717</v>
      </c>
      <c r="J2" t="str">
        <f>IF(B2="luxurymode","",E2)</f>
        <v/>
      </c>
      <c r="L2">
        <f>IF(B2="luxurymode",F2,"")</f>
        <v>-0.14994521981278189</v>
      </c>
      <c r="M2" t="str">
        <f>IF(B2="luxurymode","",F2)</f>
        <v/>
      </c>
      <c r="O2" s="3">
        <f>_xlfn.STDEV.P(E2:E37)</f>
        <v>0.41765277209578694</v>
      </c>
      <c r="P2" s="3">
        <f>_xlfn.STDEV.P(F2:F37)</f>
        <v>0.10552405244085319</v>
      </c>
    </row>
    <row r="3" spans="1:16">
      <c r="A3" t="s">
        <v>1224</v>
      </c>
      <c r="B3" t="s">
        <v>1225</v>
      </c>
      <c r="C3" t="s">
        <v>1222</v>
      </c>
      <c r="D3" t="s">
        <v>1226</v>
      </c>
      <c r="E3">
        <v>-0.80065005559621349</v>
      </c>
      <c r="F3">
        <v>-0.23039092137437411</v>
      </c>
      <c r="I3" t="str">
        <f t="shared" ref="I3:I37" si="0">IF(B3="luxurymode",E3,"")</f>
        <v/>
      </c>
      <c r="J3">
        <f t="shared" ref="J3:J37" si="1">IF(B3="luxurymode","",E3)</f>
        <v>-0.80065005559621349</v>
      </c>
      <c r="L3" t="str">
        <f t="shared" ref="L3:L37" si="2">IF(B3="luxurymode",F3,"")</f>
        <v/>
      </c>
      <c r="M3">
        <f t="shared" ref="M3:M37" si="3">IF(B3="luxurymode","",F3)</f>
        <v>-0.23039092137437411</v>
      </c>
    </row>
    <row r="4" spans="1:16">
      <c r="A4" t="s">
        <v>1227</v>
      </c>
      <c r="B4" t="s">
        <v>1225</v>
      </c>
      <c r="C4" t="s">
        <v>1222</v>
      </c>
      <c r="D4" t="s">
        <v>1228</v>
      </c>
      <c r="E4">
        <v>-5.8887054301439701E-2</v>
      </c>
      <c r="F4">
        <v>-1.9848346134291761E-2</v>
      </c>
      <c r="I4" t="str">
        <f t="shared" si="0"/>
        <v/>
      </c>
      <c r="J4">
        <f t="shared" si="1"/>
        <v>-5.8887054301439701E-2</v>
      </c>
      <c r="L4" t="str">
        <f t="shared" si="2"/>
        <v/>
      </c>
      <c r="M4">
        <f t="shared" si="3"/>
        <v>-1.9848346134291761E-2</v>
      </c>
    </row>
    <row r="5" spans="1:16">
      <c r="A5" t="s">
        <v>1229</v>
      </c>
      <c r="B5" t="s">
        <v>1225</v>
      </c>
      <c r="C5" t="s">
        <v>1222</v>
      </c>
      <c r="D5" t="s">
        <v>1230</v>
      </c>
      <c r="E5">
        <v>-0.12853342949222801</v>
      </c>
      <c r="F5">
        <v>-0.1497526476762667</v>
      </c>
      <c r="I5" t="str">
        <f t="shared" si="0"/>
        <v/>
      </c>
      <c r="J5">
        <f t="shared" si="1"/>
        <v>-0.12853342949222801</v>
      </c>
      <c r="L5" t="str">
        <f t="shared" si="2"/>
        <v/>
      </c>
      <c r="M5">
        <f t="shared" si="3"/>
        <v>-0.1497526476762667</v>
      </c>
    </row>
    <row r="6" spans="1:16">
      <c r="A6" t="s">
        <v>1229</v>
      </c>
      <c r="B6" t="s">
        <v>1225</v>
      </c>
      <c r="C6" t="s">
        <v>1222</v>
      </c>
      <c r="D6" t="s">
        <v>1231</v>
      </c>
      <c r="E6">
        <v>6.028725984529304E-2</v>
      </c>
      <c r="F6">
        <v>-0.15289835084714759</v>
      </c>
      <c r="I6" t="str">
        <f t="shared" si="0"/>
        <v/>
      </c>
      <c r="J6">
        <f t="shared" si="1"/>
        <v>6.028725984529304E-2</v>
      </c>
      <c r="L6" t="str">
        <f t="shared" si="2"/>
        <v/>
      </c>
      <c r="M6">
        <f t="shared" si="3"/>
        <v>-0.15289835084714759</v>
      </c>
    </row>
    <row r="7" spans="1:16">
      <c r="A7" t="s">
        <v>1232</v>
      </c>
      <c r="B7" t="s">
        <v>1225</v>
      </c>
      <c r="C7" t="s">
        <v>1222</v>
      </c>
      <c r="D7" t="s">
        <v>1233</v>
      </c>
      <c r="E7">
        <v>-0.53786531378567348</v>
      </c>
      <c r="F7">
        <v>-7.9859535241971646E-2</v>
      </c>
      <c r="I7" t="str">
        <f t="shared" si="0"/>
        <v/>
      </c>
      <c r="J7">
        <f t="shared" si="1"/>
        <v>-0.53786531378567348</v>
      </c>
      <c r="L7" t="str">
        <f t="shared" si="2"/>
        <v/>
      </c>
      <c r="M7">
        <f t="shared" si="3"/>
        <v>-7.9859535241971646E-2</v>
      </c>
    </row>
    <row r="8" spans="1:16">
      <c r="A8" t="s">
        <v>1234</v>
      </c>
      <c r="B8" t="s">
        <v>1225</v>
      </c>
      <c r="C8" t="s">
        <v>1222</v>
      </c>
      <c r="D8" t="s">
        <v>1235</v>
      </c>
      <c r="E8">
        <v>-0.56245203137807032</v>
      </c>
      <c r="F8">
        <v>-0.14878359487301951</v>
      </c>
      <c r="I8" t="str">
        <f t="shared" si="0"/>
        <v/>
      </c>
      <c r="J8">
        <f t="shared" si="1"/>
        <v>-0.56245203137807032</v>
      </c>
      <c r="L8" t="str">
        <f t="shared" si="2"/>
        <v/>
      </c>
      <c r="M8">
        <f t="shared" si="3"/>
        <v>-0.14878359487301951</v>
      </c>
    </row>
    <row r="9" spans="1:16">
      <c r="A9" t="s">
        <v>1236</v>
      </c>
      <c r="B9" t="s">
        <v>1225</v>
      </c>
      <c r="C9" t="s">
        <v>1222</v>
      </c>
      <c r="D9" t="s">
        <v>1237</v>
      </c>
      <c r="E9">
        <v>0.17506609813781271</v>
      </c>
      <c r="F9">
        <v>-0.1473481846326847</v>
      </c>
      <c r="I9" t="str">
        <f t="shared" si="0"/>
        <v/>
      </c>
      <c r="J9">
        <f t="shared" si="1"/>
        <v>0.17506609813781271</v>
      </c>
      <c r="L9" t="str">
        <f t="shared" si="2"/>
        <v/>
      </c>
      <c r="M9">
        <f t="shared" si="3"/>
        <v>-0.1473481846326847</v>
      </c>
    </row>
    <row r="10" spans="1:16">
      <c r="A10" t="s">
        <v>1238</v>
      </c>
      <c r="B10" t="s">
        <v>1225</v>
      </c>
      <c r="C10" t="s">
        <v>1222</v>
      </c>
      <c r="D10" t="s">
        <v>1239</v>
      </c>
      <c r="E10">
        <v>-0.13673095655987311</v>
      </c>
      <c r="F10">
        <v>1.383105044116262E-3</v>
      </c>
      <c r="I10" t="str">
        <f t="shared" si="0"/>
        <v/>
      </c>
      <c r="J10">
        <f t="shared" si="1"/>
        <v>-0.13673095655987311</v>
      </c>
      <c r="L10" t="str">
        <f t="shared" si="2"/>
        <v/>
      </c>
      <c r="M10">
        <f t="shared" si="3"/>
        <v>1.383105044116262E-3</v>
      </c>
    </row>
    <row r="11" spans="1:16">
      <c r="A11" t="s">
        <v>1240</v>
      </c>
      <c r="B11" t="s">
        <v>1225</v>
      </c>
      <c r="C11" t="s">
        <v>1222</v>
      </c>
      <c r="D11" t="s">
        <v>1241</v>
      </c>
      <c r="E11">
        <v>-0.72926271879610294</v>
      </c>
      <c r="F11">
        <v>-0.22401034606401601</v>
      </c>
      <c r="I11" t="str">
        <f t="shared" si="0"/>
        <v/>
      </c>
      <c r="J11">
        <f t="shared" si="1"/>
        <v>-0.72926271879610294</v>
      </c>
      <c r="L11" t="str">
        <f t="shared" si="2"/>
        <v/>
      </c>
      <c r="M11">
        <f t="shared" si="3"/>
        <v>-0.22401034606401601</v>
      </c>
    </row>
    <row r="12" spans="1:16">
      <c r="A12" t="s">
        <v>1242</v>
      </c>
      <c r="B12" t="s">
        <v>1222</v>
      </c>
      <c r="C12" t="s">
        <v>1225</v>
      </c>
      <c r="D12" t="s">
        <v>1243</v>
      </c>
      <c r="E12">
        <v>0.20798754396308339</v>
      </c>
      <c r="F12">
        <v>-0.127058067345066</v>
      </c>
      <c r="I12">
        <f t="shared" si="0"/>
        <v>0.20798754396308339</v>
      </c>
      <c r="J12" t="str">
        <f t="shared" si="1"/>
        <v/>
      </c>
      <c r="L12">
        <f t="shared" si="2"/>
        <v>-0.127058067345066</v>
      </c>
      <c r="M12" t="str">
        <f t="shared" si="3"/>
        <v/>
      </c>
    </row>
    <row r="13" spans="1:16">
      <c r="A13" t="s">
        <v>1242</v>
      </c>
      <c r="B13" t="s">
        <v>1225</v>
      </c>
      <c r="C13" t="s">
        <v>1222</v>
      </c>
      <c r="D13" t="s">
        <v>1244</v>
      </c>
      <c r="E13">
        <v>-6.6779533837189042E-2</v>
      </c>
      <c r="F13">
        <v>-0.1169054041734348</v>
      </c>
      <c r="I13" t="str">
        <f t="shared" si="0"/>
        <v/>
      </c>
      <c r="J13">
        <f t="shared" si="1"/>
        <v>-6.6779533837189042E-2</v>
      </c>
      <c r="L13" t="str">
        <f t="shared" si="2"/>
        <v/>
      </c>
      <c r="M13">
        <f t="shared" si="3"/>
        <v>-0.1169054041734348</v>
      </c>
    </row>
    <row r="14" spans="1:16">
      <c r="A14" t="s">
        <v>1245</v>
      </c>
      <c r="B14" t="s">
        <v>1222</v>
      </c>
      <c r="C14" t="s">
        <v>1225</v>
      </c>
      <c r="D14" t="s">
        <v>1246</v>
      </c>
      <c r="E14">
        <v>-0.75362821792258483</v>
      </c>
      <c r="F14">
        <v>-0.19728859533488741</v>
      </c>
      <c r="I14">
        <f t="shared" si="0"/>
        <v>-0.75362821792258483</v>
      </c>
      <c r="J14" t="str">
        <f t="shared" si="1"/>
        <v/>
      </c>
      <c r="L14">
        <f t="shared" si="2"/>
        <v>-0.19728859533488741</v>
      </c>
      <c r="M14" t="str">
        <f t="shared" si="3"/>
        <v/>
      </c>
    </row>
    <row r="15" spans="1:16">
      <c r="A15" t="s">
        <v>1247</v>
      </c>
      <c r="B15" t="s">
        <v>1225</v>
      </c>
      <c r="C15" t="s">
        <v>1222</v>
      </c>
      <c r="D15" t="s">
        <v>1248</v>
      </c>
      <c r="E15">
        <v>-0.49148921373943377</v>
      </c>
      <c r="F15">
        <v>-0.15346993202024581</v>
      </c>
      <c r="I15" t="str">
        <f t="shared" si="0"/>
        <v/>
      </c>
      <c r="J15">
        <f t="shared" si="1"/>
        <v>-0.49148921373943377</v>
      </c>
      <c r="L15" t="str">
        <f t="shared" si="2"/>
        <v/>
      </c>
      <c r="M15">
        <f t="shared" si="3"/>
        <v>-0.15346993202024581</v>
      </c>
    </row>
    <row r="16" spans="1:16">
      <c r="A16" t="s">
        <v>1249</v>
      </c>
      <c r="B16" t="s">
        <v>1222</v>
      </c>
      <c r="C16" t="s">
        <v>1225</v>
      </c>
      <c r="D16" t="s">
        <v>1250</v>
      </c>
      <c r="E16">
        <v>-0.27649947971401201</v>
      </c>
      <c r="F16">
        <v>-0.31232659367460819</v>
      </c>
      <c r="I16">
        <f t="shared" si="0"/>
        <v>-0.27649947971401201</v>
      </c>
      <c r="J16" t="str">
        <f t="shared" si="1"/>
        <v/>
      </c>
      <c r="L16">
        <f t="shared" si="2"/>
        <v>-0.31232659367460819</v>
      </c>
      <c r="M16" t="str">
        <f t="shared" si="3"/>
        <v/>
      </c>
    </row>
    <row r="17" spans="1:13">
      <c r="A17" t="s">
        <v>1249</v>
      </c>
      <c r="B17" t="s">
        <v>1222</v>
      </c>
      <c r="C17" t="s">
        <v>1225</v>
      </c>
      <c r="D17" t="s">
        <v>1251</v>
      </c>
      <c r="E17">
        <v>-4.5507910431247467E-2</v>
      </c>
      <c r="F17">
        <v>-0.21331547757166661</v>
      </c>
      <c r="I17">
        <f t="shared" si="0"/>
        <v>-4.5507910431247467E-2</v>
      </c>
      <c r="J17" t="str">
        <f t="shared" si="1"/>
        <v/>
      </c>
      <c r="L17">
        <f t="shared" si="2"/>
        <v>-0.21331547757166661</v>
      </c>
      <c r="M17" t="str">
        <f t="shared" si="3"/>
        <v/>
      </c>
    </row>
    <row r="18" spans="1:13">
      <c r="A18" t="s">
        <v>1249</v>
      </c>
      <c r="B18" t="s">
        <v>1222</v>
      </c>
      <c r="C18" t="s">
        <v>1225</v>
      </c>
      <c r="D18" t="s">
        <v>1252</v>
      </c>
      <c r="E18">
        <v>-6.5256122854004506E-2</v>
      </c>
      <c r="F18">
        <v>-0.16480717762192501</v>
      </c>
      <c r="I18">
        <f t="shared" si="0"/>
        <v>-6.5256122854004506E-2</v>
      </c>
      <c r="J18" t="str">
        <f t="shared" si="1"/>
        <v/>
      </c>
      <c r="L18">
        <f t="shared" si="2"/>
        <v>-0.16480717762192501</v>
      </c>
      <c r="M18" t="str">
        <f t="shared" si="3"/>
        <v/>
      </c>
    </row>
    <row r="19" spans="1:13">
      <c r="A19" t="s">
        <v>1253</v>
      </c>
      <c r="B19" t="s">
        <v>1222</v>
      </c>
      <c r="C19" t="s">
        <v>1225</v>
      </c>
      <c r="D19" t="s">
        <v>1254</v>
      </c>
      <c r="E19">
        <v>0.1801351936868425</v>
      </c>
      <c r="F19">
        <v>-0.16480717762192501</v>
      </c>
      <c r="I19">
        <f t="shared" si="0"/>
        <v>0.1801351936868425</v>
      </c>
      <c r="J19" t="str">
        <f t="shared" si="1"/>
        <v/>
      </c>
      <c r="L19">
        <f t="shared" si="2"/>
        <v>-0.16480717762192501</v>
      </c>
      <c r="M19" t="str">
        <f t="shared" si="3"/>
        <v/>
      </c>
    </row>
    <row r="20" spans="1:13">
      <c r="A20" t="s">
        <v>1255</v>
      </c>
      <c r="B20" t="s">
        <v>1225</v>
      </c>
      <c r="C20" t="s">
        <v>1222</v>
      </c>
      <c r="D20" t="s">
        <v>1256</v>
      </c>
      <c r="E20">
        <v>7.9070314494675609E-2</v>
      </c>
      <c r="F20">
        <v>-5.267514970177517E-2</v>
      </c>
      <c r="I20" t="str">
        <f t="shared" si="0"/>
        <v/>
      </c>
      <c r="J20">
        <f t="shared" si="1"/>
        <v>7.9070314494675609E-2</v>
      </c>
      <c r="L20" t="str">
        <f t="shared" si="2"/>
        <v/>
      </c>
      <c r="M20">
        <f t="shared" si="3"/>
        <v>-5.267514970177517E-2</v>
      </c>
    </row>
    <row r="21" spans="1:13">
      <c r="A21" t="s">
        <v>1255</v>
      </c>
      <c r="B21" t="s">
        <v>1222</v>
      </c>
      <c r="C21" t="s">
        <v>1225</v>
      </c>
      <c r="D21" t="s">
        <v>1257</v>
      </c>
      <c r="E21">
        <v>-0.71446706432047202</v>
      </c>
      <c r="F21">
        <v>-0.32571340144537653</v>
      </c>
      <c r="I21">
        <f t="shared" si="0"/>
        <v>-0.71446706432047202</v>
      </c>
      <c r="J21" t="str">
        <f t="shared" si="1"/>
        <v/>
      </c>
      <c r="L21">
        <f t="shared" si="2"/>
        <v>-0.32571340144537653</v>
      </c>
      <c r="M21" t="str">
        <f t="shared" si="3"/>
        <v/>
      </c>
    </row>
    <row r="22" spans="1:13">
      <c r="A22" t="s">
        <v>1258</v>
      </c>
      <c r="B22" t="s">
        <v>1225</v>
      </c>
      <c r="C22" t="s">
        <v>1222</v>
      </c>
      <c r="D22" t="s">
        <v>1259</v>
      </c>
      <c r="E22">
        <v>-0.63151853688132364</v>
      </c>
      <c r="F22">
        <v>-0.1943115952680563</v>
      </c>
      <c r="I22" t="str">
        <f t="shared" si="0"/>
        <v/>
      </c>
      <c r="J22">
        <f t="shared" si="1"/>
        <v>-0.63151853688132364</v>
      </c>
      <c r="L22" t="str">
        <f t="shared" si="2"/>
        <v/>
      </c>
      <c r="M22">
        <f t="shared" si="3"/>
        <v>-0.1943115952680563</v>
      </c>
    </row>
    <row r="23" spans="1:13">
      <c r="A23" t="s">
        <v>1260</v>
      </c>
      <c r="B23" t="s">
        <v>1222</v>
      </c>
      <c r="C23" t="s">
        <v>1225</v>
      </c>
      <c r="D23" t="s">
        <v>1261</v>
      </c>
      <c r="E23">
        <v>0.40180251206023382</v>
      </c>
      <c r="F23">
        <v>-3.1268962242528842E-3</v>
      </c>
      <c r="I23">
        <f t="shared" si="0"/>
        <v>0.40180251206023382</v>
      </c>
      <c r="J23" t="str">
        <f t="shared" si="1"/>
        <v/>
      </c>
      <c r="L23">
        <f t="shared" si="2"/>
        <v>-3.1268962242528842E-3</v>
      </c>
      <c r="M23" t="str">
        <f t="shared" si="3"/>
        <v/>
      </c>
    </row>
    <row r="24" spans="1:13">
      <c r="A24" t="s">
        <v>1262</v>
      </c>
      <c r="B24" t="s">
        <v>1225</v>
      </c>
      <c r="C24" t="s">
        <v>1222</v>
      </c>
      <c r="D24" t="s">
        <v>1263</v>
      </c>
      <c r="E24">
        <v>-0.59346465041217944</v>
      </c>
      <c r="F24">
        <v>-0.1503099872232771</v>
      </c>
      <c r="I24" t="str">
        <f t="shared" si="0"/>
        <v/>
      </c>
      <c r="J24">
        <f t="shared" si="1"/>
        <v>-0.59346465041217944</v>
      </c>
      <c r="L24" t="str">
        <f t="shared" si="2"/>
        <v/>
      </c>
      <c r="M24">
        <f t="shared" si="3"/>
        <v>-0.1503099872232771</v>
      </c>
    </row>
    <row r="25" spans="1:13">
      <c r="A25" t="s">
        <v>1264</v>
      </c>
      <c r="B25" t="s">
        <v>1222</v>
      </c>
      <c r="C25" t="s">
        <v>1225</v>
      </c>
      <c r="D25" t="s">
        <v>1265</v>
      </c>
      <c r="E25">
        <v>0.43023735420508902</v>
      </c>
      <c r="F25">
        <v>-0.10629982968517381</v>
      </c>
      <c r="I25">
        <f t="shared" si="0"/>
        <v>0.43023735420508902</v>
      </c>
      <c r="J25" t="str">
        <f t="shared" si="1"/>
        <v/>
      </c>
      <c r="L25">
        <f t="shared" si="2"/>
        <v>-0.10629982968517381</v>
      </c>
      <c r="M25" t="str">
        <f t="shared" si="3"/>
        <v/>
      </c>
    </row>
    <row r="26" spans="1:13">
      <c r="A26" t="s">
        <v>1266</v>
      </c>
      <c r="B26" t="s">
        <v>1225</v>
      </c>
      <c r="C26" t="s">
        <v>1222</v>
      </c>
      <c r="D26" t="s">
        <v>1267</v>
      </c>
      <c r="E26">
        <v>0.57622783979994385</v>
      </c>
      <c r="F26">
        <v>-2.849071651509821E-2</v>
      </c>
      <c r="I26" t="str">
        <f t="shared" si="0"/>
        <v/>
      </c>
      <c r="J26">
        <f t="shared" si="1"/>
        <v>0.57622783979994385</v>
      </c>
      <c r="L26" t="str">
        <f t="shared" si="2"/>
        <v/>
      </c>
      <c r="M26">
        <f t="shared" si="3"/>
        <v>-2.849071651509821E-2</v>
      </c>
    </row>
    <row r="27" spans="1:13">
      <c r="A27" t="s">
        <v>1268</v>
      </c>
      <c r="B27" t="s">
        <v>1225</v>
      </c>
      <c r="C27" t="s">
        <v>1222</v>
      </c>
      <c r="D27" t="s">
        <v>1269</v>
      </c>
      <c r="E27">
        <v>-0.44398901828021858</v>
      </c>
      <c r="F27">
        <v>-0.13879041446814591</v>
      </c>
      <c r="I27" t="str">
        <f t="shared" si="0"/>
        <v/>
      </c>
      <c r="J27">
        <f t="shared" si="1"/>
        <v>-0.44398901828021858</v>
      </c>
      <c r="L27" t="str">
        <f t="shared" si="2"/>
        <v/>
      </c>
      <c r="M27">
        <f t="shared" si="3"/>
        <v>-0.13879041446814591</v>
      </c>
    </row>
    <row r="28" spans="1:13">
      <c r="A28" t="s">
        <v>1270</v>
      </c>
      <c r="B28" t="s">
        <v>1222</v>
      </c>
      <c r="C28" t="s">
        <v>1225</v>
      </c>
      <c r="D28" t="s">
        <v>1271</v>
      </c>
      <c r="E28">
        <v>-0.44338050071654861</v>
      </c>
      <c r="F28">
        <v>-0.16242218459151181</v>
      </c>
      <c r="I28">
        <f t="shared" si="0"/>
        <v>-0.44338050071654861</v>
      </c>
      <c r="J28" t="str">
        <f t="shared" si="1"/>
        <v/>
      </c>
      <c r="L28">
        <f t="shared" si="2"/>
        <v>-0.16242218459151181</v>
      </c>
      <c r="M28" t="str">
        <f t="shared" si="3"/>
        <v/>
      </c>
    </row>
    <row r="29" spans="1:13">
      <c r="A29" t="s">
        <v>1270</v>
      </c>
      <c r="B29" t="s">
        <v>1225</v>
      </c>
      <c r="C29" t="s">
        <v>1222</v>
      </c>
      <c r="D29" t="s">
        <v>1272</v>
      </c>
      <c r="E29">
        <v>0.34144242733374552</v>
      </c>
      <c r="F29">
        <v>-0.1333002897725383</v>
      </c>
      <c r="I29" t="str">
        <f t="shared" si="0"/>
        <v/>
      </c>
      <c r="J29">
        <f t="shared" si="1"/>
        <v>0.34144242733374552</v>
      </c>
      <c r="L29" t="str">
        <f t="shared" si="2"/>
        <v/>
      </c>
      <c r="M29">
        <f t="shared" si="3"/>
        <v>-0.1333002897725383</v>
      </c>
    </row>
    <row r="30" spans="1:13">
      <c r="A30" t="s">
        <v>1270</v>
      </c>
      <c r="B30" t="s">
        <v>1222</v>
      </c>
      <c r="C30" t="s">
        <v>1225</v>
      </c>
      <c r="D30" t="s">
        <v>1273</v>
      </c>
      <c r="E30">
        <v>0.99239921532441411</v>
      </c>
      <c r="F30">
        <v>0.2346988561417539</v>
      </c>
      <c r="I30">
        <f t="shared" si="0"/>
        <v>0.99239921532441411</v>
      </c>
      <c r="J30" t="str">
        <f t="shared" si="1"/>
        <v/>
      </c>
      <c r="L30">
        <f t="shared" si="2"/>
        <v>0.2346988561417539</v>
      </c>
      <c r="M30" t="str">
        <f t="shared" si="3"/>
        <v/>
      </c>
    </row>
    <row r="31" spans="1:13">
      <c r="A31" t="s">
        <v>1274</v>
      </c>
      <c r="B31" t="s">
        <v>1225</v>
      </c>
      <c r="C31" t="s">
        <v>1222</v>
      </c>
      <c r="D31" t="s">
        <v>1275</v>
      </c>
      <c r="E31">
        <v>-0.39309704612279228</v>
      </c>
      <c r="F31">
        <v>-0.26421149122105148</v>
      </c>
      <c r="I31" t="str">
        <f t="shared" si="0"/>
        <v/>
      </c>
      <c r="J31">
        <f t="shared" si="1"/>
        <v>-0.39309704612279228</v>
      </c>
      <c r="L31" t="str">
        <f t="shared" si="2"/>
        <v/>
      </c>
      <c r="M31">
        <f t="shared" si="3"/>
        <v>-0.26421149122105148</v>
      </c>
    </row>
    <row r="32" spans="1:13">
      <c r="A32" t="s">
        <v>1276</v>
      </c>
      <c r="B32" t="s">
        <v>1222</v>
      </c>
      <c r="C32" t="s">
        <v>1225</v>
      </c>
      <c r="D32" t="s">
        <v>1277</v>
      </c>
      <c r="E32">
        <v>-1.4362291703722659E-2</v>
      </c>
      <c r="F32">
        <v>-0.15618711850236749</v>
      </c>
      <c r="I32">
        <f t="shared" si="0"/>
        <v>-1.4362291703722659E-2</v>
      </c>
      <c r="J32" t="str">
        <f t="shared" si="1"/>
        <v/>
      </c>
      <c r="L32">
        <f t="shared" si="2"/>
        <v>-0.15618711850236749</v>
      </c>
      <c r="M32" t="str">
        <f t="shared" si="3"/>
        <v/>
      </c>
    </row>
    <row r="33" spans="1:13">
      <c r="A33" t="s">
        <v>1278</v>
      </c>
      <c r="B33" t="s">
        <v>1225</v>
      </c>
      <c r="C33" t="s">
        <v>1222</v>
      </c>
      <c r="D33" t="s">
        <v>1279</v>
      </c>
      <c r="E33">
        <v>-0.18497757446649341</v>
      </c>
      <c r="F33">
        <v>-0.1503099872232771</v>
      </c>
      <c r="I33" t="str">
        <f t="shared" si="0"/>
        <v/>
      </c>
      <c r="J33">
        <f t="shared" si="1"/>
        <v>-0.18497757446649341</v>
      </c>
      <c r="L33" t="str">
        <f t="shared" si="2"/>
        <v/>
      </c>
      <c r="M33">
        <f t="shared" si="3"/>
        <v>-0.1503099872232771</v>
      </c>
    </row>
    <row r="34" spans="1:13">
      <c r="A34" t="s">
        <v>1280</v>
      </c>
      <c r="B34" t="s">
        <v>1225</v>
      </c>
      <c r="C34" t="s">
        <v>1222</v>
      </c>
      <c r="D34" t="s">
        <v>1281</v>
      </c>
      <c r="E34">
        <v>-0.1621172026848505</v>
      </c>
      <c r="F34">
        <v>-0.1094136444017242</v>
      </c>
      <c r="I34" t="str">
        <f t="shared" si="0"/>
        <v/>
      </c>
      <c r="J34">
        <f t="shared" si="1"/>
        <v>-0.1621172026848505</v>
      </c>
      <c r="L34" t="str">
        <f t="shared" si="2"/>
        <v/>
      </c>
      <c r="M34">
        <f t="shared" si="3"/>
        <v>-0.1094136444017242</v>
      </c>
    </row>
    <row r="35" spans="1:13">
      <c r="A35" t="s">
        <v>1282</v>
      </c>
      <c r="B35" t="s">
        <v>1225</v>
      </c>
      <c r="C35" t="s">
        <v>1222</v>
      </c>
      <c r="D35" t="s">
        <v>1283</v>
      </c>
      <c r="E35">
        <v>-0.1188143302008151</v>
      </c>
      <c r="F35">
        <v>-0.13190603006489771</v>
      </c>
      <c r="I35" t="str">
        <f t="shared" si="0"/>
        <v/>
      </c>
      <c r="J35">
        <f t="shared" si="1"/>
        <v>-0.1188143302008151</v>
      </c>
      <c r="L35" t="str">
        <f t="shared" si="2"/>
        <v/>
      </c>
      <c r="M35">
        <f t="shared" si="3"/>
        <v>-0.13190603006489771</v>
      </c>
    </row>
    <row r="36" spans="1:13">
      <c r="A36" t="s">
        <v>1282</v>
      </c>
      <c r="B36" t="s">
        <v>1222</v>
      </c>
      <c r="C36" t="s">
        <v>1225</v>
      </c>
      <c r="D36" t="s">
        <v>1284</v>
      </c>
      <c r="E36">
        <v>0.5758675317835884</v>
      </c>
      <c r="F36">
        <v>0.10277964695436161</v>
      </c>
      <c r="I36">
        <f t="shared" si="0"/>
        <v>0.5758675317835884</v>
      </c>
      <c r="J36" t="str">
        <f t="shared" si="1"/>
        <v/>
      </c>
      <c r="L36">
        <f t="shared" si="2"/>
        <v>0.10277964695436161</v>
      </c>
      <c r="M36" t="str">
        <f t="shared" si="3"/>
        <v/>
      </c>
    </row>
    <row r="37" spans="1:13">
      <c r="A37" t="s">
        <v>1285</v>
      </c>
      <c r="B37" t="s">
        <v>1222</v>
      </c>
      <c r="C37" t="s">
        <v>1225</v>
      </c>
      <c r="D37" t="s">
        <v>1286</v>
      </c>
      <c r="E37">
        <v>-0.20054629048767711</v>
      </c>
      <c r="F37">
        <v>1.383105044116262E-3</v>
      </c>
      <c r="I37">
        <f t="shared" si="0"/>
        <v>-0.20054629048767711</v>
      </c>
      <c r="J37" t="str">
        <f t="shared" si="1"/>
        <v/>
      </c>
      <c r="L37">
        <f t="shared" si="2"/>
        <v>1.383105044116262E-3</v>
      </c>
      <c r="M37" t="str">
        <f t="shared" si="3"/>
        <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401A8-0B6C-4E46-869A-9F3BFD478684}">
  <dimension ref="A1:P50"/>
  <sheetViews>
    <sheetView topLeftCell="E1" workbookViewId="0">
      <selection activeCell="O1" sqref="O1:P1"/>
    </sheetView>
  </sheetViews>
  <sheetFormatPr defaultRowHeight="14.25"/>
  <cols>
    <col min="4" max="4" width="46.6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85</v>
      </c>
      <c r="B2" t="s">
        <v>86</v>
      </c>
      <c r="D2" t="s">
        <v>87</v>
      </c>
      <c r="E2">
        <v>-0.71972019500345219</v>
      </c>
      <c r="F2">
        <v>-0.20998500738677009</v>
      </c>
      <c r="G2">
        <v>0.68000899999999997</v>
      </c>
      <c r="I2">
        <f>IF(B2="humbolt",E2,"")</f>
        <v>-0.71972019500345219</v>
      </c>
      <c r="J2" t="str">
        <f>IF(B2="humbolt","",E2)</f>
        <v/>
      </c>
      <c r="L2">
        <f>IF(B2="humbolt",F2,"")</f>
        <v>-0.20998500738677009</v>
      </c>
      <c r="M2" t="str">
        <f>IF(B2="humbolt","",F2)</f>
        <v/>
      </c>
      <c r="O2" s="3">
        <f>_xlfn.STDEV.P(E2:E50)</f>
        <v>0.34273727368617607</v>
      </c>
      <c r="P2" s="3">
        <f>_xlfn.STDEV.P(F2:F50)</f>
        <v>6.4525896933085497E-2</v>
      </c>
    </row>
    <row r="3" spans="1:16">
      <c r="A3" t="s">
        <v>88</v>
      </c>
      <c r="B3" t="s">
        <v>86</v>
      </c>
      <c r="D3" t="s">
        <v>89</v>
      </c>
      <c r="E3">
        <v>-0.14757379549832761</v>
      </c>
      <c r="F3">
        <v>-0.1503099872232771</v>
      </c>
      <c r="I3">
        <f t="shared" ref="I3:I50" si="0">IF(B3="humbolt",E3,"")</f>
        <v>-0.14757379549832761</v>
      </c>
      <c r="J3" t="str">
        <f t="shared" ref="J3:J50" si="1">IF(B3="humbolt","",E3)</f>
        <v/>
      </c>
      <c r="L3">
        <f t="shared" ref="L3:L50" si="2">IF(B3="humbolt",F3,"")</f>
        <v>-0.1503099872232771</v>
      </c>
      <c r="M3" t="str">
        <f t="shared" ref="M3:M50" si="3">IF(B3="humbolt","",F3)</f>
        <v/>
      </c>
    </row>
    <row r="4" spans="1:16">
      <c r="A4" t="s">
        <v>88</v>
      </c>
      <c r="B4" t="s">
        <v>90</v>
      </c>
      <c r="C4" t="s">
        <v>86</v>
      </c>
      <c r="D4" t="s">
        <v>91</v>
      </c>
      <c r="E4">
        <v>-0.18707500867718041</v>
      </c>
      <c r="F4">
        <v>-0.14701452946585039</v>
      </c>
      <c r="I4" t="str">
        <f t="shared" si="0"/>
        <v/>
      </c>
      <c r="J4">
        <f t="shared" si="1"/>
        <v>-0.18707500867718041</v>
      </c>
      <c r="L4" t="str">
        <f t="shared" si="2"/>
        <v/>
      </c>
      <c r="M4">
        <f t="shared" si="3"/>
        <v>-0.14701452946585039</v>
      </c>
    </row>
    <row r="5" spans="1:16">
      <c r="A5" t="s">
        <v>92</v>
      </c>
      <c r="B5" t="s">
        <v>86</v>
      </c>
      <c r="C5" t="s">
        <v>90</v>
      </c>
      <c r="D5" t="s">
        <v>93</v>
      </c>
      <c r="E5">
        <v>-0.32630473120312731</v>
      </c>
      <c r="F5">
        <v>-0.10460195192006271</v>
      </c>
      <c r="I5">
        <f t="shared" si="0"/>
        <v>-0.32630473120312731</v>
      </c>
      <c r="J5" t="str">
        <f t="shared" si="1"/>
        <v/>
      </c>
      <c r="L5">
        <f t="shared" si="2"/>
        <v>-0.10460195192006271</v>
      </c>
      <c r="M5" t="str">
        <f t="shared" si="3"/>
        <v/>
      </c>
    </row>
    <row r="6" spans="1:16">
      <c r="A6" t="s">
        <v>94</v>
      </c>
      <c r="B6" t="s">
        <v>90</v>
      </c>
      <c r="C6" t="s">
        <v>86</v>
      </c>
      <c r="D6" t="s">
        <v>22</v>
      </c>
      <c r="E6">
        <v>-0.54847693859929914</v>
      </c>
      <c r="F6">
        <v>-0.1686323924455195</v>
      </c>
      <c r="I6" t="str">
        <f t="shared" si="0"/>
        <v/>
      </c>
      <c r="J6">
        <f t="shared" si="1"/>
        <v>-0.54847693859929914</v>
      </c>
      <c r="L6" t="str">
        <f t="shared" si="2"/>
        <v/>
      </c>
      <c r="M6">
        <f t="shared" si="3"/>
        <v>-0.1686323924455195</v>
      </c>
    </row>
    <row r="7" spans="1:16">
      <c r="A7" t="s">
        <v>94</v>
      </c>
      <c r="B7" t="s">
        <v>86</v>
      </c>
      <c r="C7" t="s">
        <v>90</v>
      </c>
      <c r="D7" t="s">
        <v>95</v>
      </c>
      <c r="E7">
        <v>0.56197408809077931</v>
      </c>
      <c r="F7">
        <v>-8.055032744325713E-2</v>
      </c>
      <c r="I7">
        <f t="shared" si="0"/>
        <v>0.56197408809077931</v>
      </c>
      <c r="J7" t="str">
        <f t="shared" si="1"/>
        <v/>
      </c>
      <c r="L7">
        <f t="shared" si="2"/>
        <v>-8.055032744325713E-2</v>
      </c>
      <c r="M7" t="str">
        <f t="shared" si="3"/>
        <v/>
      </c>
    </row>
    <row r="8" spans="1:16">
      <c r="A8" t="s">
        <v>94</v>
      </c>
      <c r="B8" t="s">
        <v>86</v>
      </c>
      <c r="C8" t="s">
        <v>90</v>
      </c>
      <c r="D8" t="s">
        <v>96</v>
      </c>
      <c r="E8">
        <v>-0.23805964714013469</v>
      </c>
      <c r="F8">
        <v>-0.16216654453068299</v>
      </c>
      <c r="I8">
        <f t="shared" si="0"/>
        <v>-0.23805964714013469</v>
      </c>
      <c r="J8" t="str">
        <f t="shared" si="1"/>
        <v/>
      </c>
      <c r="L8">
        <f t="shared" si="2"/>
        <v>-0.16216654453068299</v>
      </c>
      <c r="M8" t="str">
        <f t="shared" si="3"/>
        <v/>
      </c>
    </row>
    <row r="9" spans="1:16">
      <c r="A9" t="s">
        <v>94</v>
      </c>
      <c r="B9" t="s">
        <v>90</v>
      </c>
      <c r="C9" t="s">
        <v>86</v>
      </c>
      <c r="D9" t="s">
        <v>97</v>
      </c>
      <c r="E9">
        <v>6.7794591293839357E-3</v>
      </c>
      <c r="F9">
        <v>9.1608097588235515E-3</v>
      </c>
      <c r="I9" t="str">
        <f t="shared" si="0"/>
        <v/>
      </c>
      <c r="J9">
        <f t="shared" si="1"/>
        <v>6.7794591293839357E-3</v>
      </c>
      <c r="L9" t="str">
        <f t="shared" si="2"/>
        <v/>
      </c>
      <c r="M9">
        <f t="shared" si="3"/>
        <v>9.1608097588235515E-3</v>
      </c>
    </row>
    <row r="10" spans="1:16">
      <c r="A10" t="s">
        <v>94</v>
      </c>
      <c r="B10" t="s">
        <v>90</v>
      </c>
      <c r="C10" t="s">
        <v>86</v>
      </c>
      <c r="D10" t="s">
        <v>98</v>
      </c>
      <c r="E10">
        <v>-0.14757379549832761</v>
      </c>
      <c r="F10">
        <v>-0.1503099872232771</v>
      </c>
      <c r="I10" t="str">
        <f t="shared" si="0"/>
        <v/>
      </c>
      <c r="J10">
        <f t="shared" si="1"/>
        <v>-0.14757379549832761</v>
      </c>
      <c r="L10" t="str">
        <f t="shared" si="2"/>
        <v/>
      </c>
      <c r="M10">
        <f t="shared" si="3"/>
        <v>-0.1503099872232771</v>
      </c>
    </row>
    <row r="11" spans="1:16">
      <c r="A11" t="s">
        <v>99</v>
      </c>
      <c r="B11" t="s">
        <v>86</v>
      </c>
      <c r="C11" t="s">
        <v>90</v>
      </c>
      <c r="D11" t="s">
        <v>100</v>
      </c>
      <c r="E11">
        <v>-0.14757379549832761</v>
      </c>
      <c r="F11">
        <v>-0.1503099872232771</v>
      </c>
      <c r="I11">
        <f t="shared" si="0"/>
        <v>-0.14757379549832761</v>
      </c>
      <c r="J11" t="str">
        <f t="shared" si="1"/>
        <v/>
      </c>
      <c r="L11">
        <f t="shared" si="2"/>
        <v>-0.1503099872232771</v>
      </c>
      <c r="M11" t="str">
        <f t="shared" si="3"/>
        <v/>
      </c>
    </row>
    <row r="12" spans="1:16">
      <c r="A12" t="s">
        <v>99</v>
      </c>
      <c r="B12" t="s">
        <v>90</v>
      </c>
      <c r="C12" t="s">
        <v>86</v>
      </c>
      <c r="D12" t="s">
        <v>101</v>
      </c>
      <c r="E12">
        <v>-5.133542012799075E-2</v>
      </c>
      <c r="F12">
        <v>-9.4313183533337897E-2</v>
      </c>
      <c r="I12" t="str">
        <f t="shared" si="0"/>
        <v/>
      </c>
      <c r="J12">
        <f t="shared" si="1"/>
        <v>-5.133542012799075E-2</v>
      </c>
      <c r="L12" t="str">
        <f t="shared" si="2"/>
        <v/>
      </c>
      <c r="M12">
        <f t="shared" si="3"/>
        <v>-9.4313183533337897E-2</v>
      </c>
    </row>
    <row r="13" spans="1:16">
      <c r="A13" t="s">
        <v>102</v>
      </c>
      <c r="B13" t="s">
        <v>86</v>
      </c>
      <c r="C13" t="s">
        <v>90</v>
      </c>
      <c r="D13" t="s">
        <v>103</v>
      </c>
      <c r="E13">
        <v>-0.1400248851028503</v>
      </c>
      <c r="F13">
        <v>-0.1576135051366204</v>
      </c>
      <c r="I13">
        <f t="shared" si="0"/>
        <v>-0.1400248851028503</v>
      </c>
      <c r="J13" t="str">
        <f t="shared" si="1"/>
        <v/>
      </c>
      <c r="L13">
        <f t="shared" si="2"/>
        <v>-0.1576135051366204</v>
      </c>
      <c r="M13" t="str">
        <f t="shared" si="3"/>
        <v/>
      </c>
    </row>
    <row r="14" spans="1:16">
      <c r="A14" t="s">
        <v>102</v>
      </c>
      <c r="B14" t="s">
        <v>90</v>
      </c>
      <c r="C14" t="s">
        <v>86</v>
      </c>
      <c r="D14" t="s">
        <v>104</v>
      </c>
      <c r="E14">
        <v>-0.85229895684415191</v>
      </c>
      <c r="F14">
        <v>-0.27252583258019131</v>
      </c>
      <c r="I14" t="str">
        <f t="shared" si="0"/>
        <v/>
      </c>
      <c r="J14">
        <f t="shared" si="1"/>
        <v>-0.85229895684415191</v>
      </c>
      <c r="L14" t="str">
        <f t="shared" si="2"/>
        <v/>
      </c>
      <c r="M14">
        <f t="shared" si="3"/>
        <v>-0.27252583258019131</v>
      </c>
    </row>
    <row r="15" spans="1:16">
      <c r="A15" t="s">
        <v>102</v>
      </c>
      <c r="B15" t="s">
        <v>90</v>
      </c>
      <c r="C15" t="s">
        <v>86</v>
      </c>
      <c r="D15" t="s">
        <v>105</v>
      </c>
      <c r="E15">
        <v>-0.55451040058412082</v>
      </c>
      <c r="F15">
        <v>-0.15948769310593031</v>
      </c>
      <c r="I15" t="str">
        <f t="shared" si="0"/>
        <v/>
      </c>
      <c r="J15">
        <f t="shared" si="1"/>
        <v>-0.55451040058412082</v>
      </c>
      <c r="L15" t="str">
        <f t="shared" si="2"/>
        <v/>
      </c>
      <c r="M15">
        <f t="shared" si="3"/>
        <v>-0.15948769310593031</v>
      </c>
    </row>
    <row r="16" spans="1:16">
      <c r="A16" t="s">
        <v>106</v>
      </c>
      <c r="B16" t="s">
        <v>86</v>
      </c>
      <c r="C16" t="s">
        <v>90</v>
      </c>
      <c r="D16" t="s">
        <v>107</v>
      </c>
      <c r="E16">
        <v>-1.8108029650711229E-2</v>
      </c>
      <c r="F16">
        <v>-1.823373437582532E-2</v>
      </c>
      <c r="I16">
        <f t="shared" si="0"/>
        <v>-1.8108029650711229E-2</v>
      </c>
      <c r="J16" t="str">
        <f t="shared" si="1"/>
        <v/>
      </c>
      <c r="L16">
        <f t="shared" si="2"/>
        <v>-1.823373437582532E-2</v>
      </c>
      <c r="M16" t="str">
        <f t="shared" si="3"/>
        <v/>
      </c>
    </row>
    <row r="17" spans="1:13">
      <c r="A17" t="s">
        <v>106</v>
      </c>
      <c r="B17" t="s">
        <v>90</v>
      </c>
      <c r="C17" t="s">
        <v>86</v>
      </c>
      <c r="D17" t="s">
        <v>108</v>
      </c>
      <c r="E17">
        <v>-3.6378062683653622E-2</v>
      </c>
      <c r="F17">
        <v>-0.16186600323409331</v>
      </c>
      <c r="I17" t="str">
        <f t="shared" si="0"/>
        <v/>
      </c>
      <c r="J17">
        <f t="shared" si="1"/>
        <v>-3.6378062683653622E-2</v>
      </c>
      <c r="L17" t="str">
        <f t="shared" si="2"/>
        <v/>
      </c>
      <c r="M17">
        <f t="shared" si="3"/>
        <v>-0.16186600323409331</v>
      </c>
    </row>
    <row r="18" spans="1:13">
      <c r="A18" t="s">
        <v>106</v>
      </c>
      <c r="B18" t="s">
        <v>86</v>
      </c>
      <c r="C18" t="s">
        <v>90</v>
      </c>
      <c r="D18" t="s">
        <v>57</v>
      </c>
      <c r="E18">
        <v>0.35014718349750379</v>
      </c>
      <c r="F18">
        <v>-0.1212956464331411</v>
      </c>
      <c r="I18">
        <f t="shared" si="0"/>
        <v>0.35014718349750379</v>
      </c>
      <c r="J18" t="str">
        <f t="shared" si="1"/>
        <v/>
      </c>
      <c r="L18">
        <f t="shared" si="2"/>
        <v>-0.1212956464331411</v>
      </c>
      <c r="M18" t="str">
        <f t="shared" si="3"/>
        <v/>
      </c>
    </row>
    <row r="19" spans="1:13">
      <c r="A19" t="s">
        <v>106</v>
      </c>
      <c r="B19" t="s">
        <v>90</v>
      </c>
      <c r="C19" t="s">
        <v>86</v>
      </c>
      <c r="D19" t="s">
        <v>109</v>
      </c>
      <c r="E19">
        <v>-0.56129272690156462</v>
      </c>
      <c r="F19">
        <v>-0.17005339989869811</v>
      </c>
      <c r="I19" t="str">
        <f t="shared" si="0"/>
        <v/>
      </c>
      <c r="J19">
        <f t="shared" si="1"/>
        <v>-0.56129272690156462</v>
      </c>
      <c r="L19" t="str">
        <f t="shared" si="2"/>
        <v/>
      </c>
      <c r="M19">
        <f t="shared" si="3"/>
        <v>-0.17005339989869811</v>
      </c>
    </row>
    <row r="20" spans="1:13">
      <c r="A20" t="s">
        <v>110</v>
      </c>
      <c r="B20" t="s">
        <v>86</v>
      </c>
      <c r="C20" t="s">
        <v>90</v>
      </c>
      <c r="D20" t="s">
        <v>111</v>
      </c>
      <c r="E20">
        <v>-0.34209858445395241</v>
      </c>
      <c r="F20">
        <v>-0.1365204495480454</v>
      </c>
      <c r="I20">
        <f t="shared" si="0"/>
        <v>-0.34209858445395241</v>
      </c>
      <c r="J20" t="str">
        <f t="shared" si="1"/>
        <v/>
      </c>
      <c r="L20">
        <f t="shared" si="2"/>
        <v>-0.1365204495480454</v>
      </c>
      <c r="M20" t="str">
        <f t="shared" si="3"/>
        <v/>
      </c>
    </row>
    <row r="21" spans="1:13">
      <c r="A21" t="s">
        <v>110</v>
      </c>
      <c r="B21" t="s">
        <v>86</v>
      </c>
      <c r="C21" t="s">
        <v>90</v>
      </c>
      <c r="D21" t="s">
        <v>112</v>
      </c>
      <c r="E21">
        <v>-0.31184220143157559</v>
      </c>
      <c r="F21">
        <v>-0.17328668031516101</v>
      </c>
      <c r="I21">
        <f t="shared" si="0"/>
        <v>-0.31184220143157559</v>
      </c>
      <c r="J21" t="str">
        <f t="shared" si="1"/>
        <v/>
      </c>
      <c r="L21">
        <f t="shared" si="2"/>
        <v>-0.17328668031516101</v>
      </c>
      <c r="M21" t="str">
        <f t="shared" si="3"/>
        <v/>
      </c>
    </row>
    <row r="22" spans="1:13">
      <c r="A22" t="s">
        <v>110</v>
      </c>
      <c r="B22" t="s">
        <v>90</v>
      </c>
      <c r="C22" t="s">
        <v>86</v>
      </c>
      <c r="D22" t="s">
        <v>113</v>
      </c>
      <c r="E22">
        <v>-0.85229895684415191</v>
      </c>
      <c r="F22">
        <v>-0.27252583258019131</v>
      </c>
      <c r="I22" t="str">
        <f t="shared" si="0"/>
        <v/>
      </c>
      <c r="J22">
        <f t="shared" si="1"/>
        <v>-0.85229895684415191</v>
      </c>
      <c r="L22" t="str">
        <f t="shared" si="2"/>
        <v/>
      </c>
      <c r="M22">
        <f t="shared" si="3"/>
        <v>-0.27252583258019131</v>
      </c>
    </row>
    <row r="23" spans="1:13">
      <c r="A23" t="s">
        <v>110</v>
      </c>
      <c r="B23" t="s">
        <v>90</v>
      </c>
      <c r="C23" t="s">
        <v>86</v>
      </c>
      <c r="D23" t="s">
        <v>114</v>
      </c>
      <c r="E23">
        <v>-0.84391892658019496</v>
      </c>
      <c r="F23">
        <v>-0.21287199147132829</v>
      </c>
      <c r="I23" t="str">
        <f t="shared" si="0"/>
        <v/>
      </c>
      <c r="J23">
        <f t="shared" si="1"/>
        <v>-0.84391892658019496</v>
      </c>
      <c r="L23" t="str">
        <f t="shared" si="2"/>
        <v/>
      </c>
      <c r="M23">
        <f t="shared" si="3"/>
        <v>-0.21287199147132829</v>
      </c>
    </row>
    <row r="24" spans="1:13">
      <c r="A24" t="s">
        <v>115</v>
      </c>
      <c r="B24" t="s">
        <v>90</v>
      </c>
      <c r="C24" t="s">
        <v>86</v>
      </c>
      <c r="D24" t="s">
        <v>116</v>
      </c>
      <c r="E24">
        <v>-0.29874901528394782</v>
      </c>
      <c r="F24">
        <v>-0.16288179543634321</v>
      </c>
      <c r="I24" t="str">
        <f t="shared" si="0"/>
        <v/>
      </c>
      <c r="J24">
        <f t="shared" si="1"/>
        <v>-0.29874901528394782</v>
      </c>
      <c r="L24" t="str">
        <f t="shared" si="2"/>
        <v/>
      </c>
      <c r="M24">
        <f t="shared" si="3"/>
        <v>-0.16288179543634321</v>
      </c>
    </row>
    <row r="25" spans="1:13">
      <c r="A25" t="s">
        <v>117</v>
      </c>
      <c r="B25" t="s">
        <v>86</v>
      </c>
      <c r="C25" t="s">
        <v>90</v>
      </c>
      <c r="D25" t="s">
        <v>57</v>
      </c>
      <c r="E25">
        <v>0.35014718349750379</v>
      </c>
      <c r="F25">
        <v>-0.1212956464331411</v>
      </c>
      <c r="I25">
        <f t="shared" si="0"/>
        <v>0.35014718349750379</v>
      </c>
      <c r="J25" t="str">
        <f t="shared" si="1"/>
        <v/>
      </c>
      <c r="L25">
        <f t="shared" si="2"/>
        <v>-0.1212956464331411</v>
      </c>
      <c r="M25" t="str">
        <f t="shared" si="3"/>
        <v/>
      </c>
    </row>
    <row r="26" spans="1:13">
      <c r="A26" t="s">
        <v>117</v>
      </c>
      <c r="B26" t="s">
        <v>86</v>
      </c>
      <c r="C26" t="s">
        <v>90</v>
      </c>
      <c r="D26" t="s">
        <v>118</v>
      </c>
      <c r="E26">
        <v>-8.7569331527185823E-3</v>
      </c>
      <c r="F26">
        <v>-0.16777560611727321</v>
      </c>
      <c r="I26">
        <f t="shared" si="0"/>
        <v>-8.7569331527185823E-3</v>
      </c>
      <c r="J26" t="str">
        <f t="shared" si="1"/>
        <v/>
      </c>
      <c r="L26">
        <f t="shared" si="2"/>
        <v>-0.16777560611727321</v>
      </c>
      <c r="M26" t="str">
        <f t="shared" si="3"/>
        <v/>
      </c>
    </row>
    <row r="27" spans="1:13">
      <c r="A27" t="s">
        <v>117</v>
      </c>
      <c r="B27" t="s">
        <v>90</v>
      </c>
      <c r="C27" t="s">
        <v>86</v>
      </c>
      <c r="D27" t="s">
        <v>119</v>
      </c>
      <c r="E27">
        <v>0.117601651834087</v>
      </c>
      <c r="F27">
        <v>-0.1503099872232771</v>
      </c>
      <c r="I27" t="str">
        <f t="shared" si="0"/>
        <v/>
      </c>
      <c r="J27">
        <f t="shared" si="1"/>
        <v>0.117601651834087</v>
      </c>
      <c r="L27" t="str">
        <f t="shared" si="2"/>
        <v/>
      </c>
      <c r="M27">
        <f t="shared" si="3"/>
        <v>-0.1503099872232771</v>
      </c>
    </row>
    <row r="28" spans="1:13">
      <c r="A28" t="s">
        <v>120</v>
      </c>
      <c r="B28" t="s">
        <v>86</v>
      </c>
      <c r="C28" t="s">
        <v>90</v>
      </c>
      <c r="D28" t="s">
        <v>121</v>
      </c>
      <c r="E28">
        <v>-0.48612050932163697</v>
      </c>
      <c r="F28">
        <v>-0.15319857925179589</v>
      </c>
      <c r="I28">
        <f t="shared" si="0"/>
        <v>-0.48612050932163697</v>
      </c>
      <c r="J28" t="str">
        <f t="shared" si="1"/>
        <v/>
      </c>
      <c r="L28">
        <f t="shared" si="2"/>
        <v>-0.15319857925179589</v>
      </c>
      <c r="M28" t="str">
        <f t="shared" si="3"/>
        <v/>
      </c>
    </row>
    <row r="29" spans="1:13">
      <c r="A29" t="s">
        <v>120</v>
      </c>
      <c r="B29" t="s">
        <v>90</v>
      </c>
      <c r="C29" t="s">
        <v>86</v>
      </c>
      <c r="D29" t="s">
        <v>122</v>
      </c>
      <c r="E29">
        <v>0.15700502121863619</v>
      </c>
      <c r="F29">
        <v>-0.14907600926415801</v>
      </c>
      <c r="I29" t="str">
        <f t="shared" si="0"/>
        <v/>
      </c>
      <c r="J29">
        <f t="shared" si="1"/>
        <v>0.15700502121863619</v>
      </c>
      <c r="L29" t="str">
        <f t="shared" si="2"/>
        <v/>
      </c>
      <c r="M29">
        <f t="shared" si="3"/>
        <v>-0.14907600926415801</v>
      </c>
    </row>
    <row r="30" spans="1:13">
      <c r="A30" t="s">
        <v>123</v>
      </c>
      <c r="B30" t="s">
        <v>86</v>
      </c>
      <c r="C30" t="s">
        <v>90</v>
      </c>
      <c r="D30" t="s">
        <v>124</v>
      </c>
      <c r="E30">
        <v>-0.32838818352643617</v>
      </c>
      <c r="F30">
        <v>-0.13555544786515339</v>
      </c>
      <c r="I30">
        <f t="shared" si="0"/>
        <v>-0.32838818352643617</v>
      </c>
      <c r="J30" t="str">
        <f t="shared" si="1"/>
        <v/>
      </c>
      <c r="L30">
        <f t="shared" si="2"/>
        <v>-0.13555544786515339</v>
      </c>
      <c r="M30" t="str">
        <f t="shared" si="3"/>
        <v/>
      </c>
    </row>
    <row r="31" spans="1:13">
      <c r="A31" t="s">
        <v>123</v>
      </c>
      <c r="B31" t="s">
        <v>90</v>
      </c>
      <c r="C31" t="s">
        <v>86</v>
      </c>
      <c r="D31" t="s">
        <v>22</v>
      </c>
      <c r="E31">
        <v>-0.54847693859929914</v>
      </c>
      <c r="F31">
        <v>-0.1686323924455195</v>
      </c>
      <c r="I31" t="str">
        <f t="shared" si="0"/>
        <v/>
      </c>
      <c r="J31">
        <f t="shared" si="1"/>
        <v>-0.54847693859929914</v>
      </c>
      <c r="L31" t="str">
        <f t="shared" si="2"/>
        <v/>
      </c>
      <c r="M31">
        <f t="shared" si="3"/>
        <v>-0.1686323924455195</v>
      </c>
    </row>
    <row r="32" spans="1:13">
      <c r="A32" t="s">
        <v>123</v>
      </c>
      <c r="B32" t="s">
        <v>90</v>
      </c>
      <c r="C32" t="s">
        <v>86</v>
      </c>
      <c r="D32" t="s">
        <v>125</v>
      </c>
      <c r="E32">
        <v>-0.34723089240081539</v>
      </c>
      <c r="F32">
        <v>-0.14906940213508979</v>
      </c>
      <c r="I32" t="str">
        <f t="shared" si="0"/>
        <v/>
      </c>
      <c r="J32">
        <f t="shared" si="1"/>
        <v>-0.34723089240081539</v>
      </c>
      <c r="L32" t="str">
        <f t="shared" si="2"/>
        <v/>
      </c>
      <c r="M32">
        <f t="shared" si="3"/>
        <v>-0.14906940213508979</v>
      </c>
    </row>
    <row r="33" spans="1:13">
      <c r="A33" t="s">
        <v>126</v>
      </c>
      <c r="B33" t="s">
        <v>86</v>
      </c>
      <c r="C33" t="s">
        <v>90</v>
      </c>
      <c r="D33" t="s">
        <v>127</v>
      </c>
      <c r="E33">
        <v>-0.12610230454806401</v>
      </c>
      <c r="F33">
        <v>-0.1183430503177977</v>
      </c>
      <c r="I33">
        <f t="shared" si="0"/>
        <v>-0.12610230454806401</v>
      </c>
      <c r="J33" t="str">
        <f t="shared" si="1"/>
        <v/>
      </c>
      <c r="L33">
        <f t="shared" si="2"/>
        <v>-0.1183430503177977</v>
      </c>
      <c r="M33" t="str">
        <f t="shared" si="3"/>
        <v/>
      </c>
    </row>
    <row r="34" spans="1:13">
      <c r="A34" t="s">
        <v>126</v>
      </c>
      <c r="B34" t="s">
        <v>90</v>
      </c>
      <c r="C34" t="s">
        <v>86</v>
      </c>
      <c r="D34" t="s">
        <v>128</v>
      </c>
      <c r="E34">
        <v>-0.81631853774249508</v>
      </c>
      <c r="F34">
        <v>-0.2083702437758734</v>
      </c>
      <c r="I34" t="str">
        <f t="shared" si="0"/>
        <v/>
      </c>
      <c r="J34">
        <f t="shared" si="1"/>
        <v>-0.81631853774249508</v>
      </c>
      <c r="L34" t="str">
        <f t="shared" si="2"/>
        <v/>
      </c>
      <c r="M34">
        <f t="shared" si="3"/>
        <v>-0.2083702437758734</v>
      </c>
    </row>
    <row r="35" spans="1:13">
      <c r="A35" t="s">
        <v>129</v>
      </c>
      <c r="B35" t="s">
        <v>86</v>
      </c>
      <c r="C35" t="s">
        <v>90</v>
      </c>
      <c r="D35" t="s">
        <v>130</v>
      </c>
      <c r="E35">
        <v>-0.40225536984020271</v>
      </c>
      <c r="F35">
        <v>-0.1503099872232771</v>
      </c>
      <c r="I35">
        <f t="shared" si="0"/>
        <v>-0.40225536984020271</v>
      </c>
      <c r="J35" t="str">
        <f t="shared" si="1"/>
        <v/>
      </c>
      <c r="L35">
        <f t="shared" si="2"/>
        <v>-0.1503099872232771</v>
      </c>
      <c r="M35" t="str">
        <f t="shared" si="3"/>
        <v/>
      </c>
    </row>
    <row r="36" spans="1:13">
      <c r="A36" t="s">
        <v>129</v>
      </c>
      <c r="B36" t="s">
        <v>90</v>
      </c>
      <c r="C36" t="s">
        <v>86</v>
      </c>
      <c r="D36" t="s">
        <v>131</v>
      </c>
      <c r="E36">
        <v>-4.9521359341324227E-2</v>
      </c>
      <c r="F36">
        <v>-0.14509298423784461</v>
      </c>
      <c r="I36" t="str">
        <f t="shared" si="0"/>
        <v/>
      </c>
      <c r="J36">
        <f t="shared" si="1"/>
        <v>-4.9521359341324227E-2</v>
      </c>
      <c r="L36" t="str">
        <f t="shared" si="2"/>
        <v/>
      </c>
      <c r="M36">
        <f t="shared" si="3"/>
        <v>-0.14509298423784461</v>
      </c>
    </row>
    <row r="37" spans="1:13">
      <c r="A37" t="s">
        <v>132</v>
      </c>
      <c r="B37" t="s">
        <v>86</v>
      </c>
      <c r="C37" t="s">
        <v>90</v>
      </c>
      <c r="D37" t="s">
        <v>133</v>
      </c>
      <c r="E37">
        <v>-0.35972124551383189</v>
      </c>
      <c r="F37">
        <v>-0.12624948850902301</v>
      </c>
      <c r="I37">
        <f t="shared" si="0"/>
        <v>-0.35972124551383189</v>
      </c>
      <c r="J37" t="str">
        <f t="shared" si="1"/>
        <v/>
      </c>
      <c r="L37">
        <f t="shared" si="2"/>
        <v>-0.12624948850902301</v>
      </c>
      <c r="M37" t="str">
        <f t="shared" si="3"/>
        <v/>
      </c>
    </row>
    <row r="38" spans="1:13">
      <c r="A38" t="s">
        <v>134</v>
      </c>
      <c r="B38" t="s">
        <v>90</v>
      </c>
      <c r="C38" t="s">
        <v>86</v>
      </c>
      <c r="D38" t="s">
        <v>135</v>
      </c>
      <c r="E38">
        <v>-0.26037311206038272</v>
      </c>
      <c r="F38">
        <v>-0.1713599720140159</v>
      </c>
      <c r="I38" t="str">
        <f t="shared" si="0"/>
        <v/>
      </c>
      <c r="J38">
        <f t="shared" si="1"/>
        <v>-0.26037311206038272</v>
      </c>
      <c r="L38" t="str">
        <f t="shared" si="2"/>
        <v/>
      </c>
      <c r="M38">
        <f t="shared" si="3"/>
        <v>-0.1713599720140159</v>
      </c>
    </row>
    <row r="39" spans="1:13">
      <c r="A39" t="s">
        <v>134</v>
      </c>
      <c r="B39" t="s">
        <v>86</v>
      </c>
      <c r="C39" t="s">
        <v>90</v>
      </c>
      <c r="D39" t="s">
        <v>136</v>
      </c>
      <c r="E39">
        <v>0.35741609852487161</v>
      </c>
      <c r="F39">
        <v>-3.9513829185000571E-3</v>
      </c>
      <c r="I39">
        <f t="shared" si="0"/>
        <v>0.35741609852487161</v>
      </c>
      <c r="J39" t="str">
        <f t="shared" si="1"/>
        <v/>
      </c>
      <c r="L39">
        <f t="shared" si="2"/>
        <v>-3.9513829185000571E-3</v>
      </c>
      <c r="M39" t="str">
        <f t="shared" si="3"/>
        <v/>
      </c>
    </row>
    <row r="40" spans="1:13">
      <c r="A40" t="s">
        <v>137</v>
      </c>
      <c r="B40" t="s">
        <v>90</v>
      </c>
      <c r="C40" t="s">
        <v>86</v>
      </c>
      <c r="D40" t="s">
        <v>138</v>
      </c>
      <c r="E40">
        <v>-0.39038879843815222</v>
      </c>
      <c r="F40">
        <v>-0.28592808978283518</v>
      </c>
      <c r="I40" t="str">
        <f t="shared" si="0"/>
        <v/>
      </c>
      <c r="J40">
        <f t="shared" si="1"/>
        <v>-0.39038879843815222</v>
      </c>
      <c r="L40" t="str">
        <f t="shared" si="2"/>
        <v/>
      </c>
      <c r="M40">
        <f t="shared" si="3"/>
        <v>-0.28592808978283518</v>
      </c>
    </row>
    <row r="41" spans="1:13">
      <c r="A41" t="s">
        <v>137</v>
      </c>
      <c r="B41" t="s">
        <v>86</v>
      </c>
      <c r="C41" t="s">
        <v>90</v>
      </c>
      <c r="D41" t="s">
        <v>139</v>
      </c>
      <c r="E41">
        <v>-0.6344356182806079</v>
      </c>
      <c r="F41">
        <v>-0.16480717762192501</v>
      </c>
      <c r="I41">
        <f t="shared" si="0"/>
        <v>-0.6344356182806079</v>
      </c>
      <c r="J41" t="str">
        <f t="shared" si="1"/>
        <v/>
      </c>
      <c r="L41">
        <f t="shared" si="2"/>
        <v>-0.16480717762192501</v>
      </c>
      <c r="M41" t="str">
        <f t="shared" si="3"/>
        <v/>
      </c>
    </row>
    <row r="42" spans="1:13">
      <c r="A42" t="s">
        <v>137</v>
      </c>
      <c r="B42" t="s">
        <v>86</v>
      </c>
      <c r="C42" t="s">
        <v>90</v>
      </c>
      <c r="D42" t="s">
        <v>140</v>
      </c>
      <c r="E42">
        <v>-0.1786322161545546</v>
      </c>
      <c r="F42">
        <v>-0.1503099872232771</v>
      </c>
      <c r="I42">
        <f t="shared" si="0"/>
        <v>-0.1786322161545546</v>
      </c>
      <c r="J42" t="str">
        <f t="shared" si="1"/>
        <v/>
      </c>
      <c r="L42">
        <f t="shared" si="2"/>
        <v>-0.1503099872232771</v>
      </c>
      <c r="M42" t="str">
        <f t="shared" si="3"/>
        <v/>
      </c>
    </row>
    <row r="43" spans="1:13">
      <c r="A43" t="s">
        <v>141</v>
      </c>
      <c r="B43" t="s">
        <v>90</v>
      </c>
      <c r="C43" t="s">
        <v>86</v>
      </c>
      <c r="D43" t="s">
        <v>142</v>
      </c>
      <c r="E43">
        <v>9.7644290012031565E-2</v>
      </c>
      <c r="F43">
        <v>-9.7612613358723122E-2</v>
      </c>
      <c r="I43" t="str">
        <f t="shared" si="0"/>
        <v/>
      </c>
      <c r="J43">
        <f t="shared" si="1"/>
        <v>9.7644290012031565E-2</v>
      </c>
      <c r="L43" t="str">
        <f t="shared" si="2"/>
        <v/>
      </c>
      <c r="M43">
        <f t="shared" si="3"/>
        <v>-9.7612613358723122E-2</v>
      </c>
    </row>
    <row r="44" spans="1:13">
      <c r="A44" t="s">
        <v>143</v>
      </c>
      <c r="B44" t="s">
        <v>86</v>
      </c>
      <c r="C44" t="s">
        <v>90</v>
      </c>
      <c r="D44" t="s">
        <v>144</v>
      </c>
      <c r="E44">
        <v>0.58867267808949775</v>
      </c>
      <c r="F44">
        <v>6.8586662738213511E-2</v>
      </c>
      <c r="I44">
        <f t="shared" si="0"/>
        <v>0.58867267808949775</v>
      </c>
      <c r="J44" t="str">
        <f t="shared" si="1"/>
        <v/>
      </c>
      <c r="L44">
        <f t="shared" si="2"/>
        <v>6.8586662738213511E-2</v>
      </c>
      <c r="M44" t="str">
        <f t="shared" si="3"/>
        <v/>
      </c>
    </row>
    <row r="45" spans="1:13">
      <c r="A45" t="s">
        <v>143</v>
      </c>
      <c r="B45" t="s">
        <v>86</v>
      </c>
      <c r="C45" t="s">
        <v>90</v>
      </c>
      <c r="D45" t="s">
        <v>145</v>
      </c>
      <c r="E45">
        <v>-0.2099591030566606</v>
      </c>
      <c r="F45">
        <v>-0.1434878321145491</v>
      </c>
      <c r="I45">
        <f t="shared" si="0"/>
        <v>-0.2099591030566606</v>
      </c>
      <c r="J45" t="str">
        <f t="shared" si="1"/>
        <v/>
      </c>
      <c r="L45">
        <f t="shared" si="2"/>
        <v>-0.1434878321145491</v>
      </c>
      <c r="M45" t="str">
        <f t="shared" si="3"/>
        <v/>
      </c>
    </row>
    <row r="46" spans="1:13">
      <c r="A46" t="s">
        <v>143</v>
      </c>
      <c r="B46" t="s">
        <v>86</v>
      </c>
      <c r="C46" t="s">
        <v>90</v>
      </c>
      <c r="D46" t="s">
        <v>146</v>
      </c>
      <c r="E46">
        <v>-0.38132280420615178</v>
      </c>
      <c r="F46">
        <v>-0.1503099872232771</v>
      </c>
      <c r="I46">
        <f t="shared" si="0"/>
        <v>-0.38132280420615178</v>
      </c>
      <c r="J46" t="str">
        <f t="shared" si="1"/>
        <v/>
      </c>
      <c r="L46">
        <f t="shared" si="2"/>
        <v>-0.1503099872232771</v>
      </c>
      <c r="M46" t="str">
        <f t="shared" si="3"/>
        <v/>
      </c>
    </row>
    <row r="47" spans="1:13">
      <c r="A47" t="s">
        <v>147</v>
      </c>
      <c r="B47" t="s">
        <v>90</v>
      </c>
      <c r="C47" t="s">
        <v>86</v>
      </c>
      <c r="D47" t="s">
        <v>98</v>
      </c>
      <c r="E47">
        <v>-0.14757379549832761</v>
      </c>
      <c r="F47">
        <v>-0.1503099872232771</v>
      </c>
      <c r="I47" t="str">
        <f t="shared" si="0"/>
        <v/>
      </c>
      <c r="J47">
        <f t="shared" si="1"/>
        <v>-0.14757379549832761</v>
      </c>
      <c r="L47" t="str">
        <f t="shared" si="2"/>
        <v/>
      </c>
      <c r="M47">
        <f t="shared" si="3"/>
        <v>-0.1503099872232771</v>
      </c>
    </row>
    <row r="48" spans="1:13">
      <c r="A48" t="s">
        <v>147</v>
      </c>
      <c r="B48" t="s">
        <v>86</v>
      </c>
      <c r="C48" t="s">
        <v>90</v>
      </c>
      <c r="D48" t="s">
        <v>148</v>
      </c>
      <c r="E48">
        <v>-0.66367247544883989</v>
      </c>
      <c r="F48">
        <v>-0.1596516543374743</v>
      </c>
      <c r="I48">
        <f t="shared" si="0"/>
        <v>-0.66367247544883989</v>
      </c>
      <c r="J48" t="str">
        <f t="shared" si="1"/>
        <v/>
      </c>
      <c r="L48">
        <f t="shared" si="2"/>
        <v>-0.1596516543374743</v>
      </c>
      <c r="M48" t="str">
        <f t="shared" si="3"/>
        <v/>
      </c>
    </row>
    <row r="49" spans="1:13">
      <c r="A49" t="s">
        <v>147</v>
      </c>
      <c r="B49" t="s">
        <v>86</v>
      </c>
      <c r="C49" t="s">
        <v>90</v>
      </c>
      <c r="D49" t="s">
        <v>149</v>
      </c>
      <c r="E49">
        <v>-0.40864367176891181</v>
      </c>
      <c r="F49">
        <v>-0.1503099872232771</v>
      </c>
      <c r="I49">
        <f t="shared" si="0"/>
        <v>-0.40864367176891181</v>
      </c>
      <c r="J49" t="str">
        <f t="shared" si="1"/>
        <v/>
      </c>
      <c r="L49">
        <f t="shared" si="2"/>
        <v>-0.1503099872232771</v>
      </c>
      <c r="M49" t="str">
        <f t="shared" si="3"/>
        <v/>
      </c>
    </row>
    <row r="50" spans="1:13">
      <c r="A50" t="s">
        <v>147</v>
      </c>
      <c r="B50" t="s">
        <v>90</v>
      </c>
      <c r="C50" t="s">
        <v>86</v>
      </c>
      <c r="D50" t="s">
        <v>150</v>
      </c>
      <c r="E50">
        <v>-0.1445056814522912</v>
      </c>
      <c r="F50">
        <v>-0.26610508818303807</v>
      </c>
      <c r="I50" t="str">
        <f t="shared" si="0"/>
        <v/>
      </c>
      <c r="J50">
        <f t="shared" si="1"/>
        <v>-0.1445056814522912</v>
      </c>
      <c r="L50" t="str">
        <f t="shared" si="2"/>
        <v/>
      </c>
      <c r="M50">
        <f t="shared" si="3"/>
        <v>-0.26610508818303807</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E63C6-872F-4C44-B481-FAAFE3BC4698}">
  <dimension ref="A1:P39"/>
  <sheetViews>
    <sheetView tabSelected="1" topLeftCell="E1" workbookViewId="0">
      <selection activeCell="O1" sqref="O1:P1"/>
    </sheetView>
  </sheetViews>
  <sheetFormatPr defaultRowHeight="14.25"/>
  <cols>
    <col min="4" max="4" width="41"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1287</v>
      </c>
      <c r="B2" t="s">
        <v>1288</v>
      </c>
      <c r="D2" t="s">
        <v>1289</v>
      </c>
      <c r="E2">
        <v>-0.62400340147722844</v>
      </c>
      <c r="F2">
        <v>-0.1499459426094962</v>
      </c>
      <c r="G2">
        <v>0.37481500000000001</v>
      </c>
      <c r="I2">
        <f>IF(B2="FalseLobster",E2,"")</f>
        <v>-0.62400340147722844</v>
      </c>
      <c r="J2" t="str">
        <f>IF(B2="FalseLobster","",E2)</f>
        <v/>
      </c>
      <c r="L2">
        <f>IF(B2="FalseLobster",F2,"")</f>
        <v>-0.1499459426094962</v>
      </c>
      <c r="M2" t="str">
        <f>IF(B2="FalseLobster","",F2)</f>
        <v/>
      </c>
      <c r="O2" s="3">
        <f>_xlfn.STDEV.P(E2:E39)</f>
        <v>0.35382803299150034</v>
      </c>
      <c r="P2" s="3">
        <f>_xlfn.STDEV.P(F2:F39)</f>
        <v>6.9062816700266552E-2</v>
      </c>
    </row>
    <row r="3" spans="1:16">
      <c r="A3" t="s">
        <v>1287</v>
      </c>
      <c r="B3" t="s">
        <v>1290</v>
      </c>
      <c r="C3" t="s">
        <v>1288</v>
      </c>
      <c r="D3" t="s">
        <v>1291</v>
      </c>
      <c r="E3">
        <v>-0.57266452151873271</v>
      </c>
      <c r="F3">
        <v>-0.3013445916759131</v>
      </c>
      <c r="I3" t="str">
        <f t="shared" ref="I3:I39" si="0">IF(B3="FalseLobster",E3,"")</f>
        <v/>
      </c>
      <c r="J3">
        <f t="shared" ref="J3:J39" si="1">IF(B3="FalseLobster","",E3)</f>
        <v>-0.57266452151873271</v>
      </c>
      <c r="L3" t="str">
        <f t="shared" ref="L3:L39" si="2">IF(B3="FalseLobster",F3,"")</f>
        <v/>
      </c>
      <c r="M3">
        <f t="shared" ref="M3:M39" si="3">IF(B3="FalseLobster","",F3)</f>
        <v>-0.3013445916759131</v>
      </c>
    </row>
    <row r="4" spans="1:16">
      <c r="A4" t="s">
        <v>1287</v>
      </c>
      <c r="B4" t="s">
        <v>1288</v>
      </c>
      <c r="D4" t="s">
        <v>1292</v>
      </c>
      <c r="E4">
        <v>-0.39784783561834608</v>
      </c>
      <c r="F4">
        <v>7.8195061815556743E-2</v>
      </c>
      <c r="I4">
        <f t="shared" si="0"/>
        <v>-0.39784783561834608</v>
      </c>
      <c r="J4" t="str">
        <f t="shared" si="1"/>
        <v/>
      </c>
      <c r="L4">
        <f t="shared" si="2"/>
        <v>7.8195061815556743E-2</v>
      </c>
      <c r="M4" t="str">
        <f t="shared" si="3"/>
        <v/>
      </c>
    </row>
    <row r="5" spans="1:16">
      <c r="A5" t="s">
        <v>1293</v>
      </c>
      <c r="B5" t="s">
        <v>1288</v>
      </c>
      <c r="C5" t="s">
        <v>1290</v>
      </c>
      <c r="D5" t="s">
        <v>1294</v>
      </c>
      <c r="E5">
        <v>-4.1539144744738632E-2</v>
      </c>
      <c r="F5">
        <v>-0.21051098836931681</v>
      </c>
      <c r="I5">
        <f t="shared" si="0"/>
        <v>-4.1539144744738632E-2</v>
      </c>
      <c r="J5" t="str">
        <f t="shared" si="1"/>
        <v/>
      </c>
      <c r="L5">
        <f t="shared" si="2"/>
        <v>-0.21051098836931681</v>
      </c>
      <c r="M5" t="str">
        <f t="shared" si="3"/>
        <v/>
      </c>
    </row>
    <row r="6" spans="1:16">
      <c r="A6" t="s">
        <v>1293</v>
      </c>
      <c r="B6" t="s">
        <v>1290</v>
      </c>
      <c r="D6" t="s">
        <v>1295</v>
      </c>
      <c r="E6">
        <v>-0.13650974294151269</v>
      </c>
      <c r="F6">
        <v>-0.14363625952130349</v>
      </c>
      <c r="I6" t="str">
        <f t="shared" si="0"/>
        <v/>
      </c>
      <c r="J6">
        <f t="shared" si="1"/>
        <v>-0.13650974294151269</v>
      </c>
      <c r="L6" t="str">
        <f t="shared" si="2"/>
        <v/>
      </c>
      <c r="M6">
        <f t="shared" si="3"/>
        <v>-0.14363625952130349</v>
      </c>
    </row>
    <row r="7" spans="1:16">
      <c r="A7" t="s">
        <v>1293</v>
      </c>
      <c r="B7" t="s">
        <v>1290</v>
      </c>
      <c r="D7" t="s">
        <v>1296</v>
      </c>
      <c r="E7">
        <v>0.83745987548499201</v>
      </c>
      <c r="F7">
        <v>-8.2734842110708251E-2</v>
      </c>
      <c r="I7" t="str">
        <f t="shared" si="0"/>
        <v/>
      </c>
      <c r="J7">
        <f t="shared" si="1"/>
        <v>0.83745987548499201</v>
      </c>
      <c r="L7" t="str">
        <f t="shared" si="2"/>
        <v/>
      </c>
      <c r="M7">
        <f t="shared" si="3"/>
        <v>-8.2734842110708251E-2</v>
      </c>
    </row>
    <row r="8" spans="1:16">
      <c r="A8" t="s">
        <v>1293</v>
      </c>
      <c r="B8" t="s">
        <v>1288</v>
      </c>
      <c r="D8" t="s">
        <v>1297</v>
      </c>
      <c r="E8">
        <v>1.419315332471527E-2</v>
      </c>
      <c r="F8">
        <v>-0.1484656207515421</v>
      </c>
      <c r="I8">
        <f t="shared" si="0"/>
        <v>1.419315332471527E-2</v>
      </c>
      <c r="J8" t="str">
        <f t="shared" si="1"/>
        <v/>
      </c>
      <c r="L8">
        <f t="shared" si="2"/>
        <v>-0.1484656207515421</v>
      </c>
      <c r="M8" t="str">
        <f t="shared" si="3"/>
        <v/>
      </c>
    </row>
    <row r="9" spans="1:16">
      <c r="A9" t="s">
        <v>1293</v>
      </c>
      <c r="B9" t="s">
        <v>1290</v>
      </c>
      <c r="D9" t="s">
        <v>1298</v>
      </c>
      <c r="E9">
        <v>-0.28159604092434481</v>
      </c>
      <c r="F9">
        <v>-0.1686323924455195</v>
      </c>
      <c r="I9" t="str">
        <f t="shared" si="0"/>
        <v/>
      </c>
      <c r="J9">
        <f t="shared" si="1"/>
        <v>-0.28159604092434481</v>
      </c>
      <c r="L9" t="str">
        <f t="shared" si="2"/>
        <v/>
      </c>
      <c r="M9">
        <f t="shared" si="3"/>
        <v>-0.1686323924455195</v>
      </c>
    </row>
    <row r="10" spans="1:16">
      <c r="A10" t="s">
        <v>1293</v>
      </c>
      <c r="B10" t="s">
        <v>1290</v>
      </c>
      <c r="D10" t="s">
        <v>1299</v>
      </c>
      <c r="E10">
        <v>5.9209131310365759E-2</v>
      </c>
      <c r="F10">
        <v>-0.1484656207515421</v>
      </c>
      <c r="I10" t="str">
        <f t="shared" si="0"/>
        <v/>
      </c>
      <c r="J10">
        <f t="shared" si="1"/>
        <v>5.9209131310365759E-2</v>
      </c>
      <c r="L10" t="str">
        <f t="shared" si="2"/>
        <v/>
      </c>
      <c r="M10">
        <f t="shared" si="3"/>
        <v>-0.1484656207515421</v>
      </c>
    </row>
    <row r="11" spans="1:16">
      <c r="A11" t="s">
        <v>1293</v>
      </c>
      <c r="B11" t="s">
        <v>1288</v>
      </c>
      <c r="D11" t="s">
        <v>1300</v>
      </c>
      <c r="E11">
        <v>-0.35478577496810998</v>
      </c>
      <c r="F11">
        <v>-0.1503099872232771</v>
      </c>
      <c r="I11">
        <f t="shared" si="0"/>
        <v>-0.35478577496810998</v>
      </c>
      <c r="J11" t="str">
        <f t="shared" si="1"/>
        <v/>
      </c>
      <c r="L11">
        <f t="shared" si="2"/>
        <v>-0.1503099872232771</v>
      </c>
      <c r="M11" t="str">
        <f t="shared" si="3"/>
        <v/>
      </c>
    </row>
    <row r="12" spans="1:16">
      <c r="A12" t="s">
        <v>1293</v>
      </c>
      <c r="B12" t="s">
        <v>1290</v>
      </c>
      <c r="D12" t="s">
        <v>1301</v>
      </c>
      <c r="E12">
        <v>-0.25018121466481791</v>
      </c>
      <c r="F12">
        <v>-0.15450469254614591</v>
      </c>
      <c r="I12" t="str">
        <f t="shared" si="0"/>
        <v/>
      </c>
      <c r="J12">
        <f t="shared" si="1"/>
        <v>-0.25018121466481791</v>
      </c>
      <c r="L12" t="str">
        <f t="shared" si="2"/>
        <v/>
      </c>
      <c r="M12">
        <f t="shared" si="3"/>
        <v>-0.15450469254614591</v>
      </c>
    </row>
    <row r="13" spans="1:16">
      <c r="A13" t="s">
        <v>1302</v>
      </c>
      <c r="B13" t="s">
        <v>1290</v>
      </c>
      <c r="D13" t="s">
        <v>1303</v>
      </c>
      <c r="E13">
        <v>-0.37456622523494648</v>
      </c>
      <c r="F13">
        <v>-0.16784934613856259</v>
      </c>
      <c r="I13" t="str">
        <f t="shared" si="0"/>
        <v/>
      </c>
      <c r="J13">
        <f t="shared" si="1"/>
        <v>-0.37456622523494648</v>
      </c>
      <c r="L13" t="str">
        <f t="shared" si="2"/>
        <v/>
      </c>
      <c r="M13">
        <f t="shared" si="3"/>
        <v>-0.16784934613856259</v>
      </c>
    </row>
    <row r="14" spans="1:16">
      <c r="A14" t="s">
        <v>1302</v>
      </c>
      <c r="B14" t="s">
        <v>1288</v>
      </c>
      <c r="D14" t="s">
        <v>1304</v>
      </c>
      <c r="E14">
        <v>-0.25865673561886299</v>
      </c>
      <c r="F14">
        <v>-0.22337103845123521</v>
      </c>
      <c r="I14">
        <f t="shared" si="0"/>
        <v>-0.25865673561886299</v>
      </c>
      <c r="J14" t="str">
        <f t="shared" si="1"/>
        <v/>
      </c>
      <c r="L14">
        <f t="shared" si="2"/>
        <v>-0.22337103845123521</v>
      </c>
      <c r="M14" t="str">
        <f t="shared" si="3"/>
        <v/>
      </c>
    </row>
    <row r="15" spans="1:16">
      <c r="A15" t="s">
        <v>1302</v>
      </c>
      <c r="B15" t="s">
        <v>1288</v>
      </c>
      <c r="D15" t="s">
        <v>1305</v>
      </c>
      <c r="E15">
        <v>0.28896507982144631</v>
      </c>
      <c r="F15">
        <v>-0.1429300437510049</v>
      </c>
      <c r="I15">
        <f t="shared" si="0"/>
        <v>0.28896507982144631</v>
      </c>
      <c r="J15" t="str">
        <f t="shared" si="1"/>
        <v/>
      </c>
      <c r="L15">
        <f t="shared" si="2"/>
        <v>-0.1429300437510049</v>
      </c>
      <c r="M15" t="str">
        <f t="shared" si="3"/>
        <v/>
      </c>
    </row>
    <row r="16" spans="1:16">
      <c r="A16" t="s">
        <v>1302</v>
      </c>
      <c r="B16" t="s">
        <v>1288</v>
      </c>
      <c r="D16" t="s">
        <v>1306</v>
      </c>
      <c r="E16">
        <v>-0.53279038636029474</v>
      </c>
      <c r="F16">
        <v>-0.16927823172580089</v>
      </c>
      <c r="I16">
        <f t="shared" si="0"/>
        <v>-0.53279038636029474</v>
      </c>
      <c r="J16" t="str">
        <f t="shared" si="1"/>
        <v/>
      </c>
      <c r="L16">
        <f t="shared" si="2"/>
        <v>-0.16927823172580089</v>
      </c>
      <c r="M16" t="str">
        <f t="shared" si="3"/>
        <v/>
      </c>
    </row>
    <row r="17" spans="1:13">
      <c r="A17" t="s">
        <v>1302</v>
      </c>
      <c r="B17" t="s">
        <v>1290</v>
      </c>
      <c r="D17" t="s">
        <v>1307</v>
      </c>
      <c r="E17">
        <v>-0.14757379549832761</v>
      </c>
      <c r="F17">
        <v>-0.1503099872232771</v>
      </c>
      <c r="I17" t="str">
        <f t="shared" si="0"/>
        <v/>
      </c>
      <c r="J17">
        <f t="shared" si="1"/>
        <v>-0.14757379549832761</v>
      </c>
      <c r="L17" t="str">
        <f t="shared" si="2"/>
        <v/>
      </c>
      <c r="M17">
        <f t="shared" si="3"/>
        <v>-0.1503099872232771</v>
      </c>
    </row>
    <row r="18" spans="1:13">
      <c r="A18" t="s">
        <v>1302</v>
      </c>
      <c r="B18" t="s">
        <v>1290</v>
      </c>
      <c r="D18" t="s">
        <v>1308</v>
      </c>
      <c r="E18">
        <v>-0.14757379549832761</v>
      </c>
      <c r="F18">
        <v>-0.1503099872232771</v>
      </c>
      <c r="I18" t="str">
        <f t="shared" si="0"/>
        <v/>
      </c>
      <c r="J18">
        <f t="shared" si="1"/>
        <v>-0.14757379549832761</v>
      </c>
      <c r="L18" t="str">
        <f t="shared" si="2"/>
        <v/>
      </c>
      <c r="M18">
        <f t="shared" si="3"/>
        <v>-0.1503099872232771</v>
      </c>
    </row>
    <row r="19" spans="1:13">
      <c r="A19" t="s">
        <v>1302</v>
      </c>
      <c r="B19" t="s">
        <v>1288</v>
      </c>
      <c r="D19" t="s">
        <v>1300</v>
      </c>
      <c r="E19">
        <v>-0.35478577496810998</v>
      </c>
      <c r="F19">
        <v>-0.1503099872232771</v>
      </c>
      <c r="I19">
        <f t="shared" si="0"/>
        <v>-0.35478577496810998</v>
      </c>
      <c r="J19" t="str">
        <f t="shared" si="1"/>
        <v/>
      </c>
      <c r="L19">
        <f t="shared" si="2"/>
        <v>-0.1503099872232771</v>
      </c>
      <c r="M19" t="str">
        <f t="shared" si="3"/>
        <v/>
      </c>
    </row>
    <row r="20" spans="1:13">
      <c r="A20" t="s">
        <v>1309</v>
      </c>
      <c r="B20" t="s">
        <v>1288</v>
      </c>
      <c r="D20" t="s">
        <v>1310</v>
      </c>
      <c r="E20">
        <v>-0.25026226688155601</v>
      </c>
      <c r="F20">
        <v>-0.1503099872232771</v>
      </c>
      <c r="I20">
        <f t="shared" si="0"/>
        <v>-0.25026226688155601</v>
      </c>
      <c r="J20" t="str">
        <f t="shared" si="1"/>
        <v/>
      </c>
      <c r="L20">
        <f t="shared" si="2"/>
        <v>-0.1503099872232771</v>
      </c>
      <c r="M20" t="str">
        <f t="shared" si="3"/>
        <v/>
      </c>
    </row>
    <row r="21" spans="1:13">
      <c r="A21" t="s">
        <v>1309</v>
      </c>
      <c r="B21" t="s">
        <v>1288</v>
      </c>
      <c r="D21" t="s">
        <v>1311</v>
      </c>
      <c r="E21">
        <v>-0.81414274176240209</v>
      </c>
      <c r="F21">
        <v>-0.1503099872232771</v>
      </c>
      <c r="I21">
        <f t="shared" si="0"/>
        <v>-0.81414274176240209</v>
      </c>
      <c r="J21" t="str">
        <f t="shared" si="1"/>
        <v/>
      </c>
      <c r="L21">
        <f t="shared" si="2"/>
        <v>-0.1503099872232771</v>
      </c>
      <c r="M21" t="str">
        <f t="shared" si="3"/>
        <v/>
      </c>
    </row>
    <row r="22" spans="1:13">
      <c r="A22" t="s">
        <v>1309</v>
      </c>
      <c r="B22" t="s">
        <v>1288</v>
      </c>
      <c r="D22" t="s">
        <v>1312</v>
      </c>
      <c r="E22">
        <v>-0.23056890823819279</v>
      </c>
      <c r="F22">
        <v>-0.16305590497898539</v>
      </c>
      <c r="I22">
        <f t="shared" si="0"/>
        <v>-0.23056890823819279</v>
      </c>
      <c r="J22" t="str">
        <f t="shared" si="1"/>
        <v/>
      </c>
      <c r="L22">
        <f t="shared" si="2"/>
        <v>-0.16305590497898539</v>
      </c>
      <c r="M22" t="str">
        <f t="shared" si="3"/>
        <v/>
      </c>
    </row>
    <row r="23" spans="1:13">
      <c r="A23" t="s">
        <v>1309</v>
      </c>
      <c r="B23" t="s">
        <v>1288</v>
      </c>
      <c r="D23" t="s">
        <v>1313</v>
      </c>
      <c r="E23">
        <v>-0.6775292469344909</v>
      </c>
      <c r="F23">
        <v>-0.2003118639704603</v>
      </c>
      <c r="I23">
        <f t="shared" si="0"/>
        <v>-0.6775292469344909</v>
      </c>
      <c r="J23" t="str">
        <f t="shared" si="1"/>
        <v/>
      </c>
      <c r="L23">
        <f t="shared" si="2"/>
        <v>-0.2003118639704603</v>
      </c>
      <c r="M23" t="str">
        <f t="shared" si="3"/>
        <v/>
      </c>
    </row>
    <row r="24" spans="1:13">
      <c r="A24" t="s">
        <v>1309</v>
      </c>
      <c r="B24" t="s">
        <v>1288</v>
      </c>
      <c r="D24" t="s">
        <v>1314</v>
      </c>
      <c r="E24">
        <v>-0.65823854409836313</v>
      </c>
      <c r="F24">
        <v>-0.1503099872232771</v>
      </c>
      <c r="I24">
        <f t="shared" si="0"/>
        <v>-0.65823854409836313</v>
      </c>
      <c r="J24" t="str">
        <f t="shared" si="1"/>
        <v/>
      </c>
      <c r="L24">
        <f t="shared" si="2"/>
        <v>-0.1503099872232771</v>
      </c>
      <c r="M24" t="str">
        <f t="shared" si="3"/>
        <v/>
      </c>
    </row>
    <row r="25" spans="1:13">
      <c r="A25" t="s">
        <v>1309</v>
      </c>
      <c r="B25" t="s">
        <v>1290</v>
      </c>
      <c r="D25" t="s">
        <v>1315</v>
      </c>
      <c r="E25">
        <v>0.100620822899113</v>
      </c>
      <c r="F25">
        <v>-8.5878881556480602E-2</v>
      </c>
      <c r="I25" t="str">
        <f t="shared" si="0"/>
        <v/>
      </c>
      <c r="J25">
        <f t="shared" si="1"/>
        <v>0.100620822899113</v>
      </c>
      <c r="L25" t="str">
        <f t="shared" si="2"/>
        <v/>
      </c>
      <c r="M25">
        <f t="shared" si="3"/>
        <v>-8.5878881556480602E-2</v>
      </c>
    </row>
    <row r="26" spans="1:13">
      <c r="A26" t="s">
        <v>1309</v>
      </c>
      <c r="B26" t="s">
        <v>1290</v>
      </c>
      <c r="D26" t="s">
        <v>1316</v>
      </c>
      <c r="E26">
        <v>-0.61058584078492562</v>
      </c>
      <c r="F26">
        <v>-0.17006361353755101</v>
      </c>
      <c r="I26" t="str">
        <f t="shared" si="0"/>
        <v/>
      </c>
      <c r="J26">
        <f t="shared" si="1"/>
        <v>-0.61058584078492562</v>
      </c>
      <c r="L26" t="str">
        <f t="shared" si="2"/>
        <v/>
      </c>
      <c r="M26">
        <f t="shared" si="3"/>
        <v>-0.17006361353755101</v>
      </c>
    </row>
    <row r="27" spans="1:13">
      <c r="A27" t="s">
        <v>1317</v>
      </c>
      <c r="B27" t="s">
        <v>1288</v>
      </c>
      <c r="D27" t="s">
        <v>1318</v>
      </c>
      <c r="E27">
        <v>-0.35520848128169108</v>
      </c>
      <c r="F27">
        <v>-0.32687022875042149</v>
      </c>
      <c r="I27">
        <f t="shared" si="0"/>
        <v>-0.35520848128169108</v>
      </c>
      <c r="J27" t="str">
        <f t="shared" si="1"/>
        <v/>
      </c>
      <c r="L27">
        <f t="shared" si="2"/>
        <v>-0.32687022875042149</v>
      </c>
      <c r="M27" t="str">
        <f t="shared" si="3"/>
        <v/>
      </c>
    </row>
    <row r="28" spans="1:13">
      <c r="A28" t="s">
        <v>1317</v>
      </c>
      <c r="B28" t="s">
        <v>1290</v>
      </c>
      <c r="D28" t="s">
        <v>1319</v>
      </c>
      <c r="E28">
        <v>-0.44696544563038187</v>
      </c>
      <c r="F28">
        <v>-0.15390690288377659</v>
      </c>
      <c r="I28" t="str">
        <f t="shared" si="0"/>
        <v/>
      </c>
      <c r="J28">
        <f t="shared" si="1"/>
        <v>-0.44696544563038187</v>
      </c>
      <c r="L28" t="str">
        <f t="shared" si="2"/>
        <v/>
      </c>
      <c r="M28">
        <f t="shared" si="3"/>
        <v>-0.15390690288377659</v>
      </c>
    </row>
    <row r="29" spans="1:13">
      <c r="A29" t="s">
        <v>1320</v>
      </c>
      <c r="B29" t="s">
        <v>1290</v>
      </c>
      <c r="C29" t="s">
        <v>1288</v>
      </c>
      <c r="D29" t="s">
        <v>1321</v>
      </c>
      <c r="E29">
        <v>-0.46315458599660231</v>
      </c>
      <c r="F29">
        <v>-0.25037739104518891</v>
      </c>
      <c r="I29" t="str">
        <f t="shared" si="0"/>
        <v/>
      </c>
      <c r="J29">
        <f t="shared" si="1"/>
        <v>-0.46315458599660231</v>
      </c>
      <c r="L29" t="str">
        <f t="shared" si="2"/>
        <v/>
      </c>
      <c r="M29">
        <f t="shared" si="3"/>
        <v>-0.25037739104518891</v>
      </c>
    </row>
    <row r="30" spans="1:13">
      <c r="A30" t="s">
        <v>1320</v>
      </c>
      <c r="B30" t="s">
        <v>1290</v>
      </c>
      <c r="D30" t="s">
        <v>1322</v>
      </c>
      <c r="E30">
        <v>0.21193465006556969</v>
      </c>
      <c r="F30">
        <v>-8.6356157011725831E-2</v>
      </c>
      <c r="I30" t="str">
        <f t="shared" si="0"/>
        <v/>
      </c>
      <c r="J30">
        <f t="shared" si="1"/>
        <v>0.21193465006556969</v>
      </c>
      <c r="L30" t="str">
        <f t="shared" si="2"/>
        <v/>
      </c>
      <c r="M30">
        <f t="shared" si="3"/>
        <v>-8.6356157011725831E-2</v>
      </c>
    </row>
    <row r="31" spans="1:13">
      <c r="A31" t="s">
        <v>1320</v>
      </c>
      <c r="B31" t="s">
        <v>1288</v>
      </c>
      <c r="C31" t="s">
        <v>1290</v>
      </c>
      <c r="D31" t="s">
        <v>1323</v>
      </c>
      <c r="E31">
        <v>8.8173385884296573E-2</v>
      </c>
      <c r="F31">
        <v>-0.22849141562792641</v>
      </c>
      <c r="I31">
        <f t="shared" si="0"/>
        <v>8.8173385884296573E-2</v>
      </c>
      <c r="J31" t="str">
        <f t="shared" si="1"/>
        <v/>
      </c>
      <c r="L31">
        <f t="shared" si="2"/>
        <v>-0.22849141562792641</v>
      </c>
      <c r="M31" t="str">
        <f t="shared" si="3"/>
        <v/>
      </c>
    </row>
    <row r="32" spans="1:13">
      <c r="A32" t="s">
        <v>1320</v>
      </c>
      <c r="B32" t="s">
        <v>1288</v>
      </c>
      <c r="D32" t="s">
        <v>1310</v>
      </c>
      <c r="E32">
        <v>-0.25026226688155601</v>
      </c>
      <c r="F32">
        <v>-0.1503099872232771</v>
      </c>
      <c r="I32">
        <f t="shared" si="0"/>
        <v>-0.25026226688155601</v>
      </c>
      <c r="J32" t="str">
        <f t="shared" si="1"/>
        <v/>
      </c>
      <c r="L32">
        <f t="shared" si="2"/>
        <v>-0.1503099872232771</v>
      </c>
      <c r="M32" t="str">
        <f t="shared" si="3"/>
        <v/>
      </c>
    </row>
    <row r="33" spans="1:13">
      <c r="A33" t="s">
        <v>1320</v>
      </c>
      <c r="B33" t="s">
        <v>1290</v>
      </c>
      <c r="D33" t="s">
        <v>1324</v>
      </c>
      <c r="E33">
        <v>-0.82769909888679294</v>
      </c>
      <c r="F33">
        <v>-0.18400433527694551</v>
      </c>
      <c r="I33" t="str">
        <f t="shared" si="0"/>
        <v/>
      </c>
      <c r="J33">
        <f t="shared" si="1"/>
        <v>-0.82769909888679294</v>
      </c>
      <c r="L33" t="str">
        <f t="shared" si="2"/>
        <v/>
      </c>
      <c r="M33">
        <f t="shared" si="3"/>
        <v>-0.18400433527694551</v>
      </c>
    </row>
    <row r="34" spans="1:13">
      <c r="A34" t="s">
        <v>1325</v>
      </c>
      <c r="B34" t="s">
        <v>1290</v>
      </c>
      <c r="D34" t="s">
        <v>1326</v>
      </c>
      <c r="E34">
        <v>0.1830292619242937</v>
      </c>
      <c r="F34">
        <v>-0.1503099872232771</v>
      </c>
      <c r="I34" t="str">
        <f t="shared" si="0"/>
        <v/>
      </c>
      <c r="J34">
        <f t="shared" si="1"/>
        <v>0.1830292619242937</v>
      </c>
      <c r="L34" t="str">
        <f t="shared" si="2"/>
        <v/>
      </c>
      <c r="M34">
        <f t="shared" si="3"/>
        <v>-0.1503099872232771</v>
      </c>
    </row>
    <row r="35" spans="1:13">
      <c r="A35" t="s">
        <v>1327</v>
      </c>
      <c r="B35" t="s">
        <v>1290</v>
      </c>
      <c r="D35" t="s">
        <v>1328</v>
      </c>
      <c r="E35">
        <v>-0.43114093297157108</v>
      </c>
      <c r="F35">
        <v>-0.25303731226744791</v>
      </c>
      <c r="I35" t="str">
        <f t="shared" si="0"/>
        <v/>
      </c>
      <c r="J35">
        <f t="shared" si="1"/>
        <v>-0.43114093297157108</v>
      </c>
      <c r="L35" t="str">
        <f t="shared" si="2"/>
        <v/>
      </c>
      <c r="M35">
        <f t="shared" si="3"/>
        <v>-0.25303731226744791</v>
      </c>
    </row>
    <row r="36" spans="1:13">
      <c r="A36" t="s">
        <v>1327</v>
      </c>
      <c r="B36" t="s">
        <v>1290</v>
      </c>
      <c r="D36" t="s">
        <v>1329</v>
      </c>
      <c r="E36">
        <v>-0.18317703441903271</v>
      </c>
      <c r="F36">
        <v>-0.1503099872232771</v>
      </c>
      <c r="I36" t="str">
        <f t="shared" si="0"/>
        <v/>
      </c>
      <c r="J36">
        <f t="shared" si="1"/>
        <v>-0.18317703441903271</v>
      </c>
      <c r="L36" t="str">
        <f t="shared" si="2"/>
        <v/>
      </c>
      <c r="M36">
        <f t="shared" si="3"/>
        <v>-0.1503099872232771</v>
      </c>
    </row>
    <row r="37" spans="1:13">
      <c r="A37" t="s">
        <v>1327</v>
      </c>
      <c r="B37" t="s">
        <v>1290</v>
      </c>
      <c r="D37" t="s">
        <v>1330</v>
      </c>
      <c r="E37">
        <v>-0.87126701633073966</v>
      </c>
      <c r="F37">
        <v>-0.32547899255200829</v>
      </c>
      <c r="I37" t="str">
        <f t="shared" si="0"/>
        <v/>
      </c>
      <c r="J37">
        <f t="shared" si="1"/>
        <v>-0.87126701633073966</v>
      </c>
      <c r="L37" t="str">
        <f t="shared" si="2"/>
        <v/>
      </c>
      <c r="M37">
        <f t="shared" si="3"/>
        <v>-0.32547899255200829</v>
      </c>
    </row>
    <row r="38" spans="1:13">
      <c r="A38" t="s">
        <v>1327</v>
      </c>
      <c r="B38" t="s">
        <v>1290</v>
      </c>
      <c r="D38" t="s">
        <v>1331</v>
      </c>
      <c r="E38">
        <v>-0.15723877757976451</v>
      </c>
      <c r="F38">
        <v>-0.1503099872232771</v>
      </c>
      <c r="I38" t="str">
        <f t="shared" si="0"/>
        <v/>
      </c>
      <c r="J38">
        <f t="shared" si="1"/>
        <v>-0.15723877757976451</v>
      </c>
      <c r="L38" t="str">
        <f t="shared" si="2"/>
        <v/>
      </c>
      <c r="M38">
        <f t="shared" si="3"/>
        <v>-0.1503099872232771</v>
      </c>
    </row>
    <row r="39" spans="1:13">
      <c r="A39" t="s">
        <v>1327</v>
      </c>
      <c r="B39" t="s">
        <v>1288</v>
      </c>
      <c r="C39" t="s">
        <v>1290</v>
      </c>
      <c r="D39" t="s">
        <v>57</v>
      </c>
      <c r="E39">
        <v>0.35014718349750379</v>
      </c>
      <c r="F39">
        <v>-0.1212956464331411</v>
      </c>
      <c r="I39">
        <f t="shared" si="0"/>
        <v>0.35014718349750379</v>
      </c>
      <c r="J39" t="str">
        <f t="shared" si="1"/>
        <v/>
      </c>
      <c r="L39">
        <f t="shared" si="2"/>
        <v>-0.1212956464331411</v>
      </c>
      <c r="M39" t="str">
        <f t="shared" si="3"/>
        <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CD37-B55E-45B7-BA63-2D6CB69C1CF7}">
  <dimension ref="A1:P50"/>
  <sheetViews>
    <sheetView topLeftCell="F1" workbookViewId="0">
      <selection activeCell="O1" sqref="O1:P1"/>
    </sheetView>
  </sheetViews>
  <sheetFormatPr defaultRowHeight="14.25"/>
  <cols>
    <col min="4" max="4" width="62.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1332</v>
      </c>
      <c r="B2" t="s">
        <v>1333</v>
      </c>
      <c r="D2" t="s">
        <v>1334</v>
      </c>
      <c r="E2">
        <v>0.24607127472613219</v>
      </c>
      <c r="F2">
        <v>-4.7047447843749368E-2</v>
      </c>
      <c r="G2">
        <v>0.63613200000000003</v>
      </c>
      <c r="I2">
        <f>IF(B2="jonaskoelker",E2,"")</f>
        <v>0.24607127472613219</v>
      </c>
      <c r="J2" t="str">
        <f>IF(B2="jonaskoelker","",E2)</f>
        <v/>
      </c>
      <c r="L2">
        <f>IF(B2="jonaskoelker",F2,"")</f>
        <v>-4.7047447843749368E-2</v>
      </c>
      <c r="M2" t="str">
        <f>IF(B2="jonaskoelker","",F2)</f>
        <v/>
      </c>
      <c r="O2" s="3">
        <f>_xlfn.STDEV.P(E2:E50)</f>
        <v>0.49345127918039317</v>
      </c>
      <c r="P2" s="3">
        <f>_xlfn.STDEV.P(F2:F50)</f>
        <v>0.11164649760706127</v>
      </c>
    </row>
    <row r="3" spans="1:16">
      <c r="A3" t="s">
        <v>1332</v>
      </c>
      <c r="B3" t="s">
        <v>1335</v>
      </c>
      <c r="C3" t="s">
        <v>1333</v>
      </c>
      <c r="D3" t="s">
        <v>1336</v>
      </c>
      <c r="E3">
        <v>-0.15021420811603509</v>
      </c>
      <c r="F3">
        <v>-0.1476003945347337</v>
      </c>
      <c r="I3" t="str">
        <f t="shared" ref="I3:I50" si="0">IF(B3="jonaskoelker",E3,"")</f>
        <v/>
      </c>
      <c r="J3">
        <f t="shared" ref="J3:J50" si="1">IF(B3="jonaskoelker","",E3)</f>
        <v>-0.15021420811603509</v>
      </c>
      <c r="L3" t="str">
        <f t="shared" ref="L3:L50" si="2">IF(B3="jonaskoelker",F3,"")</f>
        <v/>
      </c>
      <c r="M3">
        <f t="shared" ref="M3:M50" si="3">IF(B3="jonaskoelker","",F3)</f>
        <v>-0.1476003945347337</v>
      </c>
    </row>
    <row r="4" spans="1:16">
      <c r="A4" t="s">
        <v>1332</v>
      </c>
      <c r="B4" t="s">
        <v>1333</v>
      </c>
      <c r="C4" t="s">
        <v>1335</v>
      </c>
      <c r="D4" t="s">
        <v>57</v>
      </c>
      <c r="E4">
        <v>0.35014718349750379</v>
      </c>
      <c r="F4">
        <v>-0.1212956464331411</v>
      </c>
      <c r="I4">
        <f t="shared" si="0"/>
        <v>0.35014718349750379</v>
      </c>
      <c r="J4" t="str">
        <f t="shared" si="1"/>
        <v/>
      </c>
      <c r="L4">
        <f t="shared" si="2"/>
        <v>-0.1212956464331411</v>
      </c>
      <c r="M4" t="str">
        <f t="shared" si="3"/>
        <v/>
      </c>
    </row>
    <row r="5" spans="1:16">
      <c r="A5" t="s">
        <v>1337</v>
      </c>
      <c r="B5" t="s">
        <v>1335</v>
      </c>
      <c r="C5" t="s">
        <v>1333</v>
      </c>
      <c r="D5" t="s">
        <v>1338</v>
      </c>
      <c r="E5">
        <v>-0.1664920346395852</v>
      </c>
      <c r="F5">
        <v>-0.2348476859279674</v>
      </c>
      <c r="I5" t="str">
        <f t="shared" si="0"/>
        <v/>
      </c>
      <c r="J5">
        <f t="shared" si="1"/>
        <v>-0.1664920346395852</v>
      </c>
      <c r="L5" t="str">
        <f t="shared" si="2"/>
        <v/>
      </c>
      <c r="M5">
        <f t="shared" si="3"/>
        <v>-0.2348476859279674</v>
      </c>
    </row>
    <row r="6" spans="1:16">
      <c r="A6" t="s">
        <v>1339</v>
      </c>
      <c r="B6" t="s">
        <v>1333</v>
      </c>
      <c r="C6" t="s">
        <v>1335</v>
      </c>
      <c r="D6" t="s">
        <v>1340</v>
      </c>
      <c r="E6">
        <v>0.1148443641454253</v>
      </c>
      <c r="F6">
        <v>-0.1026178444337517</v>
      </c>
      <c r="I6">
        <f t="shared" si="0"/>
        <v>0.1148443641454253</v>
      </c>
      <c r="J6" t="str">
        <f t="shared" si="1"/>
        <v/>
      </c>
      <c r="L6">
        <f t="shared" si="2"/>
        <v>-0.1026178444337517</v>
      </c>
      <c r="M6" t="str">
        <f t="shared" si="3"/>
        <v/>
      </c>
    </row>
    <row r="7" spans="1:16">
      <c r="A7" t="s">
        <v>1339</v>
      </c>
      <c r="B7" t="s">
        <v>1335</v>
      </c>
      <c r="C7" t="s">
        <v>1333</v>
      </c>
      <c r="D7" t="s">
        <v>1341</v>
      </c>
      <c r="E7">
        <v>-0.2855362377200778</v>
      </c>
      <c r="F7">
        <v>-0.17137145608964749</v>
      </c>
      <c r="I7" t="str">
        <f t="shared" si="0"/>
        <v/>
      </c>
      <c r="J7">
        <f t="shared" si="1"/>
        <v>-0.2855362377200778</v>
      </c>
      <c r="L7" t="str">
        <f t="shared" si="2"/>
        <v/>
      </c>
      <c r="M7">
        <f t="shared" si="3"/>
        <v>-0.17137145608964749</v>
      </c>
    </row>
    <row r="8" spans="1:16">
      <c r="A8" t="s">
        <v>1339</v>
      </c>
      <c r="B8" t="s">
        <v>1333</v>
      </c>
      <c r="C8" t="s">
        <v>1335</v>
      </c>
      <c r="D8" t="s">
        <v>1342</v>
      </c>
      <c r="E8">
        <v>-0.14757379549832761</v>
      </c>
      <c r="F8">
        <v>-0.1503099872232771</v>
      </c>
      <c r="I8">
        <f t="shared" si="0"/>
        <v>-0.14757379549832761</v>
      </c>
      <c r="J8" t="str">
        <f t="shared" si="1"/>
        <v/>
      </c>
      <c r="L8">
        <f t="shared" si="2"/>
        <v>-0.1503099872232771</v>
      </c>
      <c r="M8" t="str">
        <f t="shared" si="3"/>
        <v/>
      </c>
    </row>
    <row r="9" spans="1:16">
      <c r="A9" t="s">
        <v>1343</v>
      </c>
      <c r="B9" t="s">
        <v>1335</v>
      </c>
      <c r="C9" t="s">
        <v>1333</v>
      </c>
      <c r="D9" t="s">
        <v>1344</v>
      </c>
      <c r="E9">
        <v>9.2501357665572659E-2</v>
      </c>
      <c r="F9">
        <v>-0.1473481846326847</v>
      </c>
      <c r="I9" t="str">
        <f t="shared" si="0"/>
        <v/>
      </c>
      <c r="J9">
        <f t="shared" si="1"/>
        <v>9.2501357665572659E-2</v>
      </c>
      <c r="L9" t="str">
        <f t="shared" si="2"/>
        <v/>
      </c>
      <c r="M9">
        <f t="shared" si="3"/>
        <v>-0.1473481846326847</v>
      </c>
    </row>
    <row r="10" spans="1:16">
      <c r="A10" t="s">
        <v>1343</v>
      </c>
      <c r="B10" t="s">
        <v>1333</v>
      </c>
      <c r="C10" t="s">
        <v>1335</v>
      </c>
      <c r="D10" t="s">
        <v>1345</v>
      </c>
      <c r="E10">
        <v>-0.18532816338396979</v>
      </c>
      <c r="F10">
        <v>-0.1503099872232771</v>
      </c>
      <c r="I10">
        <f t="shared" si="0"/>
        <v>-0.18532816338396979</v>
      </c>
      <c r="J10" t="str">
        <f t="shared" si="1"/>
        <v/>
      </c>
      <c r="L10">
        <f t="shared" si="2"/>
        <v>-0.1503099872232771</v>
      </c>
      <c r="M10" t="str">
        <f t="shared" si="3"/>
        <v/>
      </c>
    </row>
    <row r="11" spans="1:16">
      <c r="A11" t="s">
        <v>1346</v>
      </c>
      <c r="B11" t="s">
        <v>1333</v>
      </c>
      <c r="C11" t="s">
        <v>1335</v>
      </c>
      <c r="D11" t="s">
        <v>1347</v>
      </c>
      <c r="E11">
        <v>0.57131106662203068</v>
      </c>
      <c r="F11">
        <v>-0.14054526073578069</v>
      </c>
      <c r="I11">
        <f t="shared" si="0"/>
        <v>0.57131106662203068</v>
      </c>
      <c r="J11" t="str">
        <f t="shared" si="1"/>
        <v/>
      </c>
      <c r="L11">
        <f t="shared" si="2"/>
        <v>-0.14054526073578069</v>
      </c>
      <c r="M11" t="str">
        <f t="shared" si="3"/>
        <v/>
      </c>
    </row>
    <row r="12" spans="1:16">
      <c r="A12" t="s">
        <v>1348</v>
      </c>
      <c r="B12" t="s">
        <v>1335</v>
      </c>
      <c r="C12" t="s">
        <v>1333</v>
      </c>
      <c r="D12" t="s">
        <v>1349</v>
      </c>
      <c r="E12">
        <v>-0.87630699672049173</v>
      </c>
      <c r="F12">
        <v>-0.32547899255200829</v>
      </c>
      <c r="I12" t="str">
        <f t="shared" si="0"/>
        <v/>
      </c>
      <c r="J12">
        <f t="shared" si="1"/>
        <v>-0.87630699672049173</v>
      </c>
      <c r="L12" t="str">
        <f t="shared" si="2"/>
        <v/>
      </c>
      <c r="M12">
        <f t="shared" si="3"/>
        <v>-0.32547899255200829</v>
      </c>
    </row>
    <row r="13" spans="1:16">
      <c r="A13" t="s">
        <v>1350</v>
      </c>
      <c r="B13" t="s">
        <v>1333</v>
      </c>
      <c r="C13" t="s">
        <v>1335</v>
      </c>
      <c r="D13" t="s">
        <v>1351</v>
      </c>
      <c r="E13">
        <v>8.6527084344571348E-2</v>
      </c>
      <c r="F13">
        <v>-0.1503099872232771</v>
      </c>
      <c r="I13">
        <f t="shared" si="0"/>
        <v>8.6527084344571348E-2</v>
      </c>
      <c r="J13" t="str">
        <f t="shared" si="1"/>
        <v/>
      </c>
      <c r="L13">
        <f t="shared" si="2"/>
        <v>-0.1503099872232771</v>
      </c>
      <c r="M13" t="str">
        <f t="shared" si="3"/>
        <v/>
      </c>
    </row>
    <row r="14" spans="1:16">
      <c r="A14" t="s">
        <v>1352</v>
      </c>
      <c r="B14" t="s">
        <v>1333</v>
      </c>
      <c r="C14" t="s">
        <v>1335</v>
      </c>
      <c r="D14" t="s">
        <v>37</v>
      </c>
      <c r="E14">
        <v>-0.14757379549832761</v>
      </c>
      <c r="F14">
        <v>-0.1503099872232771</v>
      </c>
      <c r="I14">
        <f t="shared" si="0"/>
        <v>-0.14757379549832761</v>
      </c>
      <c r="J14" t="str">
        <f t="shared" si="1"/>
        <v/>
      </c>
      <c r="L14">
        <f t="shared" si="2"/>
        <v>-0.1503099872232771</v>
      </c>
      <c r="M14" t="str">
        <f t="shared" si="3"/>
        <v/>
      </c>
    </row>
    <row r="15" spans="1:16">
      <c r="A15" t="s">
        <v>1352</v>
      </c>
      <c r="B15" t="s">
        <v>1335</v>
      </c>
      <c r="C15" t="s">
        <v>1333</v>
      </c>
      <c r="D15" t="s">
        <v>1353</v>
      </c>
      <c r="E15">
        <v>-0.60881967375231572</v>
      </c>
      <c r="F15">
        <v>-5.8457225895906913E-2</v>
      </c>
      <c r="I15" t="str">
        <f t="shared" si="0"/>
        <v/>
      </c>
      <c r="J15">
        <f t="shared" si="1"/>
        <v>-0.60881967375231572</v>
      </c>
      <c r="L15" t="str">
        <f t="shared" si="2"/>
        <v/>
      </c>
      <c r="M15">
        <f t="shared" si="3"/>
        <v>-5.8457225895906913E-2</v>
      </c>
    </row>
    <row r="16" spans="1:16">
      <c r="A16" t="s">
        <v>1354</v>
      </c>
      <c r="B16" t="s">
        <v>1335</v>
      </c>
      <c r="C16" t="s">
        <v>1333</v>
      </c>
      <c r="D16" t="s">
        <v>1355</v>
      </c>
      <c r="E16">
        <v>3.5856614898256638E-2</v>
      </c>
      <c r="F16">
        <v>7.469719988118767E-2</v>
      </c>
      <c r="I16" t="str">
        <f t="shared" si="0"/>
        <v/>
      </c>
      <c r="J16">
        <f t="shared" si="1"/>
        <v>3.5856614898256638E-2</v>
      </c>
      <c r="L16" t="str">
        <f t="shared" si="2"/>
        <v/>
      </c>
      <c r="M16">
        <f t="shared" si="3"/>
        <v>7.469719988118767E-2</v>
      </c>
    </row>
    <row r="17" spans="1:13">
      <c r="A17" t="s">
        <v>1356</v>
      </c>
      <c r="B17" t="s">
        <v>1335</v>
      </c>
      <c r="C17" t="s">
        <v>1333</v>
      </c>
      <c r="D17" t="s">
        <v>95</v>
      </c>
      <c r="E17">
        <v>0.56197408809077931</v>
      </c>
      <c r="F17">
        <v>-8.055032744325713E-2</v>
      </c>
      <c r="I17" t="str">
        <f t="shared" si="0"/>
        <v/>
      </c>
      <c r="J17">
        <f t="shared" si="1"/>
        <v>0.56197408809077931</v>
      </c>
      <c r="L17" t="str">
        <f t="shared" si="2"/>
        <v/>
      </c>
      <c r="M17">
        <f t="shared" si="3"/>
        <v>-8.055032744325713E-2</v>
      </c>
    </row>
    <row r="18" spans="1:13">
      <c r="A18" t="s">
        <v>1357</v>
      </c>
      <c r="B18" t="s">
        <v>1335</v>
      </c>
      <c r="C18" t="s">
        <v>1333</v>
      </c>
      <c r="D18" t="s">
        <v>1358</v>
      </c>
      <c r="E18">
        <v>-0.14757379549832761</v>
      </c>
      <c r="F18">
        <v>-0.1503099872232771</v>
      </c>
      <c r="I18" t="str">
        <f t="shared" si="0"/>
        <v/>
      </c>
      <c r="J18">
        <f t="shared" si="1"/>
        <v>-0.14757379549832761</v>
      </c>
      <c r="L18" t="str">
        <f t="shared" si="2"/>
        <v/>
      </c>
      <c r="M18">
        <f t="shared" si="3"/>
        <v>-0.1503099872232771</v>
      </c>
    </row>
    <row r="19" spans="1:13">
      <c r="A19" t="s">
        <v>1359</v>
      </c>
      <c r="B19" t="s">
        <v>1335</v>
      </c>
      <c r="C19" t="s">
        <v>1333</v>
      </c>
      <c r="D19" t="s">
        <v>1360</v>
      </c>
      <c r="E19">
        <v>-0.5689417129596599</v>
      </c>
      <c r="F19">
        <v>5.6331588173831326E-3</v>
      </c>
      <c r="I19" t="str">
        <f t="shared" si="0"/>
        <v/>
      </c>
      <c r="J19">
        <f t="shared" si="1"/>
        <v>-0.5689417129596599</v>
      </c>
      <c r="L19" t="str">
        <f t="shared" si="2"/>
        <v/>
      </c>
      <c r="M19">
        <f t="shared" si="3"/>
        <v>5.6331588173831326E-3</v>
      </c>
    </row>
    <row r="20" spans="1:13">
      <c r="A20" t="s">
        <v>1359</v>
      </c>
      <c r="B20" t="s">
        <v>1333</v>
      </c>
      <c r="C20" t="s">
        <v>1335</v>
      </c>
      <c r="D20" t="s">
        <v>95</v>
      </c>
      <c r="E20">
        <v>0.56197408809077931</v>
      </c>
      <c r="F20">
        <v>-8.055032744325713E-2</v>
      </c>
      <c r="I20">
        <f t="shared" si="0"/>
        <v>0.56197408809077931</v>
      </c>
      <c r="J20" t="str">
        <f t="shared" si="1"/>
        <v/>
      </c>
      <c r="L20">
        <f t="shared" si="2"/>
        <v>-8.055032744325713E-2</v>
      </c>
      <c r="M20" t="str">
        <f t="shared" si="3"/>
        <v/>
      </c>
    </row>
    <row r="21" spans="1:13">
      <c r="A21" t="s">
        <v>1359</v>
      </c>
      <c r="B21" t="s">
        <v>1335</v>
      </c>
      <c r="C21" t="s">
        <v>1333</v>
      </c>
      <c r="D21" t="s">
        <v>1361</v>
      </c>
      <c r="E21">
        <v>0.97540255041035562</v>
      </c>
      <c r="F21">
        <v>5.325249583042041E-2</v>
      </c>
      <c r="I21" t="str">
        <f t="shared" si="0"/>
        <v/>
      </c>
      <c r="J21">
        <f t="shared" si="1"/>
        <v>0.97540255041035562</v>
      </c>
      <c r="L21" t="str">
        <f t="shared" si="2"/>
        <v/>
      </c>
      <c r="M21">
        <f t="shared" si="3"/>
        <v>5.325249583042041E-2</v>
      </c>
    </row>
    <row r="22" spans="1:13">
      <c r="A22" t="s">
        <v>1359</v>
      </c>
      <c r="B22" t="s">
        <v>1333</v>
      </c>
      <c r="C22" t="s">
        <v>1335</v>
      </c>
      <c r="D22" t="s">
        <v>361</v>
      </c>
      <c r="E22">
        <v>0.1830292619242937</v>
      </c>
      <c r="F22">
        <v>-0.1503099872232771</v>
      </c>
      <c r="I22">
        <f t="shared" si="0"/>
        <v>0.1830292619242937</v>
      </c>
      <c r="J22" t="str">
        <f t="shared" si="1"/>
        <v/>
      </c>
      <c r="L22">
        <f t="shared" si="2"/>
        <v>-0.1503099872232771</v>
      </c>
      <c r="M22" t="str">
        <f t="shared" si="3"/>
        <v/>
      </c>
    </row>
    <row r="23" spans="1:13">
      <c r="A23" t="s">
        <v>1362</v>
      </c>
      <c r="B23" t="s">
        <v>1333</v>
      </c>
      <c r="C23" t="s">
        <v>1335</v>
      </c>
      <c r="D23" t="s">
        <v>1363</v>
      </c>
      <c r="E23">
        <v>0.89920256664856812</v>
      </c>
      <c r="F23">
        <v>0.21449956476523821</v>
      </c>
      <c r="I23">
        <f t="shared" si="0"/>
        <v>0.89920256664856812</v>
      </c>
      <c r="J23" t="str">
        <f t="shared" si="1"/>
        <v/>
      </c>
      <c r="L23">
        <f t="shared" si="2"/>
        <v>0.21449956476523821</v>
      </c>
      <c r="M23" t="str">
        <f t="shared" si="3"/>
        <v/>
      </c>
    </row>
    <row r="24" spans="1:13">
      <c r="A24" t="s">
        <v>1362</v>
      </c>
      <c r="B24" t="s">
        <v>1335</v>
      </c>
      <c r="C24" t="s">
        <v>1333</v>
      </c>
      <c r="D24" t="s">
        <v>1364</v>
      </c>
      <c r="E24">
        <v>0.76093648633365985</v>
      </c>
      <c r="F24">
        <v>0.1681754612687755</v>
      </c>
      <c r="I24" t="str">
        <f t="shared" si="0"/>
        <v/>
      </c>
      <c r="J24">
        <f t="shared" si="1"/>
        <v>0.76093648633365985</v>
      </c>
      <c r="L24" t="str">
        <f t="shared" si="2"/>
        <v/>
      </c>
      <c r="M24">
        <f t="shared" si="3"/>
        <v>0.1681754612687755</v>
      </c>
    </row>
    <row r="25" spans="1:13">
      <c r="A25" t="s">
        <v>1365</v>
      </c>
      <c r="B25" t="s">
        <v>1335</v>
      </c>
      <c r="C25" t="s">
        <v>1333</v>
      </c>
      <c r="D25" t="s">
        <v>1366</v>
      </c>
      <c r="E25">
        <v>-0.31241729423012587</v>
      </c>
      <c r="F25">
        <v>3.8040334395557651E-3</v>
      </c>
      <c r="I25" t="str">
        <f t="shared" si="0"/>
        <v/>
      </c>
      <c r="J25">
        <f t="shared" si="1"/>
        <v>-0.31241729423012587</v>
      </c>
      <c r="L25" t="str">
        <f t="shared" si="2"/>
        <v/>
      </c>
      <c r="M25">
        <f t="shared" si="3"/>
        <v>3.8040334395557651E-3</v>
      </c>
    </row>
    <row r="26" spans="1:13">
      <c r="A26" t="s">
        <v>1367</v>
      </c>
      <c r="B26" t="s">
        <v>1333</v>
      </c>
      <c r="C26" t="s">
        <v>1335</v>
      </c>
      <c r="D26" t="s">
        <v>1368</v>
      </c>
      <c r="E26">
        <v>-0.47323667877015452</v>
      </c>
      <c r="F26">
        <v>-3.9630862043596393E-2</v>
      </c>
      <c r="I26">
        <f t="shared" si="0"/>
        <v>-0.47323667877015452</v>
      </c>
      <c r="J26" t="str">
        <f t="shared" si="1"/>
        <v/>
      </c>
      <c r="L26">
        <f t="shared" si="2"/>
        <v>-3.9630862043596393E-2</v>
      </c>
      <c r="M26" t="str">
        <f t="shared" si="3"/>
        <v/>
      </c>
    </row>
    <row r="27" spans="1:13">
      <c r="A27" t="s">
        <v>1369</v>
      </c>
      <c r="B27" t="s">
        <v>1335</v>
      </c>
      <c r="C27" t="s">
        <v>1333</v>
      </c>
      <c r="D27" t="s">
        <v>1370</v>
      </c>
      <c r="E27">
        <v>-0.4824303353920365</v>
      </c>
      <c r="F27">
        <v>-0.16235572632534209</v>
      </c>
      <c r="I27" t="str">
        <f t="shared" si="0"/>
        <v/>
      </c>
      <c r="J27">
        <f t="shared" si="1"/>
        <v>-0.4824303353920365</v>
      </c>
      <c r="L27" t="str">
        <f t="shared" si="2"/>
        <v/>
      </c>
      <c r="M27">
        <f t="shared" si="3"/>
        <v>-0.16235572632534209</v>
      </c>
    </row>
    <row r="28" spans="1:13">
      <c r="A28" t="s">
        <v>1369</v>
      </c>
      <c r="B28" t="s">
        <v>1333</v>
      </c>
      <c r="C28" t="s">
        <v>1335</v>
      </c>
      <c r="D28" t="s">
        <v>1371</v>
      </c>
      <c r="E28">
        <v>0.2593634943685259</v>
      </c>
      <c r="F28">
        <v>-0.1503099872232771</v>
      </c>
      <c r="I28">
        <f t="shared" si="0"/>
        <v>0.2593634943685259</v>
      </c>
      <c r="J28" t="str">
        <f t="shared" si="1"/>
        <v/>
      </c>
      <c r="L28">
        <f t="shared" si="2"/>
        <v>-0.1503099872232771</v>
      </c>
      <c r="M28" t="str">
        <f t="shared" si="3"/>
        <v/>
      </c>
    </row>
    <row r="29" spans="1:13">
      <c r="A29" t="s">
        <v>1372</v>
      </c>
      <c r="B29" t="s">
        <v>1335</v>
      </c>
      <c r="C29" t="s">
        <v>1333</v>
      </c>
      <c r="D29" t="s">
        <v>1373</v>
      </c>
      <c r="E29">
        <v>-0.17650574419593171</v>
      </c>
      <c r="F29">
        <v>-0.14708349474405599</v>
      </c>
      <c r="I29" t="str">
        <f t="shared" si="0"/>
        <v/>
      </c>
      <c r="J29">
        <f t="shared" si="1"/>
        <v>-0.17650574419593171</v>
      </c>
      <c r="L29" t="str">
        <f t="shared" si="2"/>
        <v/>
      </c>
      <c r="M29">
        <f t="shared" si="3"/>
        <v>-0.14708349474405599</v>
      </c>
    </row>
    <row r="30" spans="1:13">
      <c r="A30" t="s">
        <v>1374</v>
      </c>
      <c r="B30" t="s">
        <v>1333</v>
      </c>
      <c r="C30" t="s">
        <v>1335</v>
      </c>
      <c r="D30" t="s">
        <v>1375</v>
      </c>
      <c r="E30">
        <v>-0.42483125363092672</v>
      </c>
      <c r="F30">
        <v>-9.1935589835533904E-2</v>
      </c>
      <c r="I30">
        <f t="shared" si="0"/>
        <v>-0.42483125363092672</v>
      </c>
      <c r="J30" t="str">
        <f t="shared" si="1"/>
        <v/>
      </c>
      <c r="L30">
        <f t="shared" si="2"/>
        <v>-9.1935589835533904E-2</v>
      </c>
      <c r="M30" t="str">
        <f t="shared" si="3"/>
        <v/>
      </c>
    </row>
    <row r="31" spans="1:13">
      <c r="A31" t="s">
        <v>1374</v>
      </c>
      <c r="B31" t="s">
        <v>1335</v>
      </c>
      <c r="C31" t="s">
        <v>1333</v>
      </c>
      <c r="D31" t="s">
        <v>1376</v>
      </c>
      <c r="E31">
        <v>-0.21982307737221601</v>
      </c>
      <c r="F31">
        <v>-0.1858194516539832</v>
      </c>
      <c r="I31" t="str">
        <f t="shared" si="0"/>
        <v/>
      </c>
      <c r="J31">
        <f t="shared" si="1"/>
        <v>-0.21982307737221601</v>
      </c>
      <c r="L31" t="str">
        <f t="shared" si="2"/>
        <v/>
      </c>
      <c r="M31">
        <f t="shared" si="3"/>
        <v>-0.1858194516539832</v>
      </c>
    </row>
    <row r="32" spans="1:13">
      <c r="A32" t="s">
        <v>1377</v>
      </c>
      <c r="B32" t="s">
        <v>1333</v>
      </c>
      <c r="C32" t="s">
        <v>1335</v>
      </c>
      <c r="D32" t="s">
        <v>1378</v>
      </c>
      <c r="E32">
        <v>0.22672126673931059</v>
      </c>
      <c r="F32">
        <v>2.5848955465449519E-3</v>
      </c>
      <c r="I32">
        <f t="shared" si="0"/>
        <v>0.22672126673931059</v>
      </c>
      <c r="J32" t="str">
        <f t="shared" si="1"/>
        <v/>
      </c>
      <c r="L32">
        <f t="shared" si="2"/>
        <v>2.5848955465449519E-3</v>
      </c>
      <c r="M32" t="str">
        <f t="shared" si="3"/>
        <v/>
      </c>
    </row>
    <row r="33" spans="1:13">
      <c r="A33" t="s">
        <v>1379</v>
      </c>
      <c r="B33" t="s">
        <v>1335</v>
      </c>
      <c r="C33" t="s">
        <v>1333</v>
      </c>
      <c r="E33">
        <v>-0.14757379549832761</v>
      </c>
      <c r="F33">
        <v>-0.1503099872232771</v>
      </c>
      <c r="I33" t="str">
        <f t="shared" si="0"/>
        <v/>
      </c>
      <c r="J33">
        <f t="shared" si="1"/>
        <v>-0.14757379549832761</v>
      </c>
      <c r="L33" t="str">
        <f t="shared" si="2"/>
        <v/>
      </c>
      <c r="M33">
        <f t="shared" si="3"/>
        <v>-0.1503099872232771</v>
      </c>
    </row>
    <row r="34" spans="1:13">
      <c r="A34" t="s">
        <v>1380</v>
      </c>
      <c r="B34" t="s">
        <v>1335</v>
      </c>
      <c r="C34" t="s">
        <v>1333</v>
      </c>
      <c r="D34" t="s">
        <v>1381</v>
      </c>
      <c r="E34">
        <v>-0.34160541477990952</v>
      </c>
      <c r="F34">
        <v>-0.1355752152051439</v>
      </c>
      <c r="I34" t="str">
        <f t="shared" si="0"/>
        <v/>
      </c>
      <c r="J34">
        <f t="shared" si="1"/>
        <v>-0.34160541477990952</v>
      </c>
      <c r="L34" t="str">
        <f t="shared" si="2"/>
        <v/>
      </c>
      <c r="M34">
        <f t="shared" si="3"/>
        <v>-0.1355752152051439</v>
      </c>
    </row>
    <row r="35" spans="1:13">
      <c r="A35" t="s">
        <v>1380</v>
      </c>
      <c r="B35" t="s">
        <v>1335</v>
      </c>
      <c r="C35" t="s">
        <v>1333</v>
      </c>
      <c r="D35" t="s">
        <v>1382</v>
      </c>
      <c r="E35">
        <v>-0.83664743487223481</v>
      </c>
      <c r="F35">
        <v>-0.17621670934824399</v>
      </c>
      <c r="I35" t="str">
        <f t="shared" si="0"/>
        <v/>
      </c>
      <c r="J35">
        <f t="shared" si="1"/>
        <v>-0.83664743487223481</v>
      </c>
      <c r="L35" t="str">
        <f t="shared" si="2"/>
        <v/>
      </c>
      <c r="M35">
        <f t="shared" si="3"/>
        <v>-0.17621670934824399</v>
      </c>
    </row>
    <row r="36" spans="1:13">
      <c r="A36" t="s">
        <v>1383</v>
      </c>
      <c r="B36" t="s">
        <v>1333</v>
      </c>
      <c r="C36" t="s">
        <v>1335</v>
      </c>
      <c r="D36" t="s">
        <v>1384</v>
      </c>
      <c r="E36">
        <v>0.60579572392117287</v>
      </c>
      <c r="F36">
        <v>-8.468806247034194E-2</v>
      </c>
      <c r="I36">
        <f t="shared" si="0"/>
        <v>0.60579572392117287</v>
      </c>
      <c r="J36" t="str">
        <f t="shared" si="1"/>
        <v/>
      </c>
      <c r="L36">
        <f t="shared" si="2"/>
        <v>-8.468806247034194E-2</v>
      </c>
      <c r="M36" t="str">
        <f t="shared" si="3"/>
        <v/>
      </c>
    </row>
    <row r="37" spans="1:13">
      <c r="A37" t="s">
        <v>1383</v>
      </c>
      <c r="B37" t="s">
        <v>1335</v>
      </c>
      <c r="C37" t="s">
        <v>1333</v>
      </c>
      <c r="D37" t="s">
        <v>1385</v>
      </c>
      <c r="E37">
        <v>-0.59639190294986166</v>
      </c>
      <c r="F37">
        <v>-0.23888707036105519</v>
      </c>
      <c r="I37" t="str">
        <f t="shared" si="0"/>
        <v/>
      </c>
      <c r="J37">
        <f t="shared" si="1"/>
        <v>-0.59639190294986166</v>
      </c>
      <c r="L37" t="str">
        <f t="shared" si="2"/>
        <v/>
      </c>
      <c r="M37">
        <f t="shared" si="3"/>
        <v>-0.23888707036105519</v>
      </c>
    </row>
    <row r="38" spans="1:13">
      <c r="A38" t="s">
        <v>1386</v>
      </c>
      <c r="B38" t="s">
        <v>1335</v>
      </c>
      <c r="C38" t="s">
        <v>1333</v>
      </c>
      <c r="D38" t="s">
        <v>1387</v>
      </c>
      <c r="E38">
        <v>-0.75972691026024508</v>
      </c>
      <c r="F38">
        <v>-0.18081072392348549</v>
      </c>
      <c r="I38" t="str">
        <f t="shared" si="0"/>
        <v/>
      </c>
      <c r="J38">
        <f t="shared" si="1"/>
        <v>-0.75972691026024508</v>
      </c>
      <c r="L38" t="str">
        <f t="shared" si="2"/>
        <v/>
      </c>
      <c r="M38">
        <f t="shared" si="3"/>
        <v>-0.18081072392348549</v>
      </c>
    </row>
    <row r="39" spans="1:13">
      <c r="A39" t="s">
        <v>1386</v>
      </c>
      <c r="B39" t="s">
        <v>1333</v>
      </c>
      <c r="C39" t="s">
        <v>1335</v>
      </c>
      <c r="D39" t="s">
        <v>1388</v>
      </c>
      <c r="E39">
        <v>0.57887482273905788</v>
      </c>
      <c r="F39">
        <v>-1.076751491383277E-2</v>
      </c>
      <c r="I39">
        <f t="shared" si="0"/>
        <v>0.57887482273905788</v>
      </c>
      <c r="J39" t="str">
        <f t="shared" si="1"/>
        <v/>
      </c>
      <c r="L39">
        <f t="shared" si="2"/>
        <v>-1.076751491383277E-2</v>
      </c>
      <c r="M39" t="str">
        <f t="shared" si="3"/>
        <v/>
      </c>
    </row>
    <row r="40" spans="1:13">
      <c r="A40" t="s">
        <v>1386</v>
      </c>
      <c r="B40" t="s">
        <v>1335</v>
      </c>
      <c r="C40" t="s">
        <v>1333</v>
      </c>
      <c r="D40" t="s">
        <v>1389</v>
      </c>
      <c r="E40">
        <v>-0.84894847952754793</v>
      </c>
      <c r="F40">
        <v>-0.1686511180890761</v>
      </c>
      <c r="I40" t="str">
        <f t="shared" si="0"/>
        <v/>
      </c>
      <c r="J40">
        <f t="shared" si="1"/>
        <v>-0.84894847952754793</v>
      </c>
      <c r="L40" t="str">
        <f t="shared" si="2"/>
        <v/>
      </c>
      <c r="M40">
        <f t="shared" si="3"/>
        <v>-0.1686511180890761</v>
      </c>
    </row>
    <row r="41" spans="1:13">
      <c r="A41" t="s">
        <v>1386</v>
      </c>
      <c r="B41" t="s">
        <v>1333</v>
      </c>
      <c r="C41" t="s">
        <v>1335</v>
      </c>
      <c r="D41" t="s">
        <v>1390</v>
      </c>
      <c r="E41">
        <v>-0.63833843650563549</v>
      </c>
      <c r="F41">
        <v>-0.1996258386756955</v>
      </c>
      <c r="I41">
        <f t="shared" si="0"/>
        <v>-0.63833843650563549</v>
      </c>
      <c r="J41" t="str">
        <f t="shared" si="1"/>
        <v/>
      </c>
      <c r="L41">
        <f t="shared" si="2"/>
        <v>-0.1996258386756955</v>
      </c>
      <c r="M41" t="str">
        <f t="shared" si="3"/>
        <v/>
      </c>
    </row>
    <row r="42" spans="1:13">
      <c r="A42" t="s">
        <v>1391</v>
      </c>
      <c r="B42" t="s">
        <v>1335</v>
      </c>
      <c r="C42" t="s">
        <v>1333</v>
      </c>
      <c r="D42" t="s">
        <v>1392</v>
      </c>
      <c r="E42">
        <v>0.38986505457859999</v>
      </c>
      <c r="F42">
        <v>-5.5825996701870551E-2</v>
      </c>
      <c r="I42" t="str">
        <f t="shared" si="0"/>
        <v/>
      </c>
      <c r="J42">
        <f t="shared" si="1"/>
        <v>0.38986505457859999</v>
      </c>
      <c r="L42" t="str">
        <f t="shared" si="2"/>
        <v/>
      </c>
      <c r="M42">
        <f t="shared" si="3"/>
        <v>-5.5825996701870551E-2</v>
      </c>
    </row>
    <row r="43" spans="1:13">
      <c r="A43" t="s">
        <v>1393</v>
      </c>
      <c r="B43" t="s">
        <v>1333</v>
      </c>
      <c r="C43" t="s">
        <v>1335</v>
      </c>
      <c r="D43" t="s">
        <v>1394</v>
      </c>
      <c r="E43">
        <v>-0.56417655102138253</v>
      </c>
      <c r="F43">
        <v>-0.34350959439072237</v>
      </c>
      <c r="I43">
        <f t="shared" si="0"/>
        <v>-0.56417655102138253</v>
      </c>
      <c r="J43" t="str">
        <f t="shared" si="1"/>
        <v/>
      </c>
      <c r="L43">
        <f t="shared" si="2"/>
        <v>-0.34350959439072237</v>
      </c>
      <c r="M43" t="str">
        <f t="shared" si="3"/>
        <v/>
      </c>
    </row>
    <row r="44" spans="1:13">
      <c r="A44" t="s">
        <v>1395</v>
      </c>
      <c r="B44" t="s">
        <v>1335</v>
      </c>
      <c r="C44" t="s">
        <v>1333</v>
      </c>
      <c r="D44" t="s">
        <v>1396</v>
      </c>
      <c r="E44">
        <v>0.70820647977420315</v>
      </c>
      <c r="F44">
        <v>3.5682533486978467E-2</v>
      </c>
      <c r="I44" t="str">
        <f t="shared" si="0"/>
        <v/>
      </c>
      <c r="J44">
        <f t="shared" si="1"/>
        <v>0.70820647977420315</v>
      </c>
      <c r="L44" t="str">
        <f t="shared" si="2"/>
        <v/>
      </c>
      <c r="M44">
        <f t="shared" si="3"/>
        <v>3.5682533486978467E-2</v>
      </c>
    </row>
    <row r="45" spans="1:13">
      <c r="A45" t="s">
        <v>1397</v>
      </c>
      <c r="B45" t="s">
        <v>1333</v>
      </c>
      <c r="C45" t="s">
        <v>1335</v>
      </c>
      <c r="D45" t="s">
        <v>1398</v>
      </c>
      <c r="E45">
        <v>0.55755518820079653</v>
      </c>
      <c r="F45">
        <v>7.0305139954343074E-3</v>
      </c>
      <c r="I45">
        <f t="shared" si="0"/>
        <v>0.55755518820079653</v>
      </c>
      <c r="J45" t="str">
        <f t="shared" si="1"/>
        <v/>
      </c>
      <c r="L45">
        <f t="shared" si="2"/>
        <v>7.0305139954343074E-3</v>
      </c>
      <c r="M45" t="str">
        <f t="shared" si="3"/>
        <v/>
      </c>
    </row>
    <row r="46" spans="1:13">
      <c r="A46" t="s">
        <v>1399</v>
      </c>
      <c r="B46" t="s">
        <v>1335</v>
      </c>
      <c r="C46" t="s">
        <v>1333</v>
      </c>
      <c r="D46" t="s">
        <v>1400</v>
      </c>
      <c r="E46">
        <v>-0.1115775626794218</v>
      </c>
      <c r="F46">
        <v>-9.0288672935099901E-3</v>
      </c>
      <c r="I46" t="str">
        <f t="shared" si="0"/>
        <v/>
      </c>
      <c r="J46">
        <f t="shared" si="1"/>
        <v>-0.1115775626794218</v>
      </c>
      <c r="L46" t="str">
        <f t="shared" si="2"/>
        <v/>
      </c>
      <c r="M46">
        <f t="shared" si="3"/>
        <v>-9.0288672935099901E-3</v>
      </c>
    </row>
    <row r="47" spans="1:13">
      <c r="A47" t="s">
        <v>1399</v>
      </c>
      <c r="B47" t="s">
        <v>1333</v>
      </c>
      <c r="C47" t="s">
        <v>1335</v>
      </c>
      <c r="D47" t="s">
        <v>1401</v>
      </c>
      <c r="E47">
        <v>-0.19587144197698961</v>
      </c>
      <c r="F47">
        <v>7.0305139954343074E-3</v>
      </c>
      <c r="I47">
        <f t="shared" si="0"/>
        <v>-0.19587144197698961</v>
      </c>
      <c r="J47" t="str">
        <f t="shared" si="1"/>
        <v/>
      </c>
      <c r="L47">
        <f t="shared" si="2"/>
        <v>7.0305139954343074E-3</v>
      </c>
      <c r="M47" t="str">
        <f t="shared" si="3"/>
        <v/>
      </c>
    </row>
    <row r="48" spans="1:13">
      <c r="A48" t="s">
        <v>1402</v>
      </c>
      <c r="B48" t="s">
        <v>1333</v>
      </c>
      <c r="C48" t="s">
        <v>1335</v>
      </c>
      <c r="D48" t="s">
        <v>1403</v>
      </c>
      <c r="E48">
        <v>-0.14496465000380979</v>
      </c>
      <c r="F48">
        <v>-2.0135844491275479E-2</v>
      </c>
      <c r="I48">
        <f t="shared" si="0"/>
        <v>-0.14496465000380979</v>
      </c>
      <c r="J48" t="str">
        <f t="shared" si="1"/>
        <v/>
      </c>
      <c r="L48">
        <f t="shared" si="2"/>
        <v>-2.0135844491275479E-2</v>
      </c>
      <c r="M48" t="str">
        <f t="shared" si="3"/>
        <v/>
      </c>
    </row>
    <row r="49" spans="1:13">
      <c r="A49" t="s">
        <v>1404</v>
      </c>
      <c r="B49" t="s">
        <v>1335</v>
      </c>
      <c r="C49" t="s">
        <v>1333</v>
      </c>
      <c r="D49" t="s">
        <v>1405</v>
      </c>
      <c r="E49">
        <v>4.6171138336492223E-2</v>
      </c>
      <c r="F49">
        <v>1.505640175081707E-2</v>
      </c>
      <c r="I49" t="str">
        <f t="shared" si="0"/>
        <v/>
      </c>
      <c r="J49">
        <f t="shared" si="1"/>
        <v>4.6171138336492223E-2</v>
      </c>
      <c r="L49" t="str">
        <f t="shared" si="2"/>
        <v/>
      </c>
      <c r="M49">
        <f t="shared" si="3"/>
        <v>1.505640175081707E-2</v>
      </c>
    </row>
    <row r="50" spans="1:13">
      <c r="A50" t="s">
        <v>1404</v>
      </c>
      <c r="B50" t="s">
        <v>1333</v>
      </c>
      <c r="C50" t="s">
        <v>1335</v>
      </c>
      <c r="D50" t="s">
        <v>1406</v>
      </c>
      <c r="E50">
        <v>0.90364444795575349</v>
      </c>
      <c r="F50">
        <v>0.1211652241484676</v>
      </c>
      <c r="I50">
        <f t="shared" si="0"/>
        <v>0.90364444795575349</v>
      </c>
      <c r="J50" t="str">
        <f t="shared" si="1"/>
        <v/>
      </c>
      <c r="L50">
        <f t="shared" si="2"/>
        <v>0.1211652241484676</v>
      </c>
      <c r="M50" t="str">
        <f t="shared" si="3"/>
        <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81577-56C7-4675-B65A-F91F178C82A3}">
  <dimension ref="A1:P37"/>
  <sheetViews>
    <sheetView topLeftCell="E1" workbookViewId="0">
      <selection activeCell="O4" sqref="O4"/>
    </sheetView>
  </sheetViews>
  <sheetFormatPr defaultRowHeight="14.25"/>
  <cols>
    <col min="4" max="4" width="56.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1407</v>
      </c>
      <c r="B2" t="s">
        <v>1408</v>
      </c>
      <c r="D2" t="s">
        <v>1409</v>
      </c>
      <c r="E2">
        <v>-0.41285363580191042</v>
      </c>
      <c r="F2">
        <v>-0.1765648805096072</v>
      </c>
      <c r="G2">
        <v>0.68334600000000001</v>
      </c>
      <c r="I2">
        <f>IF(B2="Furi",E2,"")</f>
        <v>-0.41285363580191042</v>
      </c>
      <c r="J2" t="str">
        <f>IF(B2="Furi","",E2)</f>
        <v/>
      </c>
      <c r="L2">
        <f>IF(B2="Furi",F2,"")</f>
        <v>-0.1765648805096072</v>
      </c>
      <c r="M2" t="str">
        <f>IF(B2="Furi","",F2)</f>
        <v/>
      </c>
      <c r="O2" s="3">
        <f>_xlfn.STDEV.P(E2:E37)</f>
        <v>0.36873161846017338</v>
      </c>
      <c r="P2" s="3">
        <f>_xlfn.STDEV.P(F2:F37)</f>
        <v>7.058856011316457E-2</v>
      </c>
    </row>
    <row r="3" spans="1:16">
      <c r="A3" t="s">
        <v>1410</v>
      </c>
      <c r="B3" t="s">
        <v>1408</v>
      </c>
      <c r="D3" t="s">
        <v>1411</v>
      </c>
      <c r="E3">
        <v>-0.15428094534361911</v>
      </c>
      <c r="F3">
        <v>-0.1503099872232771</v>
      </c>
      <c r="I3">
        <f t="shared" ref="I3:I37" si="0">IF(B3="Furi",E3,"")</f>
        <v>-0.15428094534361911</v>
      </c>
      <c r="J3" t="str">
        <f t="shared" ref="J3:J37" si="1">IF(B3="Furi","",E3)</f>
        <v/>
      </c>
      <c r="L3">
        <f t="shared" ref="L3:L37" si="2">IF(B3="Furi",F3,"")</f>
        <v>-0.1503099872232771</v>
      </c>
      <c r="M3" t="str">
        <f t="shared" ref="M3:M37" si="3">IF(B3="Furi","",F3)</f>
        <v/>
      </c>
    </row>
    <row r="4" spans="1:16">
      <c r="A4" t="s">
        <v>1410</v>
      </c>
      <c r="B4" t="s">
        <v>1408</v>
      </c>
      <c r="D4" t="s">
        <v>1412</v>
      </c>
      <c r="E4">
        <v>0.22310358086934709</v>
      </c>
      <c r="F4">
        <v>-0.1484656207515421</v>
      </c>
      <c r="I4">
        <f t="shared" si="0"/>
        <v>0.22310358086934709</v>
      </c>
      <c r="J4" t="str">
        <f t="shared" si="1"/>
        <v/>
      </c>
      <c r="L4">
        <f t="shared" si="2"/>
        <v>-0.1484656207515421</v>
      </c>
      <c r="M4" t="str">
        <f t="shared" si="3"/>
        <v/>
      </c>
    </row>
    <row r="5" spans="1:16">
      <c r="A5" t="s">
        <v>1413</v>
      </c>
      <c r="B5" t="s">
        <v>1408</v>
      </c>
      <c r="D5" t="s">
        <v>1414</v>
      </c>
      <c r="E5">
        <v>-0.30757775139411031</v>
      </c>
      <c r="F5">
        <v>-0.24873672262752261</v>
      </c>
      <c r="I5">
        <f t="shared" si="0"/>
        <v>-0.30757775139411031</v>
      </c>
      <c r="J5" t="str">
        <f t="shared" si="1"/>
        <v/>
      </c>
      <c r="L5">
        <f t="shared" si="2"/>
        <v>-0.24873672262752261</v>
      </c>
      <c r="M5" t="str">
        <f t="shared" si="3"/>
        <v/>
      </c>
    </row>
    <row r="6" spans="1:16">
      <c r="A6" t="s">
        <v>1415</v>
      </c>
      <c r="B6" t="s">
        <v>1408</v>
      </c>
      <c r="D6" t="s">
        <v>1416</v>
      </c>
      <c r="E6">
        <v>5.0049023174743912E-2</v>
      </c>
      <c r="F6">
        <v>-0.25006194364329221</v>
      </c>
      <c r="I6">
        <f t="shared" si="0"/>
        <v>5.0049023174743912E-2</v>
      </c>
      <c r="J6" t="str">
        <f t="shared" si="1"/>
        <v/>
      </c>
      <c r="L6">
        <f t="shared" si="2"/>
        <v>-0.25006194364329221</v>
      </c>
      <c r="M6" t="str">
        <f t="shared" si="3"/>
        <v/>
      </c>
    </row>
    <row r="7" spans="1:16">
      <c r="A7" t="s">
        <v>1417</v>
      </c>
      <c r="B7" t="s">
        <v>1408</v>
      </c>
      <c r="D7" t="s">
        <v>1418</v>
      </c>
      <c r="E7">
        <v>-0.52243197033362332</v>
      </c>
      <c r="F7">
        <v>-0.2413545065111313</v>
      </c>
      <c r="I7">
        <f t="shared" si="0"/>
        <v>-0.52243197033362332</v>
      </c>
      <c r="J7" t="str">
        <f t="shared" si="1"/>
        <v/>
      </c>
      <c r="L7">
        <f t="shared" si="2"/>
        <v>-0.2413545065111313</v>
      </c>
      <c r="M7" t="str">
        <f t="shared" si="3"/>
        <v/>
      </c>
    </row>
    <row r="8" spans="1:16">
      <c r="A8" t="s">
        <v>1417</v>
      </c>
      <c r="B8" t="s">
        <v>737</v>
      </c>
      <c r="C8" t="s">
        <v>1408</v>
      </c>
      <c r="D8" t="s">
        <v>1419</v>
      </c>
      <c r="E8">
        <v>-0.47070896608867618</v>
      </c>
      <c r="F8">
        <v>-0.20830946386499921</v>
      </c>
      <c r="I8" t="str">
        <f t="shared" si="0"/>
        <v/>
      </c>
      <c r="J8">
        <f t="shared" si="1"/>
        <v>-0.47070896608867618</v>
      </c>
      <c r="L8" t="str">
        <f t="shared" si="2"/>
        <v/>
      </c>
      <c r="M8">
        <f t="shared" si="3"/>
        <v>-0.20830946386499921</v>
      </c>
    </row>
    <row r="9" spans="1:16">
      <c r="A9" t="s">
        <v>1417</v>
      </c>
      <c r="B9" t="s">
        <v>737</v>
      </c>
      <c r="C9" t="s">
        <v>1408</v>
      </c>
      <c r="D9" t="s">
        <v>1420</v>
      </c>
      <c r="E9">
        <v>-0.69023229465522351</v>
      </c>
      <c r="F9">
        <v>-0.2447347577116297</v>
      </c>
      <c r="I9" t="str">
        <f t="shared" si="0"/>
        <v/>
      </c>
      <c r="J9">
        <f t="shared" si="1"/>
        <v>-0.69023229465522351</v>
      </c>
      <c r="L9" t="str">
        <f t="shared" si="2"/>
        <v/>
      </c>
      <c r="M9">
        <f t="shared" si="3"/>
        <v>-0.2447347577116297</v>
      </c>
    </row>
    <row r="10" spans="1:16">
      <c r="A10" t="s">
        <v>1417</v>
      </c>
      <c r="B10" t="s">
        <v>1408</v>
      </c>
      <c r="C10" t="s">
        <v>737</v>
      </c>
      <c r="D10" t="s">
        <v>1421</v>
      </c>
      <c r="E10">
        <v>-0.37411252578585308</v>
      </c>
      <c r="F10">
        <v>-0.23280981546144269</v>
      </c>
      <c r="I10">
        <f t="shared" si="0"/>
        <v>-0.37411252578585308</v>
      </c>
      <c r="J10" t="str">
        <f t="shared" si="1"/>
        <v/>
      </c>
      <c r="L10">
        <f t="shared" si="2"/>
        <v>-0.23280981546144269</v>
      </c>
      <c r="M10" t="str">
        <f t="shared" si="3"/>
        <v/>
      </c>
    </row>
    <row r="11" spans="1:16">
      <c r="A11" t="s">
        <v>1422</v>
      </c>
      <c r="B11" t="s">
        <v>1408</v>
      </c>
      <c r="C11" t="s">
        <v>737</v>
      </c>
      <c r="D11" t="s">
        <v>1423</v>
      </c>
      <c r="E11">
        <v>-0.62698271795704841</v>
      </c>
      <c r="F11">
        <v>-7.8006826231443949E-2</v>
      </c>
      <c r="I11">
        <f t="shared" si="0"/>
        <v>-0.62698271795704841</v>
      </c>
      <c r="J11" t="str">
        <f t="shared" si="1"/>
        <v/>
      </c>
      <c r="L11">
        <f t="shared" si="2"/>
        <v>-7.8006826231443949E-2</v>
      </c>
      <c r="M11" t="str">
        <f t="shared" si="3"/>
        <v/>
      </c>
    </row>
    <row r="12" spans="1:16">
      <c r="A12" t="s">
        <v>1424</v>
      </c>
      <c r="B12" t="s">
        <v>1408</v>
      </c>
      <c r="C12" t="s">
        <v>737</v>
      </c>
      <c r="D12" t="s">
        <v>1425</v>
      </c>
      <c r="E12">
        <v>-0.47367917397469822</v>
      </c>
      <c r="F12">
        <v>-0.1947207282994079</v>
      </c>
      <c r="I12">
        <f t="shared" si="0"/>
        <v>-0.47367917397469822</v>
      </c>
      <c r="J12" t="str">
        <f t="shared" si="1"/>
        <v/>
      </c>
      <c r="L12">
        <f t="shared" si="2"/>
        <v>-0.1947207282994079</v>
      </c>
      <c r="M12" t="str">
        <f t="shared" si="3"/>
        <v/>
      </c>
    </row>
    <row r="13" spans="1:16">
      <c r="A13" t="s">
        <v>1424</v>
      </c>
      <c r="B13" t="s">
        <v>737</v>
      </c>
      <c r="C13" t="s">
        <v>1408</v>
      </c>
      <c r="D13" t="s">
        <v>1426</v>
      </c>
      <c r="E13">
        <v>-6.9041901452607135E-2</v>
      </c>
      <c r="F13">
        <v>-0.1686323924455195</v>
      </c>
      <c r="I13" t="str">
        <f t="shared" si="0"/>
        <v/>
      </c>
      <c r="J13">
        <f t="shared" si="1"/>
        <v>-6.9041901452607135E-2</v>
      </c>
      <c r="L13" t="str">
        <f t="shared" si="2"/>
        <v/>
      </c>
      <c r="M13">
        <f t="shared" si="3"/>
        <v>-0.1686323924455195</v>
      </c>
    </row>
    <row r="14" spans="1:16">
      <c r="A14" t="s">
        <v>1427</v>
      </c>
      <c r="B14" t="s">
        <v>1408</v>
      </c>
      <c r="C14" t="s">
        <v>737</v>
      </c>
      <c r="D14" t="s">
        <v>1428</v>
      </c>
      <c r="E14">
        <v>-0.21198686261701999</v>
      </c>
      <c r="F14">
        <v>-0.14778362295233741</v>
      </c>
      <c r="I14">
        <f t="shared" si="0"/>
        <v>-0.21198686261701999</v>
      </c>
      <c r="J14" t="str">
        <f t="shared" si="1"/>
        <v/>
      </c>
      <c r="L14">
        <f t="shared" si="2"/>
        <v>-0.14778362295233741</v>
      </c>
      <c r="M14" t="str">
        <f t="shared" si="3"/>
        <v/>
      </c>
    </row>
    <row r="15" spans="1:16">
      <c r="A15" t="s">
        <v>1429</v>
      </c>
      <c r="B15" t="s">
        <v>737</v>
      </c>
      <c r="C15" t="s">
        <v>1408</v>
      </c>
      <c r="D15" t="s">
        <v>1430</v>
      </c>
      <c r="E15">
        <v>2.4370828789028302E-2</v>
      </c>
      <c r="F15">
        <v>-9.1620172391902399E-2</v>
      </c>
      <c r="I15" t="str">
        <f t="shared" si="0"/>
        <v/>
      </c>
      <c r="J15">
        <f t="shared" si="1"/>
        <v>2.4370828789028302E-2</v>
      </c>
      <c r="L15" t="str">
        <f t="shared" si="2"/>
        <v/>
      </c>
      <c r="M15">
        <f t="shared" si="3"/>
        <v>-9.1620172391902399E-2</v>
      </c>
    </row>
    <row r="16" spans="1:16">
      <c r="A16" t="s">
        <v>1431</v>
      </c>
      <c r="B16" t="s">
        <v>1408</v>
      </c>
      <c r="C16" t="s">
        <v>737</v>
      </c>
      <c r="D16" t="s">
        <v>1432</v>
      </c>
      <c r="E16">
        <v>-0.83581972250270931</v>
      </c>
      <c r="F16">
        <v>-0.24080393432107269</v>
      </c>
      <c r="I16">
        <f t="shared" si="0"/>
        <v>-0.83581972250270931</v>
      </c>
      <c r="J16" t="str">
        <f t="shared" si="1"/>
        <v/>
      </c>
      <c r="L16">
        <f t="shared" si="2"/>
        <v>-0.24080393432107269</v>
      </c>
      <c r="M16" t="str">
        <f t="shared" si="3"/>
        <v/>
      </c>
    </row>
    <row r="17" spans="1:13">
      <c r="A17" t="s">
        <v>1433</v>
      </c>
      <c r="B17" t="s">
        <v>1408</v>
      </c>
      <c r="C17" t="s">
        <v>737</v>
      </c>
      <c r="D17" t="s">
        <v>1434</v>
      </c>
      <c r="E17">
        <v>-0.33952055032221301</v>
      </c>
      <c r="F17">
        <v>-0.15718601712361269</v>
      </c>
      <c r="I17">
        <f t="shared" si="0"/>
        <v>-0.33952055032221301</v>
      </c>
      <c r="J17" t="str">
        <f t="shared" si="1"/>
        <v/>
      </c>
      <c r="L17">
        <f t="shared" si="2"/>
        <v>-0.15718601712361269</v>
      </c>
      <c r="M17" t="str">
        <f t="shared" si="3"/>
        <v/>
      </c>
    </row>
    <row r="18" spans="1:13">
      <c r="A18" t="s">
        <v>1435</v>
      </c>
      <c r="B18" t="s">
        <v>737</v>
      </c>
      <c r="C18" t="s">
        <v>1408</v>
      </c>
      <c r="D18" t="s">
        <v>1436</v>
      </c>
      <c r="E18">
        <v>-0.76020001094873413</v>
      </c>
      <c r="F18">
        <v>-0.23399044664615981</v>
      </c>
      <c r="I18" t="str">
        <f t="shared" si="0"/>
        <v/>
      </c>
      <c r="J18">
        <f t="shared" si="1"/>
        <v>-0.76020001094873413</v>
      </c>
      <c r="L18" t="str">
        <f t="shared" si="2"/>
        <v/>
      </c>
      <c r="M18">
        <f t="shared" si="3"/>
        <v>-0.23399044664615981</v>
      </c>
    </row>
    <row r="19" spans="1:13">
      <c r="A19" t="s">
        <v>1437</v>
      </c>
      <c r="B19" t="s">
        <v>1408</v>
      </c>
      <c r="C19" t="s">
        <v>737</v>
      </c>
      <c r="D19" t="s">
        <v>1438</v>
      </c>
      <c r="E19">
        <v>-0.42918185454885532</v>
      </c>
      <c r="F19">
        <v>-0.15132281575099171</v>
      </c>
      <c r="I19">
        <f t="shared" si="0"/>
        <v>-0.42918185454885532</v>
      </c>
      <c r="J19" t="str">
        <f t="shared" si="1"/>
        <v/>
      </c>
      <c r="L19">
        <f t="shared" si="2"/>
        <v>-0.15132281575099171</v>
      </c>
      <c r="M19" t="str">
        <f t="shared" si="3"/>
        <v/>
      </c>
    </row>
    <row r="20" spans="1:13">
      <c r="A20" t="s">
        <v>1437</v>
      </c>
      <c r="B20" t="s">
        <v>737</v>
      </c>
      <c r="C20" t="s">
        <v>1408</v>
      </c>
      <c r="D20" t="s">
        <v>1439</v>
      </c>
      <c r="E20">
        <v>5.9071023679124757E-4</v>
      </c>
      <c r="F20">
        <v>-0.15245220811086721</v>
      </c>
      <c r="I20" t="str">
        <f t="shared" si="0"/>
        <v/>
      </c>
      <c r="J20">
        <f t="shared" si="1"/>
        <v>5.9071023679124757E-4</v>
      </c>
      <c r="L20" t="str">
        <f t="shared" si="2"/>
        <v/>
      </c>
      <c r="M20">
        <f t="shared" si="3"/>
        <v>-0.15245220811086721</v>
      </c>
    </row>
    <row r="21" spans="1:13">
      <c r="A21" t="s">
        <v>1431</v>
      </c>
      <c r="B21" t="s">
        <v>737</v>
      </c>
      <c r="C21" t="s">
        <v>1408</v>
      </c>
      <c r="D21" t="s">
        <v>1440</v>
      </c>
      <c r="E21">
        <v>-0.38225977358491597</v>
      </c>
      <c r="F21">
        <v>-0.2462986314433864</v>
      </c>
      <c r="I21" t="str">
        <f t="shared" si="0"/>
        <v/>
      </c>
      <c r="J21">
        <f t="shared" si="1"/>
        <v>-0.38225977358491597</v>
      </c>
      <c r="L21" t="str">
        <f t="shared" si="2"/>
        <v/>
      </c>
      <c r="M21">
        <f t="shared" si="3"/>
        <v>-0.2462986314433864</v>
      </c>
    </row>
    <row r="22" spans="1:13">
      <c r="A22" t="s">
        <v>1431</v>
      </c>
      <c r="B22" t="s">
        <v>737</v>
      </c>
      <c r="C22" t="s">
        <v>1408</v>
      </c>
      <c r="D22" t="s">
        <v>1441</v>
      </c>
      <c r="E22">
        <v>-0.40795244792873242</v>
      </c>
      <c r="F22">
        <v>-0.1503099872232771</v>
      </c>
      <c r="I22" t="str">
        <f t="shared" si="0"/>
        <v/>
      </c>
      <c r="J22">
        <f t="shared" si="1"/>
        <v>-0.40795244792873242</v>
      </c>
      <c r="L22" t="str">
        <f t="shared" si="2"/>
        <v/>
      </c>
      <c r="M22">
        <f t="shared" si="3"/>
        <v>-0.1503099872232771</v>
      </c>
    </row>
    <row r="23" spans="1:13">
      <c r="A23" t="s">
        <v>1431</v>
      </c>
      <c r="B23" t="s">
        <v>1408</v>
      </c>
      <c r="C23" t="s">
        <v>737</v>
      </c>
      <c r="D23" t="s">
        <v>1442</v>
      </c>
      <c r="E23">
        <v>-0.29950890598815039</v>
      </c>
      <c r="F23">
        <v>-0.1700999991660504</v>
      </c>
      <c r="I23">
        <f t="shared" si="0"/>
        <v>-0.29950890598815039</v>
      </c>
      <c r="J23" t="str">
        <f t="shared" si="1"/>
        <v/>
      </c>
      <c r="L23">
        <f t="shared" si="2"/>
        <v>-0.1700999991660504</v>
      </c>
      <c r="M23" t="str">
        <f t="shared" si="3"/>
        <v/>
      </c>
    </row>
    <row r="24" spans="1:13">
      <c r="A24" t="s">
        <v>1431</v>
      </c>
      <c r="B24" t="s">
        <v>1408</v>
      </c>
      <c r="C24" t="s">
        <v>737</v>
      </c>
      <c r="D24" t="s">
        <v>1443</v>
      </c>
      <c r="E24">
        <v>0.1573756846222123</v>
      </c>
      <c r="F24">
        <v>-0.1503099872232771</v>
      </c>
      <c r="I24">
        <f t="shared" si="0"/>
        <v>0.1573756846222123</v>
      </c>
      <c r="J24" t="str">
        <f t="shared" si="1"/>
        <v/>
      </c>
      <c r="L24">
        <f t="shared" si="2"/>
        <v>-0.1503099872232771</v>
      </c>
      <c r="M24" t="str">
        <f t="shared" si="3"/>
        <v/>
      </c>
    </row>
    <row r="25" spans="1:13">
      <c r="A25" t="s">
        <v>1431</v>
      </c>
      <c r="B25" t="s">
        <v>737</v>
      </c>
      <c r="C25" t="s">
        <v>1408</v>
      </c>
      <c r="D25" t="s">
        <v>1444</v>
      </c>
      <c r="E25">
        <v>-0.17759864474567769</v>
      </c>
      <c r="F25">
        <v>-0.1535404563682333</v>
      </c>
      <c r="I25" t="str">
        <f t="shared" si="0"/>
        <v/>
      </c>
      <c r="J25">
        <f t="shared" si="1"/>
        <v>-0.17759864474567769</v>
      </c>
      <c r="L25" t="str">
        <f t="shared" si="2"/>
        <v/>
      </c>
      <c r="M25">
        <f t="shared" si="3"/>
        <v>-0.1535404563682333</v>
      </c>
    </row>
    <row r="26" spans="1:13">
      <c r="A26" t="s">
        <v>1445</v>
      </c>
      <c r="B26" t="s">
        <v>1408</v>
      </c>
      <c r="C26" t="s">
        <v>737</v>
      </c>
      <c r="D26" t="s">
        <v>1446</v>
      </c>
      <c r="E26">
        <v>0.32558131328630102</v>
      </c>
      <c r="F26">
        <v>-0.1503099872232771</v>
      </c>
      <c r="I26">
        <f t="shared" si="0"/>
        <v>0.32558131328630102</v>
      </c>
      <c r="J26" t="str">
        <f t="shared" si="1"/>
        <v/>
      </c>
      <c r="L26">
        <f t="shared" si="2"/>
        <v>-0.1503099872232771</v>
      </c>
      <c r="M26" t="str">
        <f t="shared" si="3"/>
        <v/>
      </c>
    </row>
    <row r="27" spans="1:13">
      <c r="A27" t="s">
        <v>1445</v>
      </c>
      <c r="B27" t="s">
        <v>1408</v>
      </c>
      <c r="C27" t="s">
        <v>737</v>
      </c>
      <c r="D27" t="s">
        <v>1447</v>
      </c>
      <c r="E27">
        <v>-3.7844587382402928E-2</v>
      </c>
      <c r="F27">
        <v>-0.1486906495840209</v>
      </c>
      <c r="I27">
        <f t="shared" si="0"/>
        <v>-3.7844587382402928E-2</v>
      </c>
      <c r="J27" t="str">
        <f t="shared" si="1"/>
        <v/>
      </c>
      <c r="L27">
        <f t="shared" si="2"/>
        <v>-0.1486906495840209</v>
      </c>
      <c r="M27" t="str">
        <f t="shared" si="3"/>
        <v/>
      </c>
    </row>
    <row r="28" spans="1:13">
      <c r="A28" t="s">
        <v>1445</v>
      </c>
      <c r="B28" t="s">
        <v>737</v>
      </c>
      <c r="C28" t="s">
        <v>1408</v>
      </c>
      <c r="D28" t="s">
        <v>580</v>
      </c>
      <c r="E28">
        <v>-0.52987344800431768</v>
      </c>
      <c r="F28">
        <v>-0.20830946386499921</v>
      </c>
      <c r="I28" t="str">
        <f t="shared" si="0"/>
        <v/>
      </c>
      <c r="J28">
        <f t="shared" si="1"/>
        <v>-0.52987344800431768</v>
      </c>
      <c r="L28" t="str">
        <f t="shared" si="2"/>
        <v/>
      </c>
      <c r="M28">
        <f t="shared" si="3"/>
        <v>-0.20830946386499921</v>
      </c>
    </row>
    <row r="29" spans="1:13">
      <c r="A29" t="s">
        <v>1445</v>
      </c>
      <c r="B29" t="s">
        <v>737</v>
      </c>
      <c r="C29" t="s">
        <v>1408</v>
      </c>
      <c r="D29" t="s">
        <v>1448</v>
      </c>
      <c r="E29">
        <v>-0.1363449862989739</v>
      </c>
      <c r="F29">
        <v>-9.1620172391902399E-2</v>
      </c>
      <c r="I29" t="str">
        <f t="shared" si="0"/>
        <v/>
      </c>
      <c r="J29">
        <f t="shared" si="1"/>
        <v>-0.1363449862989739</v>
      </c>
      <c r="L29" t="str">
        <f t="shared" si="2"/>
        <v/>
      </c>
      <c r="M29">
        <f t="shared" si="3"/>
        <v>-9.1620172391902399E-2</v>
      </c>
    </row>
    <row r="30" spans="1:13">
      <c r="A30" t="s">
        <v>1449</v>
      </c>
      <c r="B30" t="s">
        <v>737</v>
      </c>
      <c r="C30" t="s">
        <v>1408</v>
      </c>
      <c r="D30" t="s">
        <v>1450</v>
      </c>
      <c r="E30">
        <v>0.25443300571829802</v>
      </c>
      <c r="F30">
        <v>-6.4267409582677848E-2</v>
      </c>
      <c r="I30" t="str">
        <f t="shared" si="0"/>
        <v/>
      </c>
      <c r="J30">
        <f t="shared" si="1"/>
        <v>0.25443300571829802</v>
      </c>
      <c r="L30" t="str">
        <f t="shared" si="2"/>
        <v/>
      </c>
      <c r="M30">
        <f t="shared" si="3"/>
        <v>-6.4267409582677848E-2</v>
      </c>
    </row>
    <row r="31" spans="1:13">
      <c r="A31" t="s">
        <v>1449</v>
      </c>
      <c r="B31" t="s">
        <v>737</v>
      </c>
      <c r="C31" t="s">
        <v>1408</v>
      </c>
      <c r="D31" t="s">
        <v>1451</v>
      </c>
      <c r="E31">
        <v>-0.65929583312786155</v>
      </c>
      <c r="F31">
        <v>-0.21804241476713401</v>
      </c>
      <c r="I31" t="str">
        <f t="shared" si="0"/>
        <v/>
      </c>
      <c r="J31">
        <f t="shared" si="1"/>
        <v>-0.65929583312786155</v>
      </c>
      <c r="L31" t="str">
        <f t="shared" si="2"/>
        <v/>
      </c>
      <c r="M31">
        <f t="shared" si="3"/>
        <v>-0.21804241476713401</v>
      </c>
    </row>
    <row r="32" spans="1:13">
      <c r="A32" t="s">
        <v>1452</v>
      </c>
      <c r="B32" t="s">
        <v>737</v>
      </c>
      <c r="C32" t="s">
        <v>1408</v>
      </c>
      <c r="D32" t="s">
        <v>1453</v>
      </c>
      <c r="E32">
        <v>3.4979954295793148E-2</v>
      </c>
      <c r="F32">
        <v>-2.445008489449102E-2</v>
      </c>
      <c r="I32" t="str">
        <f t="shared" si="0"/>
        <v/>
      </c>
      <c r="J32">
        <f t="shared" si="1"/>
        <v>3.4979954295793148E-2</v>
      </c>
      <c r="L32" t="str">
        <f t="shared" si="2"/>
        <v/>
      </c>
      <c r="M32">
        <f t="shared" si="3"/>
        <v>-2.445008489449102E-2</v>
      </c>
    </row>
    <row r="33" spans="1:13">
      <c r="A33" t="s">
        <v>1452</v>
      </c>
      <c r="B33" t="s">
        <v>1408</v>
      </c>
      <c r="C33" t="s">
        <v>737</v>
      </c>
      <c r="D33" t="s">
        <v>1454</v>
      </c>
      <c r="E33">
        <v>-0.33697561149869187</v>
      </c>
      <c r="F33">
        <v>-0.20830946386499921</v>
      </c>
      <c r="I33">
        <f t="shared" si="0"/>
        <v>-0.33697561149869187</v>
      </c>
      <c r="J33" t="str">
        <f t="shared" si="1"/>
        <v/>
      </c>
      <c r="L33">
        <f t="shared" si="2"/>
        <v>-0.20830946386499921</v>
      </c>
      <c r="M33" t="str">
        <f t="shared" si="3"/>
        <v/>
      </c>
    </row>
    <row r="34" spans="1:13">
      <c r="A34" t="s">
        <v>1452</v>
      </c>
      <c r="B34" t="s">
        <v>1408</v>
      </c>
      <c r="C34" t="s">
        <v>737</v>
      </c>
      <c r="D34" t="s">
        <v>1455</v>
      </c>
      <c r="E34">
        <v>-0.41928725923406879</v>
      </c>
      <c r="F34">
        <v>-0.15367649840172559</v>
      </c>
      <c r="I34">
        <f t="shared" si="0"/>
        <v>-0.41928725923406879</v>
      </c>
      <c r="J34" t="str">
        <f t="shared" si="1"/>
        <v/>
      </c>
      <c r="L34">
        <f t="shared" si="2"/>
        <v>-0.15367649840172559</v>
      </c>
      <c r="M34" t="str">
        <f t="shared" si="3"/>
        <v/>
      </c>
    </row>
    <row r="35" spans="1:13">
      <c r="A35" t="s">
        <v>1452</v>
      </c>
      <c r="B35" t="s">
        <v>737</v>
      </c>
      <c r="C35" t="s">
        <v>1408</v>
      </c>
      <c r="D35" t="s">
        <v>1456</v>
      </c>
      <c r="E35">
        <v>0.68203502694169038</v>
      </c>
      <c r="F35">
        <v>1.3719208632972929E-2</v>
      </c>
      <c r="I35" t="str">
        <f t="shared" si="0"/>
        <v/>
      </c>
      <c r="J35">
        <f t="shared" si="1"/>
        <v>0.68203502694169038</v>
      </c>
      <c r="L35" t="str">
        <f t="shared" si="2"/>
        <v/>
      </c>
      <c r="M35">
        <f t="shared" si="3"/>
        <v>1.3719208632972929E-2</v>
      </c>
    </row>
    <row r="36" spans="1:13">
      <c r="A36" t="s">
        <v>1452</v>
      </c>
      <c r="B36" t="s">
        <v>1408</v>
      </c>
      <c r="C36" t="s">
        <v>737</v>
      </c>
      <c r="D36" t="s">
        <v>1457</v>
      </c>
      <c r="E36">
        <v>0.78610902500353874</v>
      </c>
      <c r="F36">
        <v>-3.4969359936792399E-2</v>
      </c>
      <c r="I36">
        <f t="shared" si="0"/>
        <v>0.78610902500353874</v>
      </c>
      <c r="J36" t="str">
        <f t="shared" si="1"/>
        <v/>
      </c>
      <c r="L36">
        <f t="shared" si="2"/>
        <v>-3.4969359936792399E-2</v>
      </c>
      <c r="M36" t="str">
        <f t="shared" si="3"/>
        <v/>
      </c>
    </row>
    <row r="37" spans="1:13">
      <c r="A37" t="s">
        <v>1458</v>
      </c>
      <c r="B37" t="s">
        <v>737</v>
      </c>
      <c r="C37" t="s">
        <v>1408</v>
      </c>
      <c r="D37" t="s">
        <v>1459</v>
      </c>
      <c r="E37">
        <v>7.0230424284812187E-2</v>
      </c>
      <c r="F37">
        <v>-9.8970749897642762E-3</v>
      </c>
      <c r="I37" t="str">
        <f t="shared" si="0"/>
        <v/>
      </c>
      <c r="J37">
        <f t="shared" si="1"/>
        <v>7.0230424284812187E-2</v>
      </c>
      <c r="L37" t="str">
        <f t="shared" si="2"/>
        <v/>
      </c>
      <c r="M37">
        <f t="shared" si="3"/>
        <v>-9.8970749897642762E-3</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23B7-CBD7-4B7E-8682-8FA77F87B6B6}">
  <dimension ref="A1:P60"/>
  <sheetViews>
    <sheetView topLeftCell="E1" workbookViewId="0">
      <selection activeCell="O2" sqref="O2:P2"/>
    </sheetView>
  </sheetViews>
  <sheetFormatPr defaultRowHeight="14.25"/>
  <cols>
    <col min="4" max="4" width="29.5" customWidth="1"/>
    <col min="5" max="5" width="18.625" bestFit="1" customWidth="1"/>
    <col min="9" max="9" width="12.375" bestFit="1" customWidth="1"/>
    <col min="10" max="10" width="9.5" bestFit="1" customWidth="1"/>
    <col min="12" max="12" width="12.5" bestFit="1" customWidth="1"/>
    <col min="13" max="13" width="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1462</v>
      </c>
      <c r="B2" t="s">
        <v>1463</v>
      </c>
      <c r="D2" t="s">
        <v>1464</v>
      </c>
      <c r="E2">
        <v>-0.40237589333388118</v>
      </c>
      <c r="F2">
        <v>-0.1503099872232771</v>
      </c>
      <c r="G2">
        <v>0.75614400000000004</v>
      </c>
      <c r="I2">
        <f>IF(B2="wers", E2, "")</f>
        <v>-0.40237589333388118</v>
      </c>
      <c r="J2" t="str">
        <f>IF(B2="wers", "", E2)</f>
        <v/>
      </c>
      <c r="L2">
        <f>IF(B2="wers", F2, "")</f>
        <v>-0.1503099872232771</v>
      </c>
      <c r="M2" t="str">
        <f>IF(B2="wers", "", F2)</f>
        <v/>
      </c>
      <c r="O2" s="3">
        <f>_xlfn.STDEV.P(E2:E60)</f>
        <v>0.44541906275411097</v>
      </c>
      <c r="P2" s="3">
        <f>_xlfn.STDEV.P(F2:F60)</f>
        <v>8.3351305004506049E-2</v>
      </c>
    </row>
    <row r="3" spans="1:16">
      <c r="A3" t="s">
        <v>1465</v>
      </c>
      <c r="B3" t="s">
        <v>1463</v>
      </c>
      <c r="D3" t="s">
        <v>1466</v>
      </c>
      <c r="E3">
        <v>-0.2361408742320652</v>
      </c>
      <c r="F3">
        <v>-0.1713599720140159</v>
      </c>
      <c r="I3">
        <f t="shared" ref="I3:I60" si="0">IF(B3="wers", E3, "")</f>
        <v>-0.2361408742320652</v>
      </c>
      <c r="J3" t="str">
        <f t="shared" ref="J3:J60" si="1">IF(B3="wers", "", E3)</f>
        <v/>
      </c>
      <c r="L3">
        <f t="shared" ref="L3:L60" si="2">IF(B3="wers", F3, "")</f>
        <v>-0.1713599720140159</v>
      </c>
      <c r="M3" t="str">
        <f t="shared" ref="M3:M60" si="3">IF(B3="wers", "", F3)</f>
        <v/>
      </c>
    </row>
    <row r="4" spans="1:16">
      <c r="A4" t="s">
        <v>1465</v>
      </c>
      <c r="B4" t="s">
        <v>1463</v>
      </c>
      <c r="D4" t="s">
        <v>1467</v>
      </c>
      <c r="E4">
        <v>-0.44713985554374919</v>
      </c>
      <c r="F4">
        <v>-0.16937454894177839</v>
      </c>
      <c r="I4">
        <f t="shared" si="0"/>
        <v>-0.44713985554374919</v>
      </c>
      <c r="J4" t="str">
        <f t="shared" si="1"/>
        <v/>
      </c>
      <c r="L4">
        <f t="shared" si="2"/>
        <v>-0.16937454894177839</v>
      </c>
      <c r="M4" t="str">
        <f t="shared" si="3"/>
        <v/>
      </c>
    </row>
    <row r="5" spans="1:16">
      <c r="A5" t="s">
        <v>1468</v>
      </c>
      <c r="B5" t="s">
        <v>1469</v>
      </c>
      <c r="C5" t="s">
        <v>1463</v>
      </c>
      <c r="D5" t="s">
        <v>1470</v>
      </c>
      <c r="E5">
        <v>-0.14757379549832761</v>
      </c>
      <c r="F5">
        <v>-0.1503099872232771</v>
      </c>
      <c r="I5" t="str">
        <f t="shared" si="0"/>
        <v/>
      </c>
      <c r="J5">
        <f t="shared" si="1"/>
        <v>-0.14757379549832761</v>
      </c>
      <c r="L5" t="str">
        <f t="shared" si="2"/>
        <v/>
      </c>
      <c r="M5">
        <f t="shared" si="3"/>
        <v>-0.1503099872232771</v>
      </c>
    </row>
    <row r="6" spans="1:16">
      <c r="A6" t="s">
        <v>1471</v>
      </c>
      <c r="B6" t="s">
        <v>1469</v>
      </c>
      <c r="C6" t="s">
        <v>1463</v>
      </c>
      <c r="D6" t="s">
        <v>1472</v>
      </c>
      <c r="E6">
        <v>-0.70984339537136298</v>
      </c>
      <c r="F6">
        <v>-0.24662987751642859</v>
      </c>
      <c r="I6" t="str">
        <f t="shared" si="0"/>
        <v/>
      </c>
      <c r="J6">
        <f t="shared" si="1"/>
        <v>-0.70984339537136298</v>
      </c>
      <c r="L6" t="str">
        <f t="shared" si="2"/>
        <v/>
      </c>
      <c r="M6">
        <f t="shared" si="3"/>
        <v>-0.24662987751642859</v>
      </c>
    </row>
    <row r="7" spans="1:16">
      <c r="A7" t="s">
        <v>1473</v>
      </c>
      <c r="B7" t="s">
        <v>1463</v>
      </c>
      <c r="C7" t="s">
        <v>1469</v>
      </c>
      <c r="D7" t="s">
        <v>1474</v>
      </c>
      <c r="E7">
        <v>-0.87497637873349676</v>
      </c>
      <c r="F7">
        <v>-0.24233002494131359</v>
      </c>
      <c r="I7">
        <f t="shared" si="0"/>
        <v>-0.87497637873349676</v>
      </c>
      <c r="J7" t="str">
        <f t="shared" si="1"/>
        <v/>
      </c>
      <c r="L7">
        <f t="shared" si="2"/>
        <v>-0.24233002494131359</v>
      </c>
      <c r="M7" t="str">
        <f t="shared" si="3"/>
        <v/>
      </c>
    </row>
    <row r="8" spans="1:16">
      <c r="A8" t="s">
        <v>1473</v>
      </c>
      <c r="B8" t="s">
        <v>1469</v>
      </c>
      <c r="C8" t="s">
        <v>1463</v>
      </c>
      <c r="D8" t="s">
        <v>1475</v>
      </c>
      <c r="E8">
        <v>-2.8818614775998841E-2</v>
      </c>
      <c r="F8">
        <v>-4.7940519268812209E-2</v>
      </c>
      <c r="I8" t="str">
        <f t="shared" si="0"/>
        <v/>
      </c>
      <c r="J8">
        <f t="shared" si="1"/>
        <v>-2.8818614775998841E-2</v>
      </c>
      <c r="L8" t="str">
        <f t="shared" si="2"/>
        <v/>
      </c>
      <c r="M8">
        <f t="shared" si="3"/>
        <v>-4.7940519268812209E-2</v>
      </c>
    </row>
    <row r="9" spans="1:16">
      <c r="A9" t="s">
        <v>1476</v>
      </c>
      <c r="B9" t="s">
        <v>1469</v>
      </c>
      <c r="C9" t="s">
        <v>1463</v>
      </c>
      <c r="D9" t="s">
        <v>1477</v>
      </c>
      <c r="E9">
        <v>-0.40662580667959197</v>
      </c>
      <c r="F9">
        <v>-0.25894441036130489</v>
      </c>
      <c r="I9" t="str">
        <f t="shared" si="0"/>
        <v/>
      </c>
      <c r="J9">
        <f t="shared" si="1"/>
        <v>-0.40662580667959197</v>
      </c>
      <c r="L9" t="str">
        <f t="shared" si="2"/>
        <v/>
      </c>
      <c r="M9">
        <f t="shared" si="3"/>
        <v>-0.25894441036130489</v>
      </c>
    </row>
    <row r="10" spans="1:16">
      <c r="A10" t="s">
        <v>1478</v>
      </c>
      <c r="B10" t="s">
        <v>1469</v>
      </c>
      <c r="C10" t="s">
        <v>1463</v>
      </c>
      <c r="D10" t="s">
        <v>1479</v>
      </c>
      <c r="E10">
        <v>-0.53979521679945219</v>
      </c>
      <c r="F10">
        <v>-0.15516115023677429</v>
      </c>
      <c r="I10" t="str">
        <f t="shared" si="0"/>
        <v/>
      </c>
      <c r="J10">
        <f t="shared" si="1"/>
        <v>-0.53979521679945219</v>
      </c>
      <c r="L10" t="str">
        <f t="shared" si="2"/>
        <v/>
      </c>
      <c r="M10">
        <f t="shared" si="3"/>
        <v>-0.15516115023677429</v>
      </c>
    </row>
    <row r="11" spans="1:16">
      <c r="A11" t="s">
        <v>1480</v>
      </c>
      <c r="B11" t="s">
        <v>1469</v>
      </c>
      <c r="C11" t="s">
        <v>1463</v>
      </c>
      <c r="D11" t="s">
        <v>1481</v>
      </c>
      <c r="E11">
        <v>-0.74537111303955084</v>
      </c>
      <c r="F11">
        <v>-0.2322010796114157</v>
      </c>
      <c r="I11" t="str">
        <f t="shared" si="0"/>
        <v/>
      </c>
      <c r="J11">
        <f t="shared" si="1"/>
        <v>-0.74537111303955084</v>
      </c>
      <c r="L11" t="str">
        <f t="shared" si="2"/>
        <v/>
      </c>
      <c r="M11">
        <f t="shared" si="3"/>
        <v>-0.2322010796114157</v>
      </c>
    </row>
    <row r="12" spans="1:16">
      <c r="A12" t="s">
        <v>1482</v>
      </c>
      <c r="B12" t="s">
        <v>1463</v>
      </c>
      <c r="C12" t="s">
        <v>1469</v>
      </c>
      <c r="D12" t="s">
        <v>1483</v>
      </c>
      <c r="E12">
        <v>-0.64275200703775903</v>
      </c>
      <c r="F12">
        <v>-0.11900582835145471</v>
      </c>
      <c r="I12">
        <f t="shared" si="0"/>
        <v>-0.64275200703775903</v>
      </c>
      <c r="J12" t="str">
        <f t="shared" si="1"/>
        <v/>
      </c>
      <c r="L12">
        <f t="shared" si="2"/>
        <v>-0.11900582835145471</v>
      </c>
      <c r="M12" t="str">
        <f t="shared" si="3"/>
        <v/>
      </c>
    </row>
    <row r="13" spans="1:16">
      <c r="A13" t="s">
        <v>1482</v>
      </c>
      <c r="B13" t="s">
        <v>1463</v>
      </c>
      <c r="C13" t="s">
        <v>1469</v>
      </c>
      <c r="D13" t="s">
        <v>1484</v>
      </c>
      <c r="E13">
        <v>-0.23801418849231021</v>
      </c>
      <c r="F13">
        <v>-0.13963900289606609</v>
      </c>
      <c r="I13">
        <f t="shared" si="0"/>
        <v>-0.23801418849231021</v>
      </c>
      <c r="J13" t="str">
        <f t="shared" si="1"/>
        <v/>
      </c>
      <c r="L13">
        <f t="shared" si="2"/>
        <v>-0.13963900289606609</v>
      </c>
      <c r="M13" t="str">
        <f t="shared" si="3"/>
        <v/>
      </c>
    </row>
    <row r="14" spans="1:16">
      <c r="A14" t="s">
        <v>1485</v>
      </c>
      <c r="B14" t="s">
        <v>1469</v>
      </c>
      <c r="C14" t="s">
        <v>1463</v>
      </c>
      <c r="D14" t="s">
        <v>1486</v>
      </c>
      <c r="E14">
        <v>-0.7830681797520942</v>
      </c>
      <c r="F14">
        <v>-9.252218787874178E-2</v>
      </c>
      <c r="I14" t="str">
        <f t="shared" si="0"/>
        <v/>
      </c>
      <c r="J14">
        <f t="shared" si="1"/>
        <v>-0.7830681797520942</v>
      </c>
      <c r="L14" t="str">
        <f t="shared" si="2"/>
        <v/>
      </c>
      <c r="M14">
        <f t="shared" si="3"/>
        <v>-9.252218787874178E-2</v>
      </c>
    </row>
    <row r="15" spans="1:16">
      <c r="A15" t="s">
        <v>1487</v>
      </c>
      <c r="B15" t="s">
        <v>1469</v>
      </c>
      <c r="C15" t="s">
        <v>1463</v>
      </c>
      <c r="D15" t="s">
        <v>1488</v>
      </c>
      <c r="E15">
        <v>0.1508005919009883</v>
      </c>
      <c r="F15">
        <v>-2.2982269849745881E-2</v>
      </c>
      <c r="I15" t="str">
        <f t="shared" si="0"/>
        <v/>
      </c>
      <c r="J15">
        <f t="shared" si="1"/>
        <v>0.1508005919009883</v>
      </c>
      <c r="L15" t="str">
        <f t="shared" si="2"/>
        <v/>
      </c>
      <c r="M15">
        <f t="shared" si="3"/>
        <v>-2.2982269849745881E-2</v>
      </c>
    </row>
    <row r="16" spans="1:16">
      <c r="A16" t="s">
        <v>1487</v>
      </c>
      <c r="B16" t="s">
        <v>1469</v>
      </c>
      <c r="C16" t="s">
        <v>1463</v>
      </c>
      <c r="D16" t="s">
        <v>1489</v>
      </c>
      <c r="E16">
        <v>-0.39679223835198091</v>
      </c>
      <c r="F16">
        <v>-0.1503099872232771</v>
      </c>
      <c r="I16" t="str">
        <f t="shared" si="0"/>
        <v/>
      </c>
      <c r="J16">
        <f t="shared" si="1"/>
        <v>-0.39679223835198091</v>
      </c>
      <c r="L16" t="str">
        <f t="shared" si="2"/>
        <v/>
      </c>
      <c r="M16">
        <f t="shared" si="3"/>
        <v>-0.1503099872232771</v>
      </c>
    </row>
    <row r="17" spans="1:13">
      <c r="A17" t="s">
        <v>1490</v>
      </c>
      <c r="B17" t="s">
        <v>1469</v>
      </c>
      <c r="C17" t="s">
        <v>1463</v>
      </c>
      <c r="D17" t="s">
        <v>1491</v>
      </c>
      <c r="E17">
        <v>-0.14757379549832761</v>
      </c>
      <c r="F17">
        <v>-0.1503099872232771</v>
      </c>
      <c r="I17" t="str">
        <f t="shared" si="0"/>
        <v/>
      </c>
      <c r="J17">
        <f t="shared" si="1"/>
        <v>-0.14757379549832761</v>
      </c>
      <c r="L17" t="str">
        <f t="shared" si="2"/>
        <v/>
      </c>
      <c r="M17">
        <f t="shared" si="3"/>
        <v>-0.1503099872232771</v>
      </c>
    </row>
    <row r="18" spans="1:13">
      <c r="A18" t="s">
        <v>1492</v>
      </c>
      <c r="B18" t="s">
        <v>1469</v>
      </c>
      <c r="C18" t="s">
        <v>1463</v>
      </c>
      <c r="D18" t="s">
        <v>1493</v>
      </c>
      <c r="E18">
        <v>-0.50496972559759201</v>
      </c>
      <c r="F18">
        <v>-0.1479982299721353</v>
      </c>
      <c r="I18" t="str">
        <f t="shared" si="0"/>
        <v/>
      </c>
      <c r="J18">
        <f t="shared" si="1"/>
        <v>-0.50496972559759201</v>
      </c>
      <c r="L18" t="str">
        <f t="shared" si="2"/>
        <v/>
      </c>
      <c r="M18">
        <f t="shared" si="3"/>
        <v>-0.1479982299721353</v>
      </c>
    </row>
    <row r="19" spans="1:13">
      <c r="A19" t="s">
        <v>1494</v>
      </c>
      <c r="B19" t="s">
        <v>1469</v>
      </c>
      <c r="C19" t="s">
        <v>1463</v>
      </c>
      <c r="D19" t="s">
        <v>1495</v>
      </c>
      <c r="E19">
        <v>-0.14757379549832761</v>
      </c>
      <c r="F19">
        <v>-0.1503099872232771</v>
      </c>
      <c r="I19" t="str">
        <f t="shared" si="0"/>
        <v/>
      </c>
      <c r="J19">
        <f t="shared" si="1"/>
        <v>-0.14757379549832761</v>
      </c>
      <c r="L19" t="str">
        <f t="shared" si="2"/>
        <v/>
      </c>
      <c r="M19">
        <f t="shared" si="3"/>
        <v>-0.1503099872232771</v>
      </c>
    </row>
    <row r="20" spans="1:13">
      <c r="A20" t="s">
        <v>1496</v>
      </c>
      <c r="B20" t="s">
        <v>1463</v>
      </c>
      <c r="C20" t="s">
        <v>1469</v>
      </c>
      <c r="D20" t="s">
        <v>1497</v>
      </c>
      <c r="E20">
        <v>0.78238934528368365</v>
      </c>
      <c r="F20">
        <v>0.1757874142477705</v>
      </c>
      <c r="I20">
        <f t="shared" si="0"/>
        <v>0.78238934528368365</v>
      </c>
      <c r="J20" t="str">
        <f t="shared" si="1"/>
        <v/>
      </c>
      <c r="L20">
        <f t="shared" si="2"/>
        <v>0.1757874142477705</v>
      </c>
      <c r="M20" t="str">
        <f t="shared" si="3"/>
        <v/>
      </c>
    </row>
    <row r="21" spans="1:13">
      <c r="A21" t="s">
        <v>1498</v>
      </c>
      <c r="B21" t="s">
        <v>1469</v>
      </c>
      <c r="C21" t="s">
        <v>1463</v>
      </c>
      <c r="D21" t="s">
        <v>1499</v>
      </c>
      <c r="E21">
        <v>0.28555263818477572</v>
      </c>
      <c r="F21">
        <v>-7.5744428050411594E-2</v>
      </c>
      <c r="I21" t="str">
        <f t="shared" si="0"/>
        <v/>
      </c>
      <c r="J21">
        <f t="shared" si="1"/>
        <v>0.28555263818477572</v>
      </c>
      <c r="L21" t="str">
        <f t="shared" si="2"/>
        <v/>
      </c>
      <c r="M21">
        <f t="shared" si="3"/>
        <v>-7.5744428050411594E-2</v>
      </c>
    </row>
    <row r="22" spans="1:13">
      <c r="A22" t="s">
        <v>1500</v>
      </c>
      <c r="B22" t="s">
        <v>1469</v>
      </c>
      <c r="C22" t="s">
        <v>1463</v>
      </c>
      <c r="D22" t="s">
        <v>1501</v>
      </c>
      <c r="E22">
        <v>-4.992086124425521E-2</v>
      </c>
      <c r="F22">
        <v>-0.14446344759830229</v>
      </c>
      <c r="I22" t="str">
        <f t="shared" si="0"/>
        <v/>
      </c>
      <c r="J22">
        <f t="shared" si="1"/>
        <v>-4.992086124425521E-2</v>
      </c>
      <c r="L22" t="str">
        <f t="shared" si="2"/>
        <v/>
      </c>
      <c r="M22">
        <f t="shared" si="3"/>
        <v>-0.14446344759830229</v>
      </c>
    </row>
    <row r="23" spans="1:13">
      <c r="A23" t="s">
        <v>1502</v>
      </c>
      <c r="B23" t="s">
        <v>1469</v>
      </c>
      <c r="C23" t="s">
        <v>1463</v>
      </c>
      <c r="D23" t="s">
        <v>1503</v>
      </c>
      <c r="E23">
        <v>-2.0638706085511719E-2</v>
      </c>
      <c r="F23">
        <v>-0.1434860052214981</v>
      </c>
      <c r="I23" t="str">
        <f t="shared" si="0"/>
        <v/>
      </c>
      <c r="J23">
        <f t="shared" si="1"/>
        <v>-2.0638706085511719E-2</v>
      </c>
      <c r="L23" t="str">
        <f t="shared" si="2"/>
        <v/>
      </c>
      <c r="M23">
        <f t="shared" si="3"/>
        <v>-0.1434860052214981</v>
      </c>
    </row>
    <row r="24" spans="1:13">
      <c r="A24" t="s">
        <v>1504</v>
      </c>
      <c r="B24" t="s">
        <v>1469</v>
      </c>
      <c r="C24" t="s">
        <v>1463</v>
      </c>
      <c r="D24" t="s">
        <v>1505</v>
      </c>
      <c r="E24">
        <v>0.13745519011604029</v>
      </c>
      <c r="F24">
        <v>-0.12509061252326861</v>
      </c>
      <c r="I24" t="str">
        <f t="shared" si="0"/>
        <v/>
      </c>
      <c r="J24">
        <f t="shared" si="1"/>
        <v>0.13745519011604029</v>
      </c>
      <c r="L24" t="str">
        <f t="shared" si="2"/>
        <v/>
      </c>
      <c r="M24">
        <f t="shared" si="3"/>
        <v>-0.12509061252326861</v>
      </c>
    </row>
    <row r="25" spans="1:13">
      <c r="A25" t="s">
        <v>1506</v>
      </c>
      <c r="B25" t="s">
        <v>1469</v>
      </c>
      <c r="C25" t="s">
        <v>1463</v>
      </c>
      <c r="D25" t="s">
        <v>1507</v>
      </c>
      <c r="E25">
        <v>-0.25529154961798312</v>
      </c>
      <c r="F25">
        <v>-0.1503099872232771</v>
      </c>
      <c r="I25" t="str">
        <f t="shared" si="0"/>
        <v/>
      </c>
      <c r="J25">
        <f t="shared" si="1"/>
        <v>-0.25529154961798312</v>
      </c>
      <c r="L25" t="str">
        <f t="shared" si="2"/>
        <v/>
      </c>
      <c r="M25">
        <f t="shared" si="3"/>
        <v>-0.1503099872232771</v>
      </c>
    </row>
    <row r="26" spans="1:13">
      <c r="A26" t="s">
        <v>1508</v>
      </c>
      <c r="B26" t="s">
        <v>1469</v>
      </c>
      <c r="C26" t="s">
        <v>1463</v>
      </c>
      <c r="D26" t="s">
        <v>1509</v>
      </c>
      <c r="E26">
        <v>-0.52217468877099371</v>
      </c>
      <c r="F26">
        <v>-0.17703533874189181</v>
      </c>
      <c r="I26" t="str">
        <f t="shared" si="0"/>
        <v/>
      </c>
      <c r="J26">
        <f t="shared" si="1"/>
        <v>-0.52217468877099371</v>
      </c>
      <c r="L26" t="str">
        <f t="shared" si="2"/>
        <v/>
      </c>
      <c r="M26">
        <f t="shared" si="3"/>
        <v>-0.17703533874189181</v>
      </c>
    </row>
    <row r="27" spans="1:13">
      <c r="A27" t="s">
        <v>1510</v>
      </c>
      <c r="B27" t="s">
        <v>1463</v>
      </c>
      <c r="C27" t="s">
        <v>1469</v>
      </c>
      <c r="D27" t="s">
        <v>1511</v>
      </c>
      <c r="E27">
        <v>0.58149004126672543</v>
      </c>
      <c r="F27">
        <v>-7.2006231861260928E-2</v>
      </c>
      <c r="I27">
        <f t="shared" si="0"/>
        <v>0.58149004126672543</v>
      </c>
      <c r="J27" t="str">
        <f t="shared" si="1"/>
        <v/>
      </c>
      <c r="L27">
        <f t="shared" si="2"/>
        <v>-7.2006231861260928E-2</v>
      </c>
      <c r="M27" t="str">
        <f t="shared" si="3"/>
        <v/>
      </c>
    </row>
    <row r="28" spans="1:13">
      <c r="A28" t="s">
        <v>1510</v>
      </c>
      <c r="B28" t="s">
        <v>1469</v>
      </c>
      <c r="C28" t="s">
        <v>1463</v>
      </c>
      <c r="D28" t="s">
        <v>37</v>
      </c>
      <c r="E28">
        <v>-0.14757379549832761</v>
      </c>
      <c r="F28">
        <v>-0.1503099872232771</v>
      </c>
      <c r="I28" t="str">
        <f t="shared" si="0"/>
        <v/>
      </c>
      <c r="J28">
        <f t="shared" si="1"/>
        <v>-0.14757379549832761</v>
      </c>
      <c r="L28" t="str">
        <f t="shared" si="2"/>
        <v/>
      </c>
      <c r="M28">
        <f t="shared" si="3"/>
        <v>-0.1503099872232771</v>
      </c>
    </row>
    <row r="29" spans="1:13">
      <c r="A29" t="s">
        <v>1512</v>
      </c>
      <c r="B29" t="s">
        <v>1469</v>
      </c>
      <c r="C29" t="s">
        <v>1463</v>
      </c>
      <c r="D29" t="s">
        <v>1513</v>
      </c>
      <c r="E29">
        <v>-0.20527008435941901</v>
      </c>
      <c r="F29">
        <v>-0.20872526550800871</v>
      </c>
      <c r="I29" t="str">
        <f t="shared" si="0"/>
        <v/>
      </c>
      <c r="J29">
        <f t="shared" si="1"/>
        <v>-0.20527008435941901</v>
      </c>
      <c r="L29" t="str">
        <f t="shared" si="2"/>
        <v/>
      </c>
      <c r="M29">
        <f t="shared" si="3"/>
        <v>-0.20872526550800871</v>
      </c>
    </row>
    <row r="30" spans="1:13">
      <c r="A30" t="s">
        <v>1514</v>
      </c>
      <c r="B30" t="s">
        <v>1469</v>
      </c>
      <c r="C30" t="s">
        <v>1463</v>
      </c>
      <c r="D30" t="s">
        <v>1515</v>
      </c>
      <c r="E30">
        <v>-0.33756568689716437</v>
      </c>
      <c r="F30">
        <v>-0.18589201434540401</v>
      </c>
      <c r="I30" t="str">
        <f t="shared" si="0"/>
        <v/>
      </c>
      <c r="J30">
        <f t="shared" si="1"/>
        <v>-0.33756568689716437</v>
      </c>
      <c r="L30" t="str">
        <f t="shared" si="2"/>
        <v/>
      </c>
      <c r="M30">
        <f t="shared" si="3"/>
        <v>-0.18589201434540401</v>
      </c>
    </row>
    <row r="31" spans="1:13">
      <c r="A31" t="s">
        <v>1516</v>
      </c>
      <c r="B31" t="s">
        <v>1469</v>
      </c>
      <c r="C31" t="s">
        <v>1463</v>
      </c>
      <c r="D31" t="s">
        <v>1517</v>
      </c>
      <c r="E31">
        <v>-0.39414760137270749</v>
      </c>
      <c r="F31">
        <v>-0.15957096367634621</v>
      </c>
      <c r="I31" t="str">
        <f t="shared" si="0"/>
        <v/>
      </c>
      <c r="J31">
        <f t="shared" si="1"/>
        <v>-0.39414760137270749</v>
      </c>
      <c r="L31" t="str">
        <f t="shared" si="2"/>
        <v/>
      </c>
      <c r="M31">
        <f t="shared" si="3"/>
        <v>-0.15957096367634621</v>
      </c>
    </row>
    <row r="32" spans="1:13">
      <c r="A32" t="s">
        <v>1518</v>
      </c>
      <c r="B32" t="s">
        <v>1463</v>
      </c>
      <c r="C32" t="s">
        <v>1469</v>
      </c>
      <c r="D32" t="s">
        <v>1519</v>
      </c>
      <c r="E32">
        <v>-0.70784427292520191</v>
      </c>
      <c r="F32">
        <v>-0.10837373190540669</v>
      </c>
      <c r="I32">
        <f t="shared" si="0"/>
        <v>-0.70784427292520191</v>
      </c>
      <c r="J32" t="str">
        <f t="shared" si="1"/>
        <v/>
      </c>
      <c r="L32">
        <f t="shared" si="2"/>
        <v>-0.10837373190540669</v>
      </c>
      <c r="M32" t="str">
        <f t="shared" si="3"/>
        <v/>
      </c>
    </row>
    <row r="33" spans="1:13">
      <c r="A33" t="s">
        <v>1520</v>
      </c>
      <c r="B33" t="s">
        <v>1469</v>
      </c>
      <c r="C33" t="s">
        <v>1463</v>
      </c>
      <c r="D33" t="s">
        <v>1521</v>
      </c>
      <c r="E33">
        <v>0.35014718349750379</v>
      </c>
      <c r="F33">
        <v>-0.1212956464331411</v>
      </c>
      <c r="I33" t="str">
        <f t="shared" si="0"/>
        <v/>
      </c>
      <c r="J33">
        <f t="shared" si="1"/>
        <v>0.35014718349750379</v>
      </c>
      <c r="L33" t="str">
        <f t="shared" si="2"/>
        <v/>
      </c>
      <c r="M33">
        <f t="shared" si="3"/>
        <v>-0.1212956464331411</v>
      </c>
    </row>
    <row r="34" spans="1:13">
      <c r="A34" t="s">
        <v>1522</v>
      </c>
      <c r="B34" t="s">
        <v>1469</v>
      </c>
      <c r="C34" t="s">
        <v>1463</v>
      </c>
      <c r="D34" t="s">
        <v>1523</v>
      </c>
      <c r="E34">
        <v>0.53009295021104741</v>
      </c>
      <c r="F34">
        <v>-0.11571022367243269</v>
      </c>
      <c r="I34" t="str">
        <f t="shared" si="0"/>
        <v/>
      </c>
      <c r="J34">
        <f t="shared" si="1"/>
        <v>0.53009295021104741</v>
      </c>
      <c r="L34" t="str">
        <f t="shared" si="2"/>
        <v/>
      </c>
      <c r="M34">
        <f t="shared" si="3"/>
        <v>-0.11571022367243269</v>
      </c>
    </row>
    <row r="35" spans="1:13">
      <c r="A35" t="s">
        <v>1522</v>
      </c>
      <c r="B35" t="s">
        <v>1469</v>
      </c>
      <c r="C35" t="s">
        <v>1463</v>
      </c>
      <c r="D35" t="s">
        <v>1524</v>
      </c>
      <c r="E35">
        <v>0.56528167112623606</v>
      </c>
      <c r="F35">
        <v>-8.3355737755558434E-2</v>
      </c>
      <c r="I35" t="str">
        <f t="shared" si="0"/>
        <v/>
      </c>
      <c r="J35">
        <f t="shared" si="1"/>
        <v>0.56528167112623606</v>
      </c>
      <c r="L35" t="str">
        <f t="shared" si="2"/>
        <v/>
      </c>
      <c r="M35">
        <f t="shared" si="3"/>
        <v>-8.3355737755558434E-2</v>
      </c>
    </row>
    <row r="36" spans="1:13">
      <c r="A36" t="s">
        <v>1522</v>
      </c>
      <c r="B36" t="s">
        <v>1469</v>
      </c>
      <c r="C36" t="s">
        <v>1463</v>
      </c>
      <c r="D36" t="s">
        <v>1525</v>
      </c>
      <c r="E36">
        <v>-0.43037283285534039</v>
      </c>
      <c r="F36">
        <v>-0.1503099872232771</v>
      </c>
      <c r="I36" t="str">
        <f t="shared" si="0"/>
        <v/>
      </c>
      <c r="J36">
        <f t="shared" si="1"/>
        <v>-0.43037283285534039</v>
      </c>
      <c r="L36" t="str">
        <f t="shared" si="2"/>
        <v/>
      </c>
      <c r="M36">
        <f t="shared" si="3"/>
        <v>-0.1503099872232771</v>
      </c>
    </row>
    <row r="37" spans="1:13">
      <c r="A37" t="s">
        <v>1526</v>
      </c>
      <c r="B37" t="s">
        <v>1463</v>
      </c>
      <c r="C37" t="s">
        <v>1469</v>
      </c>
      <c r="D37" t="s">
        <v>1527</v>
      </c>
      <c r="E37">
        <v>0.16670549003974761</v>
      </c>
      <c r="F37">
        <v>1.6176300217598139E-2</v>
      </c>
      <c r="I37">
        <f t="shared" si="0"/>
        <v>0.16670549003974761</v>
      </c>
      <c r="J37" t="str">
        <f t="shared" si="1"/>
        <v/>
      </c>
      <c r="L37">
        <f t="shared" si="2"/>
        <v>1.6176300217598139E-2</v>
      </c>
      <c r="M37" t="str">
        <f t="shared" si="3"/>
        <v/>
      </c>
    </row>
    <row r="38" spans="1:13">
      <c r="A38" t="s">
        <v>1528</v>
      </c>
      <c r="B38" t="s">
        <v>1463</v>
      </c>
      <c r="C38" t="s">
        <v>1469</v>
      </c>
      <c r="D38" t="s">
        <v>1529</v>
      </c>
      <c r="E38">
        <v>-0.77045885798533043</v>
      </c>
      <c r="F38">
        <v>-0.1787617373989614</v>
      </c>
      <c r="I38">
        <f t="shared" si="0"/>
        <v>-0.77045885798533043</v>
      </c>
      <c r="J38" t="str">
        <f t="shared" si="1"/>
        <v/>
      </c>
      <c r="L38">
        <f t="shared" si="2"/>
        <v>-0.1787617373989614</v>
      </c>
      <c r="M38" t="str">
        <f t="shared" si="3"/>
        <v/>
      </c>
    </row>
    <row r="39" spans="1:13">
      <c r="A39" t="s">
        <v>1528</v>
      </c>
      <c r="B39" t="s">
        <v>1463</v>
      </c>
      <c r="C39" t="s">
        <v>1469</v>
      </c>
      <c r="D39" t="s">
        <v>1530</v>
      </c>
      <c r="E39">
        <v>-0.79383253178021995</v>
      </c>
      <c r="F39">
        <v>-0.24677370603857299</v>
      </c>
      <c r="I39">
        <f t="shared" si="0"/>
        <v>-0.79383253178021995</v>
      </c>
      <c r="J39" t="str">
        <f t="shared" si="1"/>
        <v/>
      </c>
      <c r="L39">
        <f t="shared" si="2"/>
        <v>-0.24677370603857299</v>
      </c>
      <c r="M39" t="str">
        <f t="shared" si="3"/>
        <v/>
      </c>
    </row>
    <row r="40" spans="1:13">
      <c r="A40" t="s">
        <v>1531</v>
      </c>
      <c r="B40" t="s">
        <v>1463</v>
      </c>
      <c r="C40" t="s">
        <v>1469</v>
      </c>
      <c r="D40" t="s">
        <v>95</v>
      </c>
      <c r="E40">
        <v>0.56197408809077931</v>
      </c>
      <c r="F40">
        <v>-8.055032744325713E-2</v>
      </c>
      <c r="I40">
        <f t="shared" si="0"/>
        <v>0.56197408809077931</v>
      </c>
      <c r="J40" t="str">
        <f t="shared" si="1"/>
        <v/>
      </c>
      <c r="L40">
        <f t="shared" si="2"/>
        <v>-8.055032744325713E-2</v>
      </c>
      <c r="M40" t="str">
        <f t="shared" si="3"/>
        <v/>
      </c>
    </row>
    <row r="41" spans="1:13">
      <c r="A41" t="s">
        <v>1532</v>
      </c>
      <c r="B41" t="s">
        <v>1469</v>
      </c>
      <c r="C41" t="s">
        <v>1463</v>
      </c>
      <c r="D41" t="s">
        <v>1533</v>
      </c>
      <c r="E41">
        <v>5.262627276371834E-2</v>
      </c>
      <c r="F41">
        <v>-0.1503099872232771</v>
      </c>
      <c r="I41" t="str">
        <f t="shared" si="0"/>
        <v/>
      </c>
      <c r="J41">
        <f t="shared" si="1"/>
        <v>5.262627276371834E-2</v>
      </c>
      <c r="L41" t="str">
        <f t="shared" si="2"/>
        <v/>
      </c>
      <c r="M41">
        <f t="shared" si="3"/>
        <v>-0.1503099872232771</v>
      </c>
    </row>
    <row r="42" spans="1:13">
      <c r="A42" t="s">
        <v>1532</v>
      </c>
      <c r="B42" t="s">
        <v>1469</v>
      </c>
      <c r="C42" t="s">
        <v>1463</v>
      </c>
      <c r="D42" t="s">
        <v>1534</v>
      </c>
      <c r="E42">
        <v>0.25823090947185529</v>
      </c>
      <c r="F42">
        <v>8.0304529223924614E-3</v>
      </c>
      <c r="I42" t="str">
        <f t="shared" si="0"/>
        <v/>
      </c>
      <c r="J42">
        <f t="shared" si="1"/>
        <v>0.25823090947185529</v>
      </c>
      <c r="L42" t="str">
        <f t="shared" si="2"/>
        <v/>
      </c>
      <c r="M42">
        <f t="shared" si="3"/>
        <v>8.0304529223924614E-3</v>
      </c>
    </row>
    <row r="43" spans="1:13">
      <c r="A43" t="s">
        <v>1535</v>
      </c>
      <c r="B43" t="s">
        <v>1463</v>
      </c>
      <c r="C43" t="s">
        <v>1469</v>
      </c>
      <c r="D43" t="s">
        <v>1536</v>
      </c>
      <c r="E43">
        <v>6.2252264692039587E-2</v>
      </c>
      <c r="F43">
        <v>-0.1547231972195568</v>
      </c>
      <c r="I43">
        <f t="shared" si="0"/>
        <v>6.2252264692039587E-2</v>
      </c>
      <c r="J43" t="str">
        <f t="shared" si="1"/>
        <v/>
      </c>
      <c r="L43">
        <f t="shared" si="2"/>
        <v>-0.1547231972195568</v>
      </c>
      <c r="M43" t="str">
        <f t="shared" si="3"/>
        <v/>
      </c>
    </row>
    <row r="44" spans="1:13">
      <c r="A44" t="s">
        <v>1537</v>
      </c>
      <c r="B44" t="s">
        <v>1469</v>
      </c>
      <c r="C44" t="s">
        <v>1463</v>
      </c>
      <c r="D44" t="s">
        <v>1538</v>
      </c>
      <c r="E44">
        <v>-0.4324717175423855</v>
      </c>
      <c r="F44">
        <v>-0.1503099872232771</v>
      </c>
      <c r="I44" t="str">
        <f t="shared" si="0"/>
        <v/>
      </c>
      <c r="J44">
        <f t="shared" si="1"/>
        <v>-0.4324717175423855</v>
      </c>
      <c r="L44" t="str">
        <f t="shared" si="2"/>
        <v/>
      </c>
      <c r="M44">
        <f t="shared" si="3"/>
        <v>-0.1503099872232771</v>
      </c>
    </row>
    <row r="45" spans="1:13">
      <c r="A45" t="s">
        <v>1539</v>
      </c>
      <c r="B45" t="s">
        <v>1463</v>
      </c>
      <c r="C45" t="s">
        <v>1469</v>
      </c>
      <c r="D45" t="s">
        <v>1540</v>
      </c>
      <c r="E45">
        <v>-0.78758725413524555</v>
      </c>
      <c r="F45">
        <v>-0.1596884630860208</v>
      </c>
      <c r="I45">
        <f t="shared" si="0"/>
        <v>-0.78758725413524555</v>
      </c>
      <c r="J45" t="str">
        <f t="shared" si="1"/>
        <v/>
      </c>
      <c r="L45">
        <f t="shared" si="2"/>
        <v>-0.1596884630860208</v>
      </c>
      <c r="M45" t="str">
        <f t="shared" si="3"/>
        <v/>
      </c>
    </row>
    <row r="46" spans="1:13">
      <c r="A46" t="s">
        <v>1541</v>
      </c>
      <c r="B46" t="s">
        <v>1469</v>
      </c>
      <c r="C46" t="s">
        <v>1463</v>
      </c>
      <c r="D46" t="s">
        <v>1542</v>
      </c>
      <c r="E46">
        <v>7.8833228758998342E-2</v>
      </c>
      <c r="F46">
        <v>-0.15261652004528301</v>
      </c>
      <c r="I46" t="str">
        <f t="shared" si="0"/>
        <v/>
      </c>
      <c r="J46">
        <f t="shared" si="1"/>
        <v>7.8833228758998342E-2</v>
      </c>
      <c r="L46" t="str">
        <f t="shared" si="2"/>
        <v/>
      </c>
      <c r="M46">
        <f t="shared" si="3"/>
        <v>-0.15261652004528301</v>
      </c>
    </row>
    <row r="47" spans="1:13">
      <c r="A47" t="s">
        <v>1541</v>
      </c>
      <c r="B47" t="s">
        <v>1469</v>
      </c>
      <c r="C47" t="s">
        <v>1463</v>
      </c>
      <c r="D47" t="s">
        <v>1543</v>
      </c>
      <c r="E47">
        <v>-9.6316352656758086E-2</v>
      </c>
      <c r="F47">
        <v>-6.9079017689916422E-2</v>
      </c>
      <c r="I47" t="str">
        <f t="shared" si="0"/>
        <v/>
      </c>
      <c r="J47">
        <f t="shared" si="1"/>
        <v>-9.6316352656758086E-2</v>
      </c>
      <c r="L47" t="str">
        <f t="shared" si="2"/>
        <v/>
      </c>
      <c r="M47">
        <f t="shared" si="3"/>
        <v>-6.9079017689916422E-2</v>
      </c>
    </row>
    <row r="48" spans="1:13">
      <c r="A48" t="s">
        <v>1541</v>
      </c>
      <c r="B48" t="s">
        <v>1463</v>
      </c>
      <c r="C48" t="s">
        <v>1469</v>
      </c>
      <c r="D48" t="s">
        <v>1544</v>
      </c>
      <c r="E48">
        <v>-0.24531083829123609</v>
      </c>
      <c r="F48">
        <v>-0.1503099872232771</v>
      </c>
      <c r="I48">
        <f t="shared" si="0"/>
        <v>-0.24531083829123609</v>
      </c>
      <c r="J48" t="str">
        <f t="shared" si="1"/>
        <v/>
      </c>
      <c r="L48">
        <f t="shared" si="2"/>
        <v>-0.1503099872232771</v>
      </c>
      <c r="M48" t="str">
        <f t="shared" si="3"/>
        <v/>
      </c>
    </row>
    <row r="49" spans="1:13">
      <c r="A49" t="s">
        <v>1545</v>
      </c>
      <c r="B49" t="s">
        <v>1469</v>
      </c>
      <c r="C49" t="s">
        <v>1463</v>
      </c>
      <c r="D49" t="s">
        <v>1546</v>
      </c>
      <c r="E49">
        <v>-0.39987760872639289</v>
      </c>
      <c r="F49">
        <v>-0.1534830815722715</v>
      </c>
      <c r="I49" t="str">
        <f t="shared" si="0"/>
        <v/>
      </c>
      <c r="J49">
        <f t="shared" si="1"/>
        <v>-0.39987760872639289</v>
      </c>
      <c r="L49" t="str">
        <f t="shared" si="2"/>
        <v/>
      </c>
      <c r="M49">
        <f t="shared" si="3"/>
        <v>-0.1534830815722715</v>
      </c>
    </row>
    <row r="50" spans="1:13">
      <c r="A50" t="s">
        <v>1545</v>
      </c>
      <c r="B50" t="s">
        <v>1469</v>
      </c>
      <c r="C50" t="s">
        <v>1463</v>
      </c>
      <c r="D50" t="s">
        <v>1547</v>
      </c>
      <c r="E50">
        <v>0.1476163195474991</v>
      </c>
      <c r="F50">
        <v>-7.2701600077138384E-2</v>
      </c>
      <c r="I50" t="str">
        <f t="shared" si="0"/>
        <v/>
      </c>
      <c r="J50">
        <f t="shared" si="1"/>
        <v>0.1476163195474991</v>
      </c>
      <c r="L50" t="str">
        <f t="shared" si="2"/>
        <v/>
      </c>
      <c r="M50">
        <f t="shared" si="3"/>
        <v>-7.2701600077138384E-2</v>
      </c>
    </row>
    <row r="51" spans="1:13">
      <c r="A51" t="s">
        <v>1548</v>
      </c>
      <c r="B51" t="s">
        <v>1463</v>
      </c>
      <c r="C51" t="s">
        <v>1469</v>
      </c>
      <c r="D51" t="s">
        <v>1549</v>
      </c>
      <c r="E51">
        <v>-0.10248996421760111</v>
      </c>
      <c r="F51">
        <v>-0.1503099872232771</v>
      </c>
      <c r="I51">
        <f t="shared" si="0"/>
        <v>-0.10248996421760111</v>
      </c>
      <c r="J51" t="str">
        <f t="shared" si="1"/>
        <v/>
      </c>
      <c r="L51">
        <f t="shared" si="2"/>
        <v>-0.1503099872232771</v>
      </c>
      <c r="M51" t="str">
        <f t="shared" si="3"/>
        <v/>
      </c>
    </row>
    <row r="52" spans="1:13">
      <c r="A52" t="s">
        <v>1548</v>
      </c>
      <c r="B52" t="s">
        <v>1469</v>
      </c>
      <c r="C52" t="s">
        <v>1463</v>
      </c>
      <c r="D52" t="s">
        <v>1550</v>
      </c>
      <c r="E52">
        <v>-0.14757379549832761</v>
      </c>
      <c r="F52">
        <v>-0.1503099872232771</v>
      </c>
      <c r="I52" t="str">
        <f t="shared" si="0"/>
        <v/>
      </c>
      <c r="J52">
        <f t="shared" si="1"/>
        <v>-0.14757379549832761</v>
      </c>
      <c r="L52" t="str">
        <f t="shared" si="2"/>
        <v/>
      </c>
      <c r="M52">
        <f t="shared" si="3"/>
        <v>-0.1503099872232771</v>
      </c>
    </row>
    <row r="53" spans="1:13">
      <c r="A53" t="s">
        <v>1551</v>
      </c>
      <c r="B53" t="s">
        <v>1469</v>
      </c>
      <c r="C53" t="s">
        <v>1463</v>
      </c>
      <c r="D53" t="s">
        <v>1552</v>
      </c>
      <c r="E53">
        <v>-5.585577905619532E-3</v>
      </c>
      <c r="F53">
        <v>-0.1470749860739399</v>
      </c>
      <c r="I53" t="str">
        <f t="shared" si="0"/>
        <v/>
      </c>
      <c r="J53">
        <f t="shared" si="1"/>
        <v>-5.585577905619532E-3</v>
      </c>
      <c r="L53" t="str">
        <f t="shared" si="2"/>
        <v/>
      </c>
      <c r="M53">
        <f t="shared" si="3"/>
        <v>-0.1470749860739399</v>
      </c>
    </row>
    <row r="54" spans="1:13">
      <c r="A54" t="s">
        <v>1553</v>
      </c>
      <c r="B54" t="s">
        <v>1463</v>
      </c>
      <c r="C54" t="s">
        <v>1469</v>
      </c>
      <c r="D54" t="s">
        <v>1554</v>
      </c>
      <c r="E54">
        <v>0.90838378660220886</v>
      </c>
      <c r="F54">
        <v>9.632058859553172E-2</v>
      </c>
      <c r="I54">
        <f t="shared" si="0"/>
        <v>0.90838378660220886</v>
      </c>
      <c r="J54" t="str">
        <f t="shared" si="1"/>
        <v/>
      </c>
      <c r="L54">
        <f t="shared" si="2"/>
        <v>9.632058859553172E-2</v>
      </c>
      <c r="M54" t="str">
        <f t="shared" si="3"/>
        <v/>
      </c>
    </row>
    <row r="55" spans="1:13">
      <c r="A55" t="s">
        <v>1555</v>
      </c>
      <c r="B55" t="s">
        <v>1463</v>
      </c>
      <c r="C55" t="s">
        <v>1469</v>
      </c>
      <c r="D55" t="s">
        <v>1556</v>
      </c>
      <c r="E55">
        <v>-0.29538266684209891</v>
      </c>
      <c r="F55">
        <v>-0.1503099872232771</v>
      </c>
      <c r="I55">
        <f t="shared" si="0"/>
        <v>-0.29538266684209891</v>
      </c>
      <c r="J55" t="str">
        <f t="shared" si="1"/>
        <v/>
      </c>
      <c r="L55">
        <f t="shared" si="2"/>
        <v>-0.1503099872232771</v>
      </c>
      <c r="M55" t="str">
        <f t="shared" si="3"/>
        <v/>
      </c>
    </row>
    <row r="56" spans="1:13">
      <c r="A56" t="s">
        <v>1555</v>
      </c>
      <c r="B56" t="s">
        <v>1469</v>
      </c>
      <c r="C56" t="s">
        <v>1463</v>
      </c>
      <c r="D56" t="s">
        <v>1557</v>
      </c>
      <c r="E56">
        <v>-0.14757379549832761</v>
      </c>
      <c r="F56">
        <v>-0.1503099872232771</v>
      </c>
      <c r="I56" t="str">
        <f t="shared" si="0"/>
        <v/>
      </c>
      <c r="J56">
        <f t="shared" si="1"/>
        <v>-0.14757379549832761</v>
      </c>
      <c r="L56" t="str">
        <f t="shared" si="2"/>
        <v/>
      </c>
      <c r="M56">
        <f t="shared" si="3"/>
        <v>-0.1503099872232771</v>
      </c>
    </row>
    <row r="57" spans="1:13">
      <c r="A57" t="s">
        <v>1558</v>
      </c>
      <c r="B57" t="s">
        <v>1463</v>
      </c>
      <c r="C57" t="s">
        <v>1469</v>
      </c>
      <c r="D57" t="s">
        <v>1559</v>
      </c>
      <c r="E57">
        <v>-0.69684094600141933</v>
      </c>
      <c r="F57">
        <v>-0.33659424266870458</v>
      </c>
      <c r="I57">
        <f t="shared" si="0"/>
        <v>-0.69684094600141933</v>
      </c>
      <c r="J57" t="str">
        <f t="shared" si="1"/>
        <v/>
      </c>
      <c r="L57">
        <f t="shared" si="2"/>
        <v>-0.33659424266870458</v>
      </c>
      <c r="M57" t="str">
        <f t="shared" si="3"/>
        <v/>
      </c>
    </row>
    <row r="58" spans="1:13">
      <c r="A58" t="s">
        <v>1560</v>
      </c>
      <c r="B58" t="s">
        <v>1469</v>
      </c>
      <c r="C58" t="s">
        <v>1463</v>
      </c>
      <c r="D58" t="s">
        <v>1561</v>
      </c>
      <c r="E58">
        <v>-0.87006942507983553</v>
      </c>
      <c r="F58">
        <v>-0.24873672262752261</v>
      </c>
      <c r="I58" t="str">
        <f t="shared" si="0"/>
        <v/>
      </c>
      <c r="J58">
        <f t="shared" si="1"/>
        <v>-0.87006942507983553</v>
      </c>
      <c r="L58" t="str">
        <f t="shared" si="2"/>
        <v/>
      </c>
      <c r="M58">
        <f t="shared" si="3"/>
        <v>-0.24873672262752261</v>
      </c>
    </row>
    <row r="59" spans="1:13">
      <c r="A59" t="s">
        <v>1560</v>
      </c>
      <c r="B59" t="s">
        <v>1463</v>
      </c>
      <c r="C59" t="s">
        <v>1469</v>
      </c>
      <c r="D59" t="s">
        <v>359</v>
      </c>
      <c r="E59">
        <v>0.97540255041035562</v>
      </c>
      <c r="F59">
        <v>5.325249583042041E-2</v>
      </c>
      <c r="I59">
        <f t="shared" si="0"/>
        <v>0.97540255041035562</v>
      </c>
      <c r="J59" t="str">
        <f t="shared" si="1"/>
        <v/>
      </c>
      <c r="L59">
        <f t="shared" si="2"/>
        <v>5.325249583042041E-2</v>
      </c>
      <c r="M59" t="str">
        <f t="shared" si="3"/>
        <v/>
      </c>
    </row>
    <row r="60" spans="1:13">
      <c r="A60" t="s">
        <v>1562</v>
      </c>
      <c r="B60" t="s">
        <v>1469</v>
      </c>
      <c r="C60" t="s">
        <v>1463</v>
      </c>
      <c r="D60" t="s">
        <v>1563</v>
      </c>
      <c r="E60">
        <v>-0.3493378768637046</v>
      </c>
      <c r="F60">
        <v>-0.1614757289001918</v>
      </c>
      <c r="I60" t="str">
        <f t="shared" si="0"/>
        <v/>
      </c>
      <c r="J60">
        <f t="shared" si="1"/>
        <v>-0.3493378768637046</v>
      </c>
      <c r="L60" t="str">
        <f t="shared" si="2"/>
        <v/>
      </c>
      <c r="M60">
        <f t="shared" si="3"/>
        <v>-0.1614757289001918</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4826-9B49-4459-B33C-67821E0588E6}">
  <dimension ref="A1:P59"/>
  <sheetViews>
    <sheetView workbookViewId="0">
      <selection activeCell="O2" sqref="O2:P2"/>
    </sheetView>
  </sheetViews>
  <sheetFormatPr defaultRowHeight="14.25"/>
  <cols>
    <col min="9" max="9" width="13.875" bestFit="1" customWidth="1"/>
    <col min="10" max="10" width="9.5" bestFit="1" customWidth="1"/>
    <col min="12" max="12" width="12.5" bestFit="1" customWidth="1"/>
    <col min="13" max="13" width="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1564</v>
      </c>
      <c r="B2" t="s">
        <v>1565</v>
      </c>
      <c r="D2" t="s">
        <v>1566</v>
      </c>
      <c r="E2">
        <v>-0.41133204210426172</v>
      </c>
      <c r="F2">
        <v>-7.22163262539946E-2</v>
      </c>
      <c r="G2">
        <v>0.54030999999999996</v>
      </c>
      <c r="I2">
        <f>IF(B2="Draconicus",E2,"")</f>
        <v>-0.41133204210426172</v>
      </c>
      <c r="J2" t="str">
        <f>IF(B2="Draconicus","",E2)</f>
        <v/>
      </c>
      <c r="L2">
        <f>IF(B2="Draconicus",F2,"")</f>
        <v>-7.22163262539946E-2</v>
      </c>
      <c r="M2" t="str">
        <f>IF(B2="Draconicus","",F2)</f>
        <v/>
      </c>
      <c r="O2" s="3">
        <f>_xlfn.STDEV.P(E2:E59)</f>
        <v>0.38325702084501762</v>
      </c>
      <c r="P2" s="3">
        <f>_xlfn.STDEV.P(F2:F59)</f>
        <v>8.5567493427537458E-2</v>
      </c>
    </row>
    <row r="3" spans="1:16">
      <c r="A3" t="s">
        <v>1564</v>
      </c>
      <c r="B3" t="s">
        <v>1565</v>
      </c>
      <c r="D3" t="s">
        <v>1567</v>
      </c>
      <c r="E3">
        <v>-0.62968698662814204</v>
      </c>
      <c r="F3">
        <v>-0.16487058244973951</v>
      </c>
      <c r="I3">
        <f t="shared" ref="I3:I59" si="0">IF(B3="Draconicus",E3,"")</f>
        <v>-0.62968698662814204</v>
      </c>
      <c r="J3" t="str">
        <f t="shared" ref="J3:J59" si="1">IF(B3="Draconicus","",E3)</f>
        <v/>
      </c>
      <c r="L3">
        <f t="shared" ref="L3:L59" si="2">IF(B3="Draconicus",F3,"")</f>
        <v>-0.16487058244973951</v>
      </c>
      <c r="M3" t="str">
        <f t="shared" ref="M3:M59" si="3">IF(B3="Draconicus","",F3)</f>
        <v/>
      </c>
    </row>
    <row r="4" spans="1:16">
      <c r="A4" t="s">
        <v>1564</v>
      </c>
      <c r="B4" t="s">
        <v>1565</v>
      </c>
      <c r="D4" t="s">
        <v>1568</v>
      </c>
      <c r="E4">
        <v>-0.56415580208882865</v>
      </c>
      <c r="F4">
        <v>-0.22990108794856379</v>
      </c>
      <c r="I4">
        <f t="shared" si="0"/>
        <v>-0.56415580208882865</v>
      </c>
      <c r="J4" t="str">
        <f t="shared" si="1"/>
        <v/>
      </c>
      <c r="L4">
        <f t="shared" si="2"/>
        <v>-0.22990108794856379</v>
      </c>
      <c r="M4" t="str">
        <f t="shared" si="3"/>
        <v/>
      </c>
    </row>
    <row r="5" spans="1:16">
      <c r="A5" t="s">
        <v>1569</v>
      </c>
      <c r="B5" t="s">
        <v>1225</v>
      </c>
      <c r="C5" t="s">
        <v>1565</v>
      </c>
      <c r="D5" t="s">
        <v>1570</v>
      </c>
      <c r="E5">
        <v>0.53823068279864938</v>
      </c>
      <c r="F5">
        <v>-8.5878881556480602E-2</v>
      </c>
      <c r="I5" t="str">
        <f t="shared" si="0"/>
        <v/>
      </c>
      <c r="J5">
        <f t="shared" si="1"/>
        <v>0.53823068279864938</v>
      </c>
      <c r="L5" t="str">
        <f t="shared" si="2"/>
        <v/>
      </c>
      <c r="M5">
        <f t="shared" si="3"/>
        <v>-8.5878881556480602E-2</v>
      </c>
    </row>
    <row r="6" spans="1:16">
      <c r="A6" t="s">
        <v>1569</v>
      </c>
      <c r="B6" t="s">
        <v>1565</v>
      </c>
      <c r="C6" t="s">
        <v>1225</v>
      </c>
      <c r="D6" t="s">
        <v>1571</v>
      </c>
      <c r="E6">
        <v>-0.4141907922764998</v>
      </c>
      <c r="F6">
        <v>-0.19339888634027799</v>
      </c>
      <c r="I6">
        <f t="shared" si="0"/>
        <v>-0.4141907922764998</v>
      </c>
      <c r="J6" t="str">
        <f t="shared" si="1"/>
        <v/>
      </c>
      <c r="L6">
        <f t="shared" si="2"/>
        <v>-0.19339888634027799</v>
      </c>
      <c r="M6" t="str">
        <f t="shared" si="3"/>
        <v/>
      </c>
    </row>
    <row r="7" spans="1:16">
      <c r="A7" t="s">
        <v>1569</v>
      </c>
      <c r="B7" t="s">
        <v>1225</v>
      </c>
      <c r="C7" t="s">
        <v>1565</v>
      </c>
      <c r="D7" t="s">
        <v>1572</v>
      </c>
      <c r="E7">
        <v>-0.52515713377980999</v>
      </c>
      <c r="F7">
        <v>-0.1503099872232771</v>
      </c>
      <c r="I7" t="str">
        <f t="shared" si="0"/>
        <v/>
      </c>
      <c r="J7">
        <f t="shared" si="1"/>
        <v>-0.52515713377980999</v>
      </c>
      <c r="L7" t="str">
        <f t="shared" si="2"/>
        <v/>
      </c>
      <c r="M7">
        <f t="shared" si="3"/>
        <v>-0.1503099872232771</v>
      </c>
    </row>
    <row r="8" spans="1:16">
      <c r="A8" t="s">
        <v>1573</v>
      </c>
      <c r="B8" t="s">
        <v>1225</v>
      </c>
      <c r="C8" t="s">
        <v>1565</v>
      </c>
      <c r="D8" t="s">
        <v>1574</v>
      </c>
      <c r="E8">
        <v>0.18728345579768191</v>
      </c>
      <c r="F8">
        <v>-0.14621742688833159</v>
      </c>
      <c r="I8" t="str">
        <f t="shared" si="0"/>
        <v/>
      </c>
      <c r="J8">
        <f t="shared" si="1"/>
        <v>0.18728345579768191</v>
      </c>
      <c r="L8" t="str">
        <f t="shared" si="2"/>
        <v/>
      </c>
      <c r="M8">
        <f t="shared" si="3"/>
        <v>-0.14621742688833159</v>
      </c>
    </row>
    <row r="9" spans="1:16">
      <c r="A9" t="s">
        <v>1575</v>
      </c>
      <c r="B9" t="s">
        <v>1565</v>
      </c>
      <c r="C9" t="s">
        <v>1225</v>
      </c>
      <c r="D9" t="s">
        <v>1576</v>
      </c>
      <c r="E9">
        <v>-0.55334750458861826</v>
      </c>
      <c r="F9">
        <v>-0.235929371141025</v>
      </c>
      <c r="I9">
        <f t="shared" si="0"/>
        <v>-0.55334750458861826</v>
      </c>
      <c r="J9" t="str">
        <f t="shared" si="1"/>
        <v/>
      </c>
      <c r="L9">
        <f t="shared" si="2"/>
        <v>-0.235929371141025</v>
      </c>
      <c r="M9" t="str">
        <f t="shared" si="3"/>
        <v/>
      </c>
    </row>
    <row r="10" spans="1:16">
      <c r="A10" t="s">
        <v>1577</v>
      </c>
      <c r="B10" t="s">
        <v>1565</v>
      </c>
      <c r="C10" t="s">
        <v>1225</v>
      </c>
      <c r="D10" t="s">
        <v>1578</v>
      </c>
      <c r="E10">
        <v>9.5709624721680209E-2</v>
      </c>
      <c r="F10">
        <v>-0.15310581932665801</v>
      </c>
      <c r="I10">
        <f t="shared" si="0"/>
        <v>9.5709624721680209E-2</v>
      </c>
      <c r="J10" t="str">
        <f t="shared" si="1"/>
        <v/>
      </c>
      <c r="L10">
        <f t="shared" si="2"/>
        <v>-0.15310581932665801</v>
      </c>
      <c r="M10" t="str">
        <f t="shared" si="3"/>
        <v/>
      </c>
    </row>
    <row r="11" spans="1:16">
      <c r="A11" t="s">
        <v>1577</v>
      </c>
      <c r="B11" t="s">
        <v>1565</v>
      </c>
      <c r="C11" t="s">
        <v>1225</v>
      </c>
      <c r="D11" t="s">
        <v>1579</v>
      </c>
      <c r="E11">
        <v>-0.14757379549832761</v>
      </c>
      <c r="F11">
        <v>-0.1503099872232771</v>
      </c>
      <c r="I11">
        <f t="shared" si="0"/>
        <v>-0.14757379549832761</v>
      </c>
      <c r="J11" t="str">
        <f t="shared" si="1"/>
        <v/>
      </c>
      <c r="L11">
        <f t="shared" si="2"/>
        <v>-0.1503099872232771</v>
      </c>
      <c r="M11" t="str">
        <f t="shared" si="3"/>
        <v/>
      </c>
    </row>
    <row r="12" spans="1:16">
      <c r="A12" t="s">
        <v>1577</v>
      </c>
      <c r="B12" t="s">
        <v>1225</v>
      </c>
      <c r="C12" t="s">
        <v>1565</v>
      </c>
      <c r="D12" t="s">
        <v>1580</v>
      </c>
      <c r="E12">
        <v>-0.38494273365857801</v>
      </c>
      <c r="F12">
        <v>-0.27951856212884979</v>
      </c>
      <c r="I12" t="str">
        <f t="shared" si="0"/>
        <v/>
      </c>
      <c r="J12">
        <f t="shared" si="1"/>
        <v>-0.38494273365857801</v>
      </c>
      <c r="L12" t="str">
        <f t="shared" si="2"/>
        <v/>
      </c>
      <c r="M12">
        <f t="shared" si="3"/>
        <v>-0.27951856212884979</v>
      </c>
    </row>
    <row r="13" spans="1:16">
      <c r="A13" t="s">
        <v>1577</v>
      </c>
      <c r="B13" t="s">
        <v>1565</v>
      </c>
      <c r="C13" t="s">
        <v>1225</v>
      </c>
      <c r="D13" t="s">
        <v>1581</v>
      </c>
      <c r="E13">
        <v>-0.92915142795917083</v>
      </c>
      <c r="F13">
        <v>-0.2608719892257641</v>
      </c>
      <c r="I13">
        <f t="shared" si="0"/>
        <v>-0.92915142795917083</v>
      </c>
      <c r="J13" t="str">
        <f t="shared" si="1"/>
        <v/>
      </c>
      <c r="L13">
        <f t="shared" si="2"/>
        <v>-0.2608719892257641</v>
      </c>
      <c r="M13" t="str">
        <f t="shared" si="3"/>
        <v/>
      </c>
    </row>
    <row r="14" spans="1:16">
      <c r="A14" t="s">
        <v>1582</v>
      </c>
      <c r="B14" t="s">
        <v>1225</v>
      </c>
      <c r="C14" t="s">
        <v>1565</v>
      </c>
      <c r="D14" t="s">
        <v>1583</v>
      </c>
      <c r="E14">
        <v>-0.14757379549832761</v>
      </c>
      <c r="F14">
        <v>-0.1503099872232771</v>
      </c>
      <c r="I14" t="str">
        <f t="shared" si="0"/>
        <v/>
      </c>
      <c r="J14">
        <f t="shared" si="1"/>
        <v>-0.14757379549832761</v>
      </c>
      <c r="L14" t="str">
        <f t="shared" si="2"/>
        <v/>
      </c>
      <c r="M14">
        <f t="shared" si="3"/>
        <v>-0.1503099872232771</v>
      </c>
    </row>
    <row r="15" spans="1:16">
      <c r="A15" t="s">
        <v>1582</v>
      </c>
      <c r="B15" t="s">
        <v>1225</v>
      </c>
      <c r="C15" t="s">
        <v>1565</v>
      </c>
      <c r="D15" t="s">
        <v>1584</v>
      </c>
      <c r="E15">
        <v>-0.18611408719772399</v>
      </c>
      <c r="F15">
        <v>-0.15346993202024581</v>
      </c>
      <c r="I15" t="str">
        <f t="shared" si="0"/>
        <v/>
      </c>
      <c r="J15">
        <f t="shared" si="1"/>
        <v>-0.18611408719772399</v>
      </c>
      <c r="L15" t="str">
        <f t="shared" si="2"/>
        <v/>
      </c>
      <c r="M15">
        <f t="shared" si="3"/>
        <v>-0.15346993202024581</v>
      </c>
    </row>
    <row r="16" spans="1:16">
      <c r="A16" t="s">
        <v>1582</v>
      </c>
      <c r="B16" t="s">
        <v>1565</v>
      </c>
      <c r="C16" t="s">
        <v>1225</v>
      </c>
      <c r="D16" t="s">
        <v>1585</v>
      </c>
      <c r="E16">
        <v>-0.9496688910988178</v>
      </c>
      <c r="F16">
        <v>-0.29791859167392892</v>
      </c>
      <c r="I16">
        <f t="shared" si="0"/>
        <v>-0.9496688910988178</v>
      </c>
      <c r="J16" t="str">
        <f t="shared" si="1"/>
        <v/>
      </c>
      <c r="L16">
        <f t="shared" si="2"/>
        <v>-0.29791859167392892</v>
      </c>
      <c r="M16" t="str">
        <f t="shared" si="3"/>
        <v/>
      </c>
    </row>
    <row r="17" spans="1:13">
      <c r="A17" t="s">
        <v>1586</v>
      </c>
      <c r="B17" t="s">
        <v>1225</v>
      </c>
      <c r="C17" t="s">
        <v>1565</v>
      </c>
      <c r="D17" t="s">
        <v>1587</v>
      </c>
      <c r="E17">
        <v>-0.49470296749215659</v>
      </c>
      <c r="F17">
        <v>-1.692775969892896E-2</v>
      </c>
      <c r="I17" t="str">
        <f t="shared" si="0"/>
        <v/>
      </c>
      <c r="J17">
        <f t="shared" si="1"/>
        <v>-0.49470296749215659</v>
      </c>
      <c r="L17" t="str">
        <f t="shared" si="2"/>
        <v/>
      </c>
      <c r="M17">
        <f t="shared" si="3"/>
        <v>-1.692775969892896E-2</v>
      </c>
    </row>
    <row r="18" spans="1:13">
      <c r="A18" t="s">
        <v>1586</v>
      </c>
      <c r="B18" t="s">
        <v>1565</v>
      </c>
      <c r="C18" t="s">
        <v>1225</v>
      </c>
      <c r="D18" t="s">
        <v>1588</v>
      </c>
      <c r="E18">
        <v>-0.27745143876377998</v>
      </c>
      <c r="F18">
        <v>-2.3281324709373219E-2</v>
      </c>
      <c r="I18">
        <f t="shared" si="0"/>
        <v>-0.27745143876377998</v>
      </c>
      <c r="J18" t="str">
        <f t="shared" si="1"/>
        <v/>
      </c>
      <c r="L18">
        <f t="shared" si="2"/>
        <v>-2.3281324709373219E-2</v>
      </c>
      <c r="M18" t="str">
        <f t="shared" si="3"/>
        <v/>
      </c>
    </row>
    <row r="19" spans="1:13">
      <c r="A19" t="s">
        <v>1586</v>
      </c>
      <c r="B19" t="s">
        <v>1225</v>
      </c>
      <c r="C19" t="s">
        <v>1565</v>
      </c>
      <c r="D19" t="s">
        <v>1589</v>
      </c>
      <c r="E19">
        <v>4.8945966930429741E-2</v>
      </c>
      <c r="F19">
        <v>-0.15487461072906319</v>
      </c>
      <c r="I19" t="str">
        <f t="shared" si="0"/>
        <v/>
      </c>
      <c r="J19">
        <f t="shared" si="1"/>
        <v>4.8945966930429741E-2</v>
      </c>
      <c r="L19" t="str">
        <f t="shared" si="2"/>
        <v/>
      </c>
      <c r="M19">
        <f t="shared" si="3"/>
        <v>-0.15487461072906319</v>
      </c>
    </row>
    <row r="20" spans="1:13">
      <c r="A20" t="s">
        <v>1590</v>
      </c>
      <c r="B20" t="s">
        <v>1565</v>
      </c>
      <c r="C20" t="s">
        <v>1225</v>
      </c>
      <c r="D20" t="s">
        <v>1591</v>
      </c>
      <c r="E20">
        <v>9.1266654168952854E-2</v>
      </c>
      <c r="F20">
        <v>0.14538230071461061</v>
      </c>
      <c r="I20">
        <f t="shared" si="0"/>
        <v>9.1266654168952854E-2</v>
      </c>
      <c r="J20" t="str">
        <f t="shared" si="1"/>
        <v/>
      </c>
      <c r="L20">
        <f t="shared" si="2"/>
        <v>0.14538230071461061</v>
      </c>
      <c r="M20" t="str">
        <f t="shared" si="3"/>
        <v/>
      </c>
    </row>
    <row r="21" spans="1:13">
      <c r="A21" t="s">
        <v>1590</v>
      </c>
      <c r="B21" t="s">
        <v>1565</v>
      </c>
      <c r="C21" t="s">
        <v>1225</v>
      </c>
      <c r="D21" t="s">
        <v>1592</v>
      </c>
      <c r="E21">
        <v>-0.86204350044817524</v>
      </c>
      <c r="F21">
        <v>-0.31632571499501239</v>
      </c>
      <c r="I21">
        <f t="shared" si="0"/>
        <v>-0.86204350044817524</v>
      </c>
      <c r="J21" t="str">
        <f t="shared" si="1"/>
        <v/>
      </c>
      <c r="L21">
        <f t="shared" si="2"/>
        <v>-0.31632571499501239</v>
      </c>
      <c r="M21" t="str">
        <f t="shared" si="3"/>
        <v/>
      </c>
    </row>
    <row r="22" spans="1:13">
      <c r="A22" t="s">
        <v>1590</v>
      </c>
      <c r="B22" t="s">
        <v>1225</v>
      </c>
      <c r="C22" t="s">
        <v>1565</v>
      </c>
      <c r="D22" t="s">
        <v>1593</v>
      </c>
      <c r="E22">
        <v>0.13947714442046519</v>
      </c>
      <c r="F22">
        <v>-5.877014957386667E-2</v>
      </c>
      <c r="I22" t="str">
        <f t="shared" si="0"/>
        <v/>
      </c>
      <c r="J22">
        <f t="shared" si="1"/>
        <v>0.13947714442046519</v>
      </c>
      <c r="L22" t="str">
        <f t="shared" si="2"/>
        <v/>
      </c>
      <c r="M22">
        <f t="shared" si="3"/>
        <v>-5.877014957386667E-2</v>
      </c>
    </row>
    <row r="23" spans="1:13">
      <c r="A23" t="s">
        <v>1590</v>
      </c>
      <c r="B23" t="s">
        <v>1225</v>
      </c>
      <c r="C23" t="s">
        <v>1565</v>
      </c>
      <c r="D23" t="s">
        <v>1594</v>
      </c>
      <c r="E23">
        <v>-0.34464598266162749</v>
      </c>
      <c r="F23">
        <v>-0.1503099872232771</v>
      </c>
      <c r="I23" t="str">
        <f t="shared" si="0"/>
        <v/>
      </c>
      <c r="J23">
        <f t="shared" si="1"/>
        <v>-0.34464598266162749</v>
      </c>
      <c r="L23" t="str">
        <f t="shared" si="2"/>
        <v/>
      </c>
      <c r="M23">
        <f t="shared" si="3"/>
        <v>-0.1503099872232771</v>
      </c>
    </row>
    <row r="24" spans="1:13">
      <c r="A24" t="s">
        <v>1595</v>
      </c>
      <c r="B24" t="s">
        <v>1565</v>
      </c>
      <c r="C24" t="s">
        <v>1225</v>
      </c>
      <c r="D24" t="s">
        <v>1596</v>
      </c>
      <c r="E24">
        <v>-9.7182805091414748E-2</v>
      </c>
      <c r="F24">
        <v>-0.17620872113683669</v>
      </c>
      <c r="I24">
        <f t="shared" si="0"/>
        <v>-9.7182805091414748E-2</v>
      </c>
      <c r="J24" t="str">
        <f t="shared" si="1"/>
        <v/>
      </c>
      <c r="L24">
        <f t="shared" si="2"/>
        <v>-0.17620872113683669</v>
      </c>
      <c r="M24" t="str">
        <f t="shared" si="3"/>
        <v/>
      </c>
    </row>
    <row r="25" spans="1:13">
      <c r="A25" t="s">
        <v>1595</v>
      </c>
      <c r="B25" t="s">
        <v>1225</v>
      </c>
      <c r="C25" t="s">
        <v>1565</v>
      </c>
      <c r="D25" t="s">
        <v>1597</v>
      </c>
      <c r="E25">
        <v>-0.38712028904882678</v>
      </c>
      <c r="F25">
        <v>-0.1503099872232771</v>
      </c>
      <c r="I25" t="str">
        <f t="shared" si="0"/>
        <v/>
      </c>
      <c r="J25">
        <f t="shared" si="1"/>
        <v>-0.38712028904882678</v>
      </c>
      <c r="L25" t="str">
        <f t="shared" si="2"/>
        <v/>
      </c>
      <c r="M25">
        <f t="shared" si="3"/>
        <v>-0.1503099872232771</v>
      </c>
    </row>
    <row r="26" spans="1:13">
      <c r="A26" t="s">
        <v>1598</v>
      </c>
      <c r="B26" t="s">
        <v>1225</v>
      </c>
      <c r="C26" t="s">
        <v>1565</v>
      </c>
      <c r="D26" t="s">
        <v>1599</v>
      </c>
      <c r="E26">
        <v>-0.28521838499606311</v>
      </c>
      <c r="F26">
        <v>-0.16545777905503989</v>
      </c>
      <c r="I26" t="str">
        <f t="shared" si="0"/>
        <v/>
      </c>
      <c r="J26">
        <f t="shared" si="1"/>
        <v>-0.28521838499606311</v>
      </c>
      <c r="L26" t="str">
        <f t="shared" si="2"/>
        <v/>
      </c>
      <c r="M26">
        <f t="shared" si="3"/>
        <v>-0.16545777905503989</v>
      </c>
    </row>
    <row r="27" spans="1:13">
      <c r="A27" t="s">
        <v>1598</v>
      </c>
      <c r="B27" t="s">
        <v>1565</v>
      </c>
      <c r="C27" t="s">
        <v>1225</v>
      </c>
      <c r="D27" t="s">
        <v>1600</v>
      </c>
      <c r="E27">
        <v>-0.34626741986118298</v>
      </c>
      <c r="F27">
        <v>-0.13520695772484059</v>
      </c>
      <c r="I27">
        <f t="shared" si="0"/>
        <v>-0.34626741986118298</v>
      </c>
      <c r="J27" t="str">
        <f t="shared" si="1"/>
        <v/>
      </c>
      <c r="L27">
        <f t="shared" si="2"/>
        <v>-0.13520695772484059</v>
      </c>
      <c r="M27" t="str">
        <f t="shared" si="3"/>
        <v/>
      </c>
    </row>
    <row r="28" spans="1:13">
      <c r="A28" t="s">
        <v>1601</v>
      </c>
      <c r="B28" t="s">
        <v>1225</v>
      </c>
      <c r="C28" t="s">
        <v>1565</v>
      </c>
      <c r="D28" t="s">
        <v>1602</v>
      </c>
      <c r="E28">
        <v>-0.32076355235170562</v>
      </c>
      <c r="F28">
        <v>-0.1508792207395282</v>
      </c>
      <c r="I28" t="str">
        <f t="shared" si="0"/>
        <v/>
      </c>
      <c r="J28">
        <f t="shared" si="1"/>
        <v>-0.32076355235170562</v>
      </c>
      <c r="L28" t="str">
        <f t="shared" si="2"/>
        <v/>
      </c>
      <c r="M28">
        <f t="shared" si="3"/>
        <v>-0.1508792207395282</v>
      </c>
    </row>
    <row r="29" spans="1:13">
      <c r="A29" t="s">
        <v>1601</v>
      </c>
      <c r="B29" t="s">
        <v>1565</v>
      </c>
      <c r="C29" t="s">
        <v>1225</v>
      </c>
      <c r="D29" t="s">
        <v>1603</v>
      </c>
      <c r="E29">
        <v>-0.14757379549832761</v>
      </c>
      <c r="F29">
        <v>-0.1503099872232771</v>
      </c>
      <c r="I29">
        <f t="shared" si="0"/>
        <v>-0.14757379549832761</v>
      </c>
      <c r="J29" t="str">
        <f t="shared" si="1"/>
        <v/>
      </c>
      <c r="L29">
        <f t="shared" si="2"/>
        <v>-0.1503099872232771</v>
      </c>
      <c r="M29" t="str">
        <f t="shared" si="3"/>
        <v/>
      </c>
    </row>
    <row r="30" spans="1:13">
      <c r="A30" t="s">
        <v>1604</v>
      </c>
      <c r="B30" t="s">
        <v>1565</v>
      </c>
      <c r="C30" t="s">
        <v>1225</v>
      </c>
      <c r="D30" t="s">
        <v>1605</v>
      </c>
      <c r="E30">
        <v>-0.43169320639938519</v>
      </c>
      <c r="F30">
        <v>-0.1534830815722715</v>
      </c>
      <c r="I30">
        <f t="shared" si="0"/>
        <v>-0.43169320639938519</v>
      </c>
      <c r="J30" t="str">
        <f t="shared" si="1"/>
        <v/>
      </c>
      <c r="L30">
        <f t="shared" si="2"/>
        <v>-0.1534830815722715</v>
      </c>
      <c r="M30" t="str">
        <f t="shared" si="3"/>
        <v/>
      </c>
    </row>
    <row r="31" spans="1:13">
      <c r="A31" t="s">
        <v>1606</v>
      </c>
      <c r="B31" t="s">
        <v>1225</v>
      </c>
      <c r="C31" t="s">
        <v>1565</v>
      </c>
      <c r="D31" t="s">
        <v>95</v>
      </c>
      <c r="E31">
        <v>0.56197408809077931</v>
      </c>
      <c r="F31">
        <v>-8.055032744325713E-2</v>
      </c>
      <c r="I31" t="str">
        <f t="shared" si="0"/>
        <v/>
      </c>
      <c r="J31">
        <f t="shared" si="1"/>
        <v>0.56197408809077931</v>
      </c>
      <c r="L31" t="str">
        <f t="shared" si="2"/>
        <v/>
      </c>
      <c r="M31">
        <f t="shared" si="3"/>
        <v>-8.055032744325713E-2</v>
      </c>
    </row>
    <row r="32" spans="1:13">
      <c r="A32" t="s">
        <v>1607</v>
      </c>
      <c r="B32" t="s">
        <v>1565</v>
      </c>
      <c r="C32" t="s">
        <v>1225</v>
      </c>
      <c r="D32" t="s">
        <v>1608</v>
      </c>
      <c r="E32">
        <v>0.66865041288759919</v>
      </c>
      <c r="F32">
        <v>-0.12901626139258179</v>
      </c>
      <c r="I32">
        <f t="shared" si="0"/>
        <v>0.66865041288759919</v>
      </c>
      <c r="J32" t="str">
        <f t="shared" si="1"/>
        <v/>
      </c>
      <c r="L32">
        <f t="shared" si="2"/>
        <v>-0.12901626139258179</v>
      </c>
      <c r="M32" t="str">
        <f t="shared" si="3"/>
        <v/>
      </c>
    </row>
    <row r="33" spans="1:13">
      <c r="A33" t="s">
        <v>1607</v>
      </c>
      <c r="B33" t="s">
        <v>1225</v>
      </c>
      <c r="C33" t="s">
        <v>1565</v>
      </c>
      <c r="D33" t="s">
        <v>1609</v>
      </c>
      <c r="E33">
        <v>-0.843812714394504</v>
      </c>
      <c r="F33">
        <v>-0.26984807016321127</v>
      </c>
      <c r="I33" t="str">
        <f t="shared" si="0"/>
        <v/>
      </c>
      <c r="J33">
        <f t="shared" si="1"/>
        <v>-0.843812714394504</v>
      </c>
      <c r="L33" t="str">
        <f t="shared" si="2"/>
        <v/>
      </c>
      <c r="M33">
        <f t="shared" si="3"/>
        <v>-0.26984807016321127</v>
      </c>
    </row>
    <row r="34" spans="1:13">
      <c r="A34" t="s">
        <v>1610</v>
      </c>
      <c r="B34" t="s">
        <v>1565</v>
      </c>
      <c r="C34" t="s">
        <v>1225</v>
      </c>
      <c r="D34" t="s">
        <v>1611</v>
      </c>
      <c r="E34">
        <v>-0.2007794328315444</v>
      </c>
      <c r="F34">
        <v>7.8672885225984646E-2</v>
      </c>
      <c r="I34">
        <f t="shared" si="0"/>
        <v>-0.2007794328315444</v>
      </c>
      <c r="J34" t="str">
        <f t="shared" si="1"/>
        <v/>
      </c>
      <c r="L34">
        <f t="shared" si="2"/>
        <v>7.8672885225984646E-2</v>
      </c>
      <c r="M34" t="str">
        <f t="shared" si="3"/>
        <v/>
      </c>
    </row>
    <row r="35" spans="1:13">
      <c r="A35" t="s">
        <v>1612</v>
      </c>
      <c r="B35" t="s">
        <v>1225</v>
      </c>
      <c r="C35" t="s">
        <v>1565</v>
      </c>
      <c r="D35" t="s">
        <v>1613</v>
      </c>
      <c r="E35">
        <v>-7.5385891016958917E-2</v>
      </c>
      <c r="F35">
        <v>-7.5870789356902113E-2</v>
      </c>
      <c r="I35" t="str">
        <f t="shared" si="0"/>
        <v/>
      </c>
      <c r="J35">
        <f t="shared" si="1"/>
        <v>-7.5385891016958917E-2</v>
      </c>
      <c r="L35" t="str">
        <f t="shared" si="2"/>
        <v/>
      </c>
      <c r="M35">
        <f t="shared" si="3"/>
        <v>-7.5870789356902113E-2</v>
      </c>
    </row>
    <row r="36" spans="1:13">
      <c r="A36" t="s">
        <v>1612</v>
      </c>
      <c r="B36" t="s">
        <v>1225</v>
      </c>
      <c r="C36" t="s">
        <v>1565</v>
      </c>
      <c r="D36" t="s">
        <v>1614</v>
      </c>
      <c r="E36">
        <v>-0.47617628103506821</v>
      </c>
      <c r="F36">
        <v>-9.7791359136740863E-2</v>
      </c>
      <c r="I36" t="str">
        <f t="shared" si="0"/>
        <v/>
      </c>
      <c r="J36">
        <f t="shared" si="1"/>
        <v>-0.47617628103506821</v>
      </c>
      <c r="L36" t="str">
        <f t="shared" si="2"/>
        <v/>
      </c>
      <c r="M36">
        <f t="shared" si="3"/>
        <v>-9.7791359136740863E-2</v>
      </c>
    </row>
    <row r="37" spans="1:13">
      <c r="A37" t="s">
        <v>1615</v>
      </c>
      <c r="B37" t="s">
        <v>1565</v>
      </c>
      <c r="C37" t="s">
        <v>1225</v>
      </c>
      <c r="D37" t="s">
        <v>1616</v>
      </c>
      <c r="E37">
        <v>4.2401269903437511E-2</v>
      </c>
      <c r="F37">
        <v>-0.1503099872232771</v>
      </c>
      <c r="I37">
        <f t="shared" si="0"/>
        <v>4.2401269903437511E-2</v>
      </c>
      <c r="J37" t="str">
        <f t="shared" si="1"/>
        <v/>
      </c>
      <c r="L37">
        <f t="shared" si="2"/>
        <v>-0.1503099872232771</v>
      </c>
      <c r="M37" t="str">
        <f t="shared" si="3"/>
        <v/>
      </c>
    </row>
    <row r="38" spans="1:13">
      <c r="A38" t="s">
        <v>1617</v>
      </c>
      <c r="B38" t="s">
        <v>1225</v>
      </c>
      <c r="C38" t="s">
        <v>1565</v>
      </c>
      <c r="D38" t="s">
        <v>1618</v>
      </c>
      <c r="E38">
        <v>-2.291252501791435E-2</v>
      </c>
      <c r="F38">
        <v>3.5286787908540011E-3</v>
      </c>
      <c r="I38" t="str">
        <f t="shared" si="0"/>
        <v/>
      </c>
      <c r="J38">
        <f t="shared" si="1"/>
        <v>-2.291252501791435E-2</v>
      </c>
      <c r="L38" t="str">
        <f t="shared" si="2"/>
        <v/>
      </c>
      <c r="M38">
        <f t="shared" si="3"/>
        <v>3.5286787908540011E-3</v>
      </c>
    </row>
    <row r="39" spans="1:13">
      <c r="A39" t="s">
        <v>1617</v>
      </c>
      <c r="B39" t="s">
        <v>1565</v>
      </c>
      <c r="C39" t="s">
        <v>1225</v>
      </c>
      <c r="D39" t="s">
        <v>1619</v>
      </c>
      <c r="E39">
        <v>0.11766664398217939</v>
      </c>
      <c r="F39">
        <v>-5.7709621647880238E-2</v>
      </c>
      <c r="I39">
        <f t="shared" si="0"/>
        <v>0.11766664398217939</v>
      </c>
      <c r="J39" t="str">
        <f t="shared" si="1"/>
        <v/>
      </c>
      <c r="L39">
        <f t="shared" si="2"/>
        <v>-5.7709621647880238E-2</v>
      </c>
      <c r="M39" t="str">
        <f t="shared" si="3"/>
        <v/>
      </c>
    </row>
    <row r="40" spans="1:13">
      <c r="A40" t="s">
        <v>1620</v>
      </c>
      <c r="B40" t="s">
        <v>1565</v>
      </c>
      <c r="C40" t="s">
        <v>1225</v>
      </c>
      <c r="D40" t="s">
        <v>1621</v>
      </c>
      <c r="E40">
        <v>0.47250430454381842</v>
      </c>
      <c r="F40">
        <v>-0.10447316135795021</v>
      </c>
      <c r="I40">
        <f t="shared" si="0"/>
        <v>0.47250430454381842</v>
      </c>
      <c r="J40" t="str">
        <f t="shared" si="1"/>
        <v/>
      </c>
      <c r="L40">
        <f t="shared" si="2"/>
        <v>-0.10447316135795021</v>
      </c>
      <c r="M40" t="str">
        <f t="shared" si="3"/>
        <v/>
      </c>
    </row>
    <row r="41" spans="1:13">
      <c r="A41" t="s">
        <v>1622</v>
      </c>
      <c r="B41" t="s">
        <v>1565</v>
      </c>
      <c r="C41" t="s">
        <v>1225</v>
      </c>
      <c r="D41" t="s">
        <v>1623</v>
      </c>
      <c r="E41">
        <v>-0.66053823239610487</v>
      </c>
      <c r="F41">
        <v>-0.22990108794856379</v>
      </c>
      <c r="I41">
        <f t="shared" si="0"/>
        <v>-0.66053823239610487</v>
      </c>
      <c r="J41" t="str">
        <f t="shared" si="1"/>
        <v/>
      </c>
      <c r="L41">
        <f t="shared" si="2"/>
        <v>-0.22990108794856379</v>
      </c>
      <c r="M41" t="str">
        <f t="shared" si="3"/>
        <v/>
      </c>
    </row>
    <row r="42" spans="1:13">
      <c r="A42" t="s">
        <v>1624</v>
      </c>
      <c r="B42" t="s">
        <v>1225</v>
      </c>
      <c r="C42" t="s">
        <v>1565</v>
      </c>
      <c r="D42" t="s">
        <v>1625</v>
      </c>
      <c r="E42">
        <v>-0.18644739094613491</v>
      </c>
      <c r="F42">
        <v>-0.15170253386885679</v>
      </c>
      <c r="I42" t="str">
        <f t="shared" si="0"/>
        <v/>
      </c>
      <c r="J42">
        <f t="shared" si="1"/>
        <v>-0.18644739094613491</v>
      </c>
      <c r="L42" t="str">
        <f t="shared" si="2"/>
        <v/>
      </c>
      <c r="M42">
        <f t="shared" si="3"/>
        <v>-0.15170253386885679</v>
      </c>
    </row>
    <row r="43" spans="1:13">
      <c r="A43" t="s">
        <v>1624</v>
      </c>
      <c r="B43" t="s">
        <v>1565</v>
      </c>
      <c r="C43" t="s">
        <v>1225</v>
      </c>
      <c r="D43" t="s">
        <v>1626</v>
      </c>
      <c r="E43">
        <v>7.5029978216493598E-2</v>
      </c>
      <c r="F43">
        <v>-0.1619532280465531</v>
      </c>
      <c r="I43">
        <f t="shared" si="0"/>
        <v>7.5029978216493598E-2</v>
      </c>
      <c r="J43" t="str">
        <f t="shared" si="1"/>
        <v/>
      </c>
      <c r="L43">
        <f t="shared" si="2"/>
        <v>-0.1619532280465531</v>
      </c>
      <c r="M43" t="str">
        <f t="shared" si="3"/>
        <v/>
      </c>
    </row>
    <row r="44" spans="1:13">
      <c r="A44" t="s">
        <v>1627</v>
      </c>
      <c r="B44" t="s">
        <v>1225</v>
      </c>
      <c r="C44" t="s">
        <v>1565</v>
      </c>
      <c r="D44" t="s">
        <v>1628</v>
      </c>
      <c r="E44">
        <v>-0.15800026848861731</v>
      </c>
      <c r="F44">
        <v>-0.17280293499348401</v>
      </c>
      <c r="I44" t="str">
        <f t="shared" si="0"/>
        <v/>
      </c>
      <c r="J44">
        <f t="shared" si="1"/>
        <v>-0.15800026848861731</v>
      </c>
      <c r="L44" t="str">
        <f t="shared" si="2"/>
        <v/>
      </c>
      <c r="M44">
        <f t="shared" si="3"/>
        <v>-0.17280293499348401</v>
      </c>
    </row>
    <row r="45" spans="1:13">
      <c r="A45" t="s">
        <v>1629</v>
      </c>
      <c r="B45" t="s">
        <v>1565</v>
      </c>
      <c r="C45" t="s">
        <v>1225</v>
      </c>
      <c r="D45" t="s">
        <v>1630</v>
      </c>
      <c r="E45">
        <v>-0.25666956427224269</v>
      </c>
      <c r="F45">
        <v>-0.1503099872232771</v>
      </c>
      <c r="I45">
        <f t="shared" si="0"/>
        <v>-0.25666956427224269</v>
      </c>
      <c r="J45" t="str">
        <f t="shared" si="1"/>
        <v/>
      </c>
      <c r="L45">
        <f t="shared" si="2"/>
        <v>-0.1503099872232771</v>
      </c>
      <c r="M45" t="str">
        <f t="shared" si="3"/>
        <v/>
      </c>
    </row>
    <row r="46" spans="1:13">
      <c r="A46" t="s">
        <v>1631</v>
      </c>
      <c r="B46" t="s">
        <v>1225</v>
      </c>
      <c r="C46" t="s">
        <v>1565</v>
      </c>
      <c r="D46" t="s">
        <v>1632</v>
      </c>
      <c r="E46">
        <v>0.53823068279864938</v>
      </c>
      <c r="F46">
        <v>-8.5878881556480602E-2</v>
      </c>
      <c r="I46" t="str">
        <f t="shared" si="0"/>
        <v/>
      </c>
      <c r="J46">
        <f t="shared" si="1"/>
        <v>0.53823068279864938</v>
      </c>
      <c r="L46" t="str">
        <f t="shared" si="2"/>
        <v/>
      </c>
      <c r="M46">
        <f t="shared" si="3"/>
        <v>-8.5878881556480602E-2</v>
      </c>
    </row>
    <row r="47" spans="1:13">
      <c r="A47" t="s">
        <v>1631</v>
      </c>
      <c r="B47" t="s">
        <v>1565</v>
      </c>
      <c r="C47" t="s">
        <v>1225</v>
      </c>
      <c r="D47" t="s">
        <v>1633</v>
      </c>
      <c r="E47">
        <v>0.19632945716110811</v>
      </c>
      <c r="F47">
        <v>-9.8417757272204198E-2</v>
      </c>
      <c r="I47">
        <f t="shared" si="0"/>
        <v>0.19632945716110811</v>
      </c>
      <c r="J47" t="str">
        <f t="shared" si="1"/>
        <v/>
      </c>
      <c r="L47">
        <f t="shared" si="2"/>
        <v>-9.8417757272204198E-2</v>
      </c>
      <c r="M47" t="str">
        <f t="shared" si="3"/>
        <v/>
      </c>
    </row>
    <row r="48" spans="1:13">
      <c r="A48" t="s">
        <v>1631</v>
      </c>
      <c r="B48" t="s">
        <v>1565</v>
      </c>
      <c r="C48" t="s">
        <v>1225</v>
      </c>
      <c r="D48" t="s">
        <v>1634</v>
      </c>
      <c r="E48">
        <v>-0.3630425349609126</v>
      </c>
      <c r="F48">
        <v>-0.1796652981865651</v>
      </c>
      <c r="I48">
        <f t="shared" si="0"/>
        <v>-0.3630425349609126</v>
      </c>
      <c r="J48" t="str">
        <f t="shared" si="1"/>
        <v/>
      </c>
      <c r="L48">
        <f t="shared" si="2"/>
        <v>-0.1796652981865651</v>
      </c>
      <c r="M48" t="str">
        <f t="shared" si="3"/>
        <v/>
      </c>
    </row>
    <row r="49" spans="1:13">
      <c r="A49" t="s">
        <v>1635</v>
      </c>
      <c r="B49" t="s">
        <v>1565</v>
      </c>
      <c r="C49" t="s">
        <v>1225</v>
      </c>
      <c r="D49" t="s">
        <v>1636</v>
      </c>
      <c r="E49">
        <v>0.38145602984083032</v>
      </c>
      <c r="F49">
        <v>-0.1503099872232771</v>
      </c>
      <c r="I49">
        <f t="shared" si="0"/>
        <v>0.38145602984083032</v>
      </c>
      <c r="J49" t="str">
        <f t="shared" si="1"/>
        <v/>
      </c>
      <c r="L49">
        <f t="shared" si="2"/>
        <v>-0.1503099872232771</v>
      </c>
      <c r="M49" t="str">
        <f t="shared" si="3"/>
        <v/>
      </c>
    </row>
    <row r="50" spans="1:13">
      <c r="A50" t="s">
        <v>1635</v>
      </c>
      <c r="B50" t="s">
        <v>1225</v>
      </c>
      <c r="C50" t="s">
        <v>1565</v>
      </c>
      <c r="D50" t="s">
        <v>1637</v>
      </c>
      <c r="E50">
        <v>-0.52515713377980999</v>
      </c>
      <c r="F50">
        <v>-0.1503099872232771</v>
      </c>
      <c r="I50" t="str">
        <f t="shared" si="0"/>
        <v/>
      </c>
      <c r="J50">
        <f t="shared" si="1"/>
        <v>-0.52515713377980999</v>
      </c>
      <c r="L50" t="str">
        <f t="shared" si="2"/>
        <v/>
      </c>
      <c r="M50">
        <f t="shared" si="3"/>
        <v>-0.1503099872232771</v>
      </c>
    </row>
    <row r="51" spans="1:13">
      <c r="A51" t="s">
        <v>1638</v>
      </c>
      <c r="B51" t="s">
        <v>1565</v>
      </c>
      <c r="C51" t="s">
        <v>1225</v>
      </c>
      <c r="D51" t="s">
        <v>1639</v>
      </c>
      <c r="E51">
        <v>-0.33564162451570279</v>
      </c>
      <c r="F51">
        <v>-0.15648664432139611</v>
      </c>
      <c r="I51">
        <f t="shared" si="0"/>
        <v>-0.33564162451570279</v>
      </c>
      <c r="J51" t="str">
        <f t="shared" si="1"/>
        <v/>
      </c>
      <c r="L51">
        <f t="shared" si="2"/>
        <v>-0.15648664432139611</v>
      </c>
      <c r="M51" t="str">
        <f t="shared" si="3"/>
        <v/>
      </c>
    </row>
    <row r="52" spans="1:13">
      <c r="A52" t="s">
        <v>1638</v>
      </c>
      <c r="B52" t="s">
        <v>1225</v>
      </c>
      <c r="C52" t="s">
        <v>1565</v>
      </c>
      <c r="D52" t="s">
        <v>1640</v>
      </c>
      <c r="E52">
        <v>-0.52515713377980999</v>
      </c>
      <c r="F52">
        <v>-0.1503099872232771</v>
      </c>
      <c r="I52" t="str">
        <f t="shared" si="0"/>
        <v/>
      </c>
      <c r="J52">
        <f t="shared" si="1"/>
        <v>-0.52515713377980999</v>
      </c>
      <c r="L52" t="str">
        <f t="shared" si="2"/>
        <v/>
      </c>
      <c r="M52">
        <f t="shared" si="3"/>
        <v>-0.1503099872232771</v>
      </c>
    </row>
    <row r="53" spans="1:13">
      <c r="A53" t="s">
        <v>1638</v>
      </c>
      <c r="B53" t="s">
        <v>1565</v>
      </c>
      <c r="C53" t="s">
        <v>1225</v>
      </c>
      <c r="D53" t="s">
        <v>1641</v>
      </c>
      <c r="E53">
        <v>-0.56180872244228253</v>
      </c>
      <c r="F53">
        <v>-0.16846507535484229</v>
      </c>
      <c r="I53">
        <f t="shared" si="0"/>
        <v>-0.56180872244228253</v>
      </c>
      <c r="J53" t="str">
        <f t="shared" si="1"/>
        <v/>
      </c>
      <c r="L53">
        <f t="shared" si="2"/>
        <v>-0.16846507535484229</v>
      </c>
      <c r="M53" t="str">
        <f t="shared" si="3"/>
        <v/>
      </c>
    </row>
    <row r="54" spans="1:13">
      <c r="A54" t="s">
        <v>1638</v>
      </c>
      <c r="B54" t="s">
        <v>1565</v>
      </c>
      <c r="C54" t="s">
        <v>1225</v>
      </c>
      <c r="D54" t="s">
        <v>1642</v>
      </c>
      <c r="E54">
        <v>-0.2087687857161018</v>
      </c>
      <c r="F54">
        <v>-0.24363771877600551</v>
      </c>
      <c r="I54">
        <f t="shared" si="0"/>
        <v>-0.2087687857161018</v>
      </c>
      <c r="J54" t="str">
        <f t="shared" si="1"/>
        <v/>
      </c>
      <c r="L54">
        <f t="shared" si="2"/>
        <v>-0.24363771877600551</v>
      </c>
      <c r="M54" t="str">
        <f t="shared" si="3"/>
        <v/>
      </c>
    </row>
    <row r="55" spans="1:13">
      <c r="A55" t="s">
        <v>1638</v>
      </c>
      <c r="B55" t="s">
        <v>1225</v>
      </c>
      <c r="C55" t="s">
        <v>1565</v>
      </c>
      <c r="D55" t="s">
        <v>1643</v>
      </c>
      <c r="E55">
        <v>0.3259219868956833</v>
      </c>
      <c r="F55">
        <v>3.221550298522446E-3</v>
      </c>
      <c r="I55" t="str">
        <f t="shared" si="0"/>
        <v/>
      </c>
      <c r="J55">
        <f t="shared" si="1"/>
        <v>0.3259219868956833</v>
      </c>
      <c r="L55" t="str">
        <f t="shared" si="2"/>
        <v/>
      </c>
      <c r="M55">
        <f t="shared" si="3"/>
        <v>3.221550298522446E-3</v>
      </c>
    </row>
    <row r="56" spans="1:13">
      <c r="A56" t="s">
        <v>1644</v>
      </c>
      <c r="B56" t="s">
        <v>1565</v>
      </c>
      <c r="C56" t="s">
        <v>1225</v>
      </c>
      <c r="D56" t="s">
        <v>1645</v>
      </c>
      <c r="E56">
        <v>-0.41664733210588117</v>
      </c>
      <c r="F56">
        <v>-0.221983272864406</v>
      </c>
      <c r="I56">
        <f t="shared" si="0"/>
        <v>-0.41664733210588117</v>
      </c>
      <c r="J56" t="str">
        <f t="shared" si="1"/>
        <v/>
      </c>
      <c r="L56">
        <f t="shared" si="2"/>
        <v>-0.221983272864406</v>
      </c>
      <c r="M56" t="str">
        <f t="shared" si="3"/>
        <v/>
      </c>
    </row>
    <row r="57" spans="1:13">
      <c r="A57" t="s">
        <v>1646</v>
      </c>
      <c r="B57" t="s">
        <v>1225</v>
      </c>
      <c r="C57" t="s">
        <v>1565</v>
      </c>
      <c r="D57" t="s">
        <v>1647</v>
      </c>
      <c r="E57">
        <v>9.0831207694253457E-2</v>
      </c>
      <c r="F57">
        <v>-0.1503099872232771</v>
      </c>
      <c r="I57" t="str">
        <f t="shared" si="0"/>
        <v/>
      </c>
      <c r="J57">
        <f t="shared" si="1"/>
        <v>9.0831207694253457E-2</v>
      </c>
      <c r="L57" t="str">
        <f t="shared" si="2"/>
        <v/>
      </c>
      <c r="M57">
        <f t="shared" si="3"/>
        <v>-0.1503099872232771</v>
      </c>
    </row>
    <row r="58" spans="1:13">
      <c r="A58" t="s">
        <v>1648</v>
      </c>
      <c r="B58" t="s">
        <v>1565</v>
      </c>
      <c r="C58" t="s">
        <v>1225</v>
      </c>
      <c r="D58" t="s">
        <v>1649</v>
      </c>
      <c r="E58">
        <v>-0.70734244883701525</v>
      </c>
      <c r="F58">
        <v>-0.3055516440841281</v>
      </c>
      <c r="I58">
        <f t="shared" si="0"/>
        <v>-0.70734244883701525</v>
      </c>
      <c r="J58" t="str">
        <f t="shared" si="1"/>
        <v/>
      </c>
      <c r="L58">
        <f t="shared" si="2"/>
        <v>-0.3055516440841281</v>
      </c>
      <c r="M58" t="str">
        <f t="shared" si="3"/>
        <v/>
      </c>
    </row>
    <row r="59" spans="1:13">
      <c r="A59" t="s">
        <v>1648</v>
      </c>
      <c r="B59" t="s">
        <v>1565</v>
      </c>
      <c r="C59" t="s">
        <v>1225</v>
      </c>
      <c r="D59" t="s">
        <v>1650</v>
      </c>
      <c r="E59">
        <v>-0.58103590271805983</v>
      </c>
      <c r="F59">
        <v>-0.1709924569062948</v>
      </c>
      <c r="I59">
        <f t="shared" si="0"/>
        <v>-0.58103590271805983</v>
      </c>
      <c r="J59" t="str">
        <f t="shared" si="1"/>
        <v/>
      </c>
      <c r="L59">
        <f t="shared" si="2"/>
        <v>-0.1709924569062948</v>
      </c>
      <c r="M59" t="str">
        <f t="shared" si="3"/>
        <v/>
      </c>
    </row>
  </sheetData>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2F3DE-71FF-49C3-A9F8-252240496DAE}">
  <dimension ref="A1:P49"/>
  <sheetViews>
    <sheetView topLeftCell="D1" workbookViewId="0">
      <selection activeCell="O2" sqref="O2:P2"/>
    </sheetView>
  </sheetViews>
  <sheetFormatPr defaultRowHeight="14.25"/>
  <cols>
    <col min="4" max="4" width="34.375" customWidth="1"/>
    <col min="9" max="9" width="13.87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1651</v>
      </c>
      <c r="B2" t="s">
        <v>1652</v>
      </c>
      <c r="D2" t="s">
        <v>1653</v>
      </c>
      <c r="E2">
        <v>-0.38437902158269299</v>
      </c>
      <c r="F2">
        <v>-0.25003666811394942</v>
      </c>
      <c r="G2">
        <v>0.68336399999999997</v>
      </c>
      <c r="I2">
        <f>IF(B2="Daghdha",E2,"")</f>
        <v>-0.38437902158269299</v>
      </c>
      <c r="J2" t="str">
        <f>IF(B2="Daghdha","", E2)</f>
        <v/>
      </c>
      <c r="L2">
        <f>IF(B2="Daghdha",F2,"")</f>
        <v>-0.25003666811394942</v>
      </c>
      <c r="M2" t="str">
        <f>IF(B2="Daghdha","", F2)</f>
        <v/>
      </c>
      <c r="O2" s="3">
        <f>_xlfn.STDEV.P(E2:E49)</f>
        <v>0.46118426364789611</v>
      </c>
      <c r="P2" s="3">
        <f>_xlfn.STDEV.P(F2:F49)</f>
        <v>8.8568699048364605E-2</v>
      </c>
    </row>
    <row r="3" spans="1:16">
      <c r="A3" t="s">
        <v>1651</v>
      </c>
      <c r="B3" t="s">
        <v>1652</v>
      </c>
      <c r="D3" t="s">
        <v>1654</v>
      </c>
      <c r="E3">
        <v>-8.9627458531036319E-2</v>
      </c>
      <c r="F3">
        <v>-7.2720614046917542E-2</v>
      </c>
      <c r="I3">
        <f t="shared" ref="I3:I49" si="0">IF(B3="Daghdha",E3,"")</f>
        <v>-8.9627458531036319E-2</v>
      </c>
      <c r="J3" t="str">
        <f t="shared" ref="J3:J49" si="1">IF(B3="Daghdha","", E3)</f>
        <v/>
      </c>
      <c r="L3">
        <f t="shared" ref="L3:L49" si="2">IF(B3="Daghdha",F3,"")</f>
        <v>-7.2720614046917542E-2</v>
      </c>
      <c r="M3" t="str">
        <f t="shared" ref="M3:M49" si="3">IF(B3="Daghdha","", F3)</f>
        <v/>
      </c>
    </row>
    <row r="4" spans="1:16">
      <c r="A4" t="s">
        <v>1655</v>
      </c>
      <c r="B4" t="s">
        <v>1225</v>
      </c>
      <c r="C4" t="s">
        <v>1652</v>
      </c>
      <c r="D4" t="s">
        <v>1656</v>
      </c>
      <c r="E4">
        <v>-0.38590068102693292</v>
      </c>
      <c r="F4">
        <v>-0.1698725080928048</v>
      </c>
      <c r="I4" t="str">
        <f t="shared" si="0"/>
        <v/>
      </c>
      <c r="J4">
        <f t="shared" si="1"/>
        <v>-0.38590068102693292</v>
      </c>
      <c r="L4" t="str">
        <f t="shared" si="2"/>
        <v/>
      </c>
      <c r="M4">
        <f t="shared" si="3"/>
        <v>-0.1698725080928048</v>
      </c>
    </row>
    <row r="5" spans="1:16">
      <c r="A5" t="s">
        <v>1657</v>
      </c>
      <c r="B5" t="s">
        <v>1225</v>
      </c>
      <c r="C5" t="s">
        <v>1652</v>
      </c>
      <c r="D5" t="s">
        <v>1658</v>
      </c>
      <c r="E5">
        <v>-0.25026226688155601</v>
      </c>
      <c r="F5">
        <v>-0.1503099872232771</v>
      </c>
      <c r="I5" t="str">
        <f t="shared" si="0"/>
        <v/>
      </c>
      <c r="J5">
        <f t="shared" si="1"/>
        <v>-0.25026226688155601</v>
      </c>
      <c r="L5" t="str">
        <f t="shared" si="2"/>
        <v/>
      </c>
      <c r="M5">
        <f t="shared" si="3"/>
        <v>-0.1503099872232771</v>
      </c>
    </row>
    <row r="6" spans="1:16">
      <c r="A6" t="s">
        <v>1659</v>
      </c>
      <c r="B6" t="s">
        <v>1225</v>
      </c>
      <c r="C6" t="s">
        <v>1652</v>
      </c>
      <c r="D6" t="s">
        <v>1660</v>
      </c>
      <c r="E6">
        <v>0.49616621909352049</v>
      </c>
      <c r="F6">
        <v>-0.13118664368187499</v>
      </c>
      <c r="I6" t="str">
        <f t="shared" si="0"/>
        <v/>
      </c>
      <c r="J6">
        <f t="shared" si="1"/>
        <v>0.49616621909352049</v>
      </c>
      <c r="L6" t="str">
        <f t="shared" si="2"/>
        <v/>
      </c>
      <c r="M6">
        <f t="shared" si="3"/>
        <v>-0.13118664368187499</v>
      </c>
    </row>
    <row r="7" spans="1:16">
      <c r="A7" t="s">
        <v>1661</v>
      </c>
      <c r="B7" t="s">
        <v>1652</v>
      </c>
      <c r="C7" t="s">
        <v>1225</v>
      </c>
      <c r="D7" t="s">
        <v>1662</v>
      </c>
      <c r="E7">
        <v>-0.45863494100825147</v>
      </c>
      <c r="F7">
        <v>-0.2423779597365463</v>
      </c>
      <c r="I7">
        <f t="shared" si="0"/>
        <v>-0.45863494100825147</v>
      </c>
      <c r="J7" t="str">
        <f t="shared" si="1"/>
        <v/>
      </c>
      <c r="L7">
        <f t="shared" si="2"/>
        <v>-0.2423779597365463</v>
      </c>
      <c r="M7" t="str">
        <f t="shared" si="3"/>
        <v/>
      </c>
    </row>
    <row r="8" spans="1:16">
      <c r="A8" t="s">
        <v>1663</v>
      </c>
      <c r="B8" t="s">
        <v>1225</v>
      </c>
      <c r="C8" t="s">
        <v>1652</v>
      </c>
      <c r="D8" t="s">
        <v>1664</v>
      </c>
      <c r="E8">
        <v>-0.37074998305309542</v>
      </c>
      <c r="F8">
        <v>-0.12741017532098409</v>
      </c>
      <c r="I8" t="str">
        <f t="shared" si="0"/>
        <v/>
      </c>
      <c r="J8">
        <f t="shared" si="1"/>
        <v>-0.37074998305309542</v>
      </c>
      <c r="L8" t="str">
        <f t="shared" si="2"/>
        <v/>
      </c>
      <c r="M8">
        <f t="shared" si="3"/>
        <v>-0.12741017532098409</v>
      </c>
    </row>
    <row r="9" spans="1:16">
      <c r="A9" t="s">
        <v>1665</v>
      </c>
      <c r="B9" t="s">
        <v>1652</v>
      </c>
      <c r="C9" t="s">
        <v>1225</v>
      </c>
      <c r="D9" t="s">
        <v>1666</v>
      </c>
      <c r="E9">
        <v>-0.67509301384334108</v>
      </c>
      <c r="F9">
        <v>-0.2460653987091902</v>
      </c>
      <c r="I9">
        <f t="shared" si="0"/>
        <v>-0.67509301384334108</v>
      </c>
      <c r="J9" t="str">
        <f t="shared" si="1"/>
        <v/>
      </c>
      <c r="L9">
        <f t="shared" si="2"/>
        <v>-0.2460653987091902</v>
      </c>
      <c r="M9" t="str">
        <f t="shared" si="3"/>
        <v/>
      </c>
    </row>
    <row r="10" spans="1:16">
      <c r="A10" t="s">
        <v>1665</v>
      </c>
      <c r="B10" t="s">
        <v>1652</v>
      </c>
      <c r="C10" t="s">
        <v>1225</v>
      </c>
      <c r="D10" t="s">
        <v>1667</v>
      </c>
      <c r="E10">
        <v>-0.14973308745090261</v>
      </c>
      <c r="F10">
        <v>-0.15095349853224529</v>
      </c>
      <c r="I10">
        <f t="shared" si="0"/>
        <v>-0.14973308745090261</v>
      </c>
      <c r="J10" t="str">
        <f t="shared" si="1"/>
        <v/>
      </c>
      <c r="L10">
        <f t="shared" si="2"/>
        <v>-0.15095349853224529</v>
      </c>
      <c r="M10" t="str">
        <f t="shared" si="3"/>
        <v/>
      </c>
    </row>
    <row r="11" spans="1:16">
      <c r="A11" t="s">
        <v>1668</v>
      </c>
      <c r="B11" t="s">
        <v>1225</v>
      </c>
      <c r="C11" t="s">
        <v>1652</v>
      </c>
      <c r="D11" t="s">
        <v>1669</v>
      </c>
      <c r="E11">
        <v>0.35014718349750379</v>
      </c>
      <c r="F11">
        <v>-0.1212956464331411</v>
      </c>
      <c r="I11" t="str">
        <f t="shared" si="0"/>
        <v/>
      </c>
      <c r="J11">
        <f t="shared" si="1"/>
        <v>0.35014718349750379</v>
      </c>
      <c r="L11" t="str">
        <f t="shared" si="2"/>
        <v/>
      </c>
      <c r="M11">
        <f t="shared" si="3"/>
        <v>-0.1212956464331411</v>
      </c>
    </row>
    <row r="12" spans="1:16">
      <c r="A12" t="s">
        <v>1668</v>
      </c>
      <c r="B12" t="s">
        <v>1225</v>
      </c>
      <c r="C12" t="s">
        <v>1652</v>
      </c>
      <c r="D12" t="s">
        <v>1670</v>
      </c>
      <c r="E12">
        <v>-0.43203811891478039</v>
      </c>
      <c r="F12">
        <v>-8.5630203809077376E-2</v>
      </c>
      <c r="I12" t="str">
        <f t="shared" si="0"/>
        <v/>
      </c>
      <c r="J12">
        <f t="shared" si="1"/>
        <v>-0.43203811891478039</v>
      </c>
      <c r="L12" t="str">
        <f t="shared" si="2"/>
        <v/>
      </c>
      <c r="M12">
        <f t="shared" si="3"/>
        <v>-8.5630203809077376E-2</v>
      </c>
    </row>
    <row r="13" spans="1:16">
      <c r="A13" t="s">
        <v>1668</v>
      </c>
      <c r="B13" t="s">
        <v>1225</v>
      </c>
      <c r="C13" t="s">
        <v>1652</v>
      </c>
      <c r="D13" t="s">
        <v>1671</v>
      </c>
      <c r="E13">
        <v>-0.37364573561706699</v>
      </c>
      <c r="F13">
        <v>-0.10147100721577421</v>
      </c>
      <c r="I13" t="str">
        <f t="shared" si="0"/>
        <v/>
      </c>
      <c r="J13">
        <f t="shared" si="1"/>
        <v>-0.37364573561706699</v>
      </c>
      <c r="L13" t="str">
        <f t="shared" si="2"/>
        <v/>
      </c>
      <c r="M13">
        <f t="shared" si="3"/>
        <v>-0.10147100721577421</v>
      </c>
    </row>
    <row r="14" spans="1:16">
      <c r="A14" t="s">
        <v>1672</v>
      </c>
      <c r="B14" t="s">
        <v>1225</v>
      </c>
      <c r="C14" t="s">
        <v>1652</v>
      </c>
      <c r="D14" t="s">
        <v>1673</v>
      </c>
      <c r="E14">
        <v>-0.43594095010491651</v>
      </c>
      <c r="F14">
        <v>-0.1529252985061082</v>
      </c>
      <c r="I14" t="str">
        <f t="shared" si="0"/>
        <v/>
      </c>
      <c r="J14">
        <f t="shared" si="1"/>
        <v>-0.43594095010491651</v>
      </c>
      <c r="L14" t="str">
        <f t="shared" si="2"/>
        <v/>
      </c>
      <c r="M14">
        <f t="shared" si="3"/>
        <v>-0.1529252985061082</v>
      </c>
    </row>
    <row r="15" spans="1:16">
      <c r="A15" t="s">
        <v>1674</v>
      </c>
      <c r="B15" t="s">
        <v>1652</v>
      </c>
      <c r="C15" t="s">
        <v>1225</v>
      </c>
      <c r="D15" t="s">
        <v>1675</v>
      </c>
      <c r="E15">
        <v>0.1537698995407322</v>
      </c>
      <c r="F15">
        <v>-0.13442689800468099</v>
      </c>
      <c r="I15">
        <f t="shared" si="0"/>
        <v>0.1537698995407322</v>
      </c>
      <c r="J15" t="str">
        <f t="shared" si="1"/>
        <v/>
      </c>
      <c r="L15">
        <f t="shared" si="2"/>
        <v>-0.13442689800468099</v>
      </c>
      <c r="M15" t="str">
        <f t="shared" si="3"/>
        <v/>
      </c>
    </row>
    <row r="16" spans="1:16">
      <c r="A16" t="s">
        <v>1676</v>
      </c>
      <c r="B16" t="s">
        <v>1225</v>
      </c>
      <c r="C16" t="s">
        <v>1652</v>
      </c>
      <c r="D16" t="s">
        <v>1677</v>
      </c>
      <c r="E16">
        <v>0.37364022966885352</v>
      </c>
      <c r="F16">
        <v>-0.13187104932734589</v>
      </c>
      <c r="I16" t="str">
        <f t="shared" si="0"/>
        <v/>
      </c>
      <c r="J16">
        <f t="shared" si="1"/>
        <v>0.37364022966885352</v>
      </c>
      <c r="L16" t="str">
        <f t="shared" si="2"/>
        <v/>
      </c>
      <c r="M16">
        <f t="shared" si="3"/>
        <v>-0.13187104932734589</v>
      </c>
    </row>
    <row r="17" spans="1:13">
      <c r="A17" t="s">
        <v>1678</v>
      </c>
      <c r="B17" t="s">
        <v>1652</v>
      </c>
      <c r="C17" t="s">
        <v>1225</v>
      </c>
      <c r="D17" t="s">
        <v>1679</v>
      </c>
      <c r="E17">
        <v>-0.79940077795029696</v>
      </c>
      <c r="F17">
        <v>-0.30595764986542462</v>
      </c>
      <c r="I17">
        <f t="shared" si="0"/>
        <v>-0.79940077795029696</v>
      </c>
      <c r="J17" t="str">
        <f t="shared" si="1"/>
        <v/>
      </c>
      <c r="L17">
        <f t="shared" si="2"/>
        <v>-0.30595764986542462</v>
      </c>
      <c r="M17" t="str">
        <f t="shared" si="3"/>
        <v/>
      </c>
    </row>
    <row r="18" spans="1:13">
      <c r="A18" t="s">
        <v>1678</v>
      </c>
      <c r="B18" t="s">
        <v>1225</v>
      </c>
      <c r="C18" t="s">
        <v>1652</v>
      </c>
      <c r="D18" t="s">
        <v>1680</v>
      </c>
      <c r="E18">
        <v>0.18899153206368641</v>
      </c>
      <c r="F18">
        <v>8.5650531296552757E-3</v>
      </c>
      <c r="I18" t="str">
        <f t="shared" si="0"/>
        <v/>
      </c>
      <c r="J18">
        <f t="shared" si="1"/>
        <v>0.18899153206368641</v>
      </c>
      <c r="L18" t="str">
        <f t="shared" si="2"/>
        <v/>
      </c>
      <c r="M18">
        <f t="shared" si="3"/>
        <v>8.5650531296552757E-3</v>
      </c>
    </row>
    <row r="19" spans="1:13">
      <c r="A19" t="s">
        <v>1681</v>
      </c>
      <c r="B19" t="s">
        <v>1652</v>
      </c>
      <c r="C19" t="s">
        <v>1225</v>
      </c>
      <c r="D19" t="s">
        <v>1682</v>
      </c>
      <c r="E19">
        <v>0.29261601656703989</v>
      </c>
      <c r="F19">
        <v>-4.6332946873389902E-2</v>
      </c>
      <c r="I19">
        <f t="shared" si="0"/>
        <v>0.29261601656703989</v>
      </c>
      <c r="J19" t="str">
        <f t="shared" si="1"/>
        <v/>
      </c>
      <c r="L19">
        <f t="shared" si="2"/>
        <v>-4.6332946873389902E-2</v>
      </c>
      <c r="M19" t="str">
        <f t="shared" si="3"/>
        <v/>
      </c>
    </row>
    <row r="20" spans="1:13">
      <c r="A20" t="s">
        <v>1683</v>
      </c>
      <c r="B20" t="s">
        <v>1652</v>
      </c>
      <c r="C20" t="s">
        <v>1225</v>
      </c>
      <c r="D20" t="s">
        <v>1684</v>
      </c>
      <c r="E20">
        <v>-0.48783896287015238</v>
      </c>
      <c r="F20">
        <v>-0.1621174721976554</v>
      </c>
      <c r="I20">
        <f t="shared" si="0"/>
        <v>-0.48783896287015238</v>
      </c>
      <c r="J20" t="str">
        <f t="shared" si="1"/>
        <v/>
      </c>
      <c r="L20">
        <f t="shared" si="2"/>
        <v>-0.1621174721976554</v>
      </c>
      <c r="M20" t="str">
        <f t="shared" si="3"/>
        <v/>
      </c>
    </row>
    <row r="21" spans="1:13">
      <c r="A21" t="s">
        <v>1685</v>
      </c>
      <c r="B21" t="s">
        <v>1225</v>
      </c>
      <c r="C21" t="s">
        <v>1652</v>
      </c>
      <c r="D21" t="s">
        <v>1686</v>
      </c>
      <c r="E21">
        <v>-0.14112344272445199</v>
      </c>
      <c r="F21">
        <v>-0.1405650033320997</v>
      </c>
      <c r="I21" t="str">
        <f t="shared" si="0"/>
        <v/>
      </c>
      <c r="J21">
        <f t="shared" si="1"/>
        <v>-0.14112344272445199</v>
      </c>
      <c r="L21" t="str">
        <f t="shared" si="2"/>
        <v/>
      </c>
      <c r="M21">
        <f t="shared" si="3"/>
        <v>-0.1405650033320997</v>
      </c>
    </row>
    <row r="22" spans="1:13">
      <c r="A22" t="s">
        <v>1687</v>
      </c>
      <c r="B22" t="s">
        <v>1225</v>
      </c>
      <c r="C22" t="s">
        <v>1652</v>
      </c>
      <c r="D22" t="s">
        <v>1688</v>
      </c>
      <c r="E22">
        <v>0.16151581392868869</v>
      </c>
      <c r="F22">
        <v>-6.5846589192440963E-2</v>
      </c>
      <c r="I22" t="str">
        <f t="shared" si="0"/>
        <v/>
      </c>
      <c r="J22">
        <f t="shared" si="1"/>
        <v>0.16151581392868869</v>
      </c>
      <c r="L22" t="str">
        <f t="shared" si="2"/>
        <v/>
      </c>
      <c r="M22">
        <f t="shared" si="3"/>
        <v>-6.5846589192440963E-2</v>
      </c>
    </row>
    <row r="23" spans="1:13">
      <c r="A23" t="s">
        <v>1689</v>
      </c>
      <c r="B23" t="s">
        <v>1225</v>
      </c>
      <c r="C23" t="s">
        <v>1652</v>
      </c>
      <c r="D23" t="s">
        <v>1690</v>
      </c>
      <c r="E23">
        <v>-4.0559440801152979E-2</v>
      </c>
      <c r="F23">
        <v>-0.1503099872232771</v>
      </c>
      <c r="I23" t="str">
        <f t="shared" si="0"/>
        <v/>
      </c>
      <c r="J23">
        <f t="shared" si="1"/>
        <v>-4.0559440801152979E-2</v>
      </c>
      <c r="L23" t="str">
        <f t="shared" si="2"/>
        <v/>
      </c>
      <c r="M23">
        <f t="shared" si="3"/>
        <v>-0.1503099872232771</v>
      </c>
    </row>
    <row r="24" spans="1:13">
      <c r="A24" t="s">
        <v>1691</v>
      </c>
      <c r="B24" t="s">
        <v>1225</v>
      </c>
      <c r="C24" t="s">
        <v>1652</v>
      </c>
      <c r="D24" t="s">
        <v>1692</v>
      </c>
      <c r="E24">
        <v>-0.27464163593252122</v>
      </c>
      <c r="F24">
        <v>-0.15923771260213801</v>
      </c>
      <c r="I24" t="str">
        <f t="shared" si="0"/>
        <v/>
      </c>
      <c r="J24">
        <f t="shared" si="1"/>
        <v>-0.27464163593252122</v>
      </c>
      <c r="L24" t="str">
        <f t="shared" si="2"/>
        <v/>
      </c>
      <c r="M24">
        <f t="shared" si="3"/>
        <v>-0.15923771260213801</v>
      </c>
    </row>
    <row r="25" spans="1:13">
      <c r="A25" t="s">
        <v>1693</v>
      </c>
      <c r="B25" t="s">
        <v>1652</v>
      </c>
      <c r="C25" t="s">
        <v>1225</v>
      </c>
      <c r="D25" t="s">
        <v>1694</v>
      </c>
      <c r="E25">
        <v>0.52468935458151766</v>
      </c>
      <c r="F25">
        <v>-0.1212956464331411</v>
      </c>
      <c r="I25">
        <f t="shared" si="0"/>
        <v>0.52468935458151766</v>
      </c>
      <c r="J25" t="str">
        <f t="shared" si="1"/>
        <v/>
      </c>
      <c r="L25">
        <f t="shared" si="2"/>
        <v>-0.1212956464331411</v>
      </c>
      <c r="M25" t="str">
        <f t="shared" si="3"/>
        <v/>
      </c>
    </row>
    <row r="26" spans="1:13">
      <c r="A26" t="s">
        <v>1695</v>
      </c>
      <c r="B26" t="s">
        <v>1225</v>
      </c>
      <c r="C26" t="s">
        <v>1652</v>
      </c>
      <c r="D26" t="s">
        <v>1696</v>
      </c>
      <c r="E26">
        <v>-0.280468601641926</v>
      </c>
      <c r="F26">
        <v>-0.13719751905355099</v>
      </c>
      <c r="I26" t="str">
        <f t="shared" si="0"/>
        <v/>
      </c>
      <c r="J26">
        <f t="shared" si="1"/>
        <v>-0.280468601641926</v>
      </c>
      <c r="L26" t="str">
        <f t="shared" si="2"/>
        <v/>
      </c>
      <c r="M26">
        <f t="shared" si="3"/>
        <v>-0.13719751905355099</v>
      </c>
    </row>
    <row r="27" spans="1:13">
      <c r="A27" t="s">
        <v>1695</v>
      </c>
      <c r="B27" t="s">
        <v>1652</v>
      </c>
      <c r="C27" t="s">
        <v>1225</v>
      </c>
      <c r="D27" t="s">
        <v>1697</v>
      </c>
      <c r="E27">
        <v>0.84006975967382069</v>
      </c>
      <c r="F27">
        <v>0.10877455935698351</v>
      </c>
      <c r="I27">
        <f t="shared" si="0"/>
        <v>0.84006975967382069</v>
      </c>
      <c r="J27" t="str">
        <f t="shared" si="1"/>
        <v/>
      </c>
      <c r="L27">
        <f t="shared" si="2"/>
        <v>0.10877455935698351</v>
      </c>
      <c r="M27" t="str">
        <f t="shared" si="3"/>
        <v/>
      </c>
    </row>
    <row r="28" spans="1:13">
      <c r="A28" t="s">
        <v>1698</v>
      </c>
      <c r="B28" t="s">
        <v>1225</v>
      </c>
      <c r="C28" t="s">
        <v>1652</v>
      </c>
      <c r="D28" t="s">
        <v>1699</v>
      </c>
      <c r="E28">
        <v>-0.26517040893880162</v>
      </c>
      <c r="F28">
        <v>-0.1154951467429982</v>
      </c>
      <c r="I28" t="str">
        <f t="shared" si="0"/>
        <v/>
      </c>
      <c r="J28">
        <f t="shared" si="1"/>
        <v>-0.26517040893880162</v>
      </c>
      <c r="L28" t="str">
        <f t="shared" si="2"/>
        <v/>
      </c>
      <c r="M28">
        <f t="shared" si="3"/>
        <v>-0.1154951467429982</v>
      </c>
    </row>
    <row r="29" spans="1:13">
      <c r="A29" t="s">
        <v>1698</v>
      </c>
      <c r="B29" t="s">
        <v>1652</v>
      </c>
      <c r="C29" t="s">
        <v>1225</v>
      </c>
      <c r="D29" t="s">
        <v>1700</v>
      </c>
      <c r="E29">
        <v>0.53823068279864938</v>
      </c>
      <c r="F29">
        <v>-8.5878881556480602E-2</v>
      </c>
      <c r="I29">
        <f t="shared" si="0"/>
        <v>0.53823068279864938</v>
      </c>
      <c r="J29" t="str">
        <f t="shared" si="1"/>
        <v/>
      </c>
      <c r="L29">
        <f t="shared" si="2"/>
        <v>-8.5878881556480602E-2</v>
      </c>
      <c r="M29" t="str">
        <f t="shared" si="3"/>
        <v/>
      </c>
    </row>
    <row r="30" spans="1:13">
      <c r="A30" t="s">
        <v>1701</v>
      </c>
      <c r="B30" t="s">
        <v>1225</v>
      </c>
      <c r="C30" t="s">
        <v>1652</v>
      </c>
      <c r="D30" t="s">
        <v>1702</v>
      </c>
      <c r="E30">
        <v>-0.54847693859929914</v>
      </c>
      <c r="F30">
        <v>-0.1686323924455195</v>
      </c>
      <c r="I30" t="str">
        <f t="shared" si="0"/>
        <v/>
      </c>
      <c r="J30">
        <f t="shared" si="1"/>
        <v>-0.54847693859929914</v>
      </c>
      <c r="L30" t="str">
        <f t="shared" si="2"/>
        <v/>
      </c>
      <c r="M30">
        <f t="shared" si="3"/>
        <v>-0.1686323924455195</v>
      </c>
    </row>
    <row r="31" spans="1:13">
      <c r="A31" t="s">
        <v>1703</v>
      </c>
      <c r="B31" t="s">
        <v>1225</v>
      </c>
      <c r="C31" t="s">
        <v>1652</v>
      </c>
      <c r="D31" t="s">
        <v>1704</v>
      </c>
      <c r="E31">
        <v>0.82553260248680882</v>
      </c>
      <c r="F31">
        <v>9.6316759874855107E-2</v>
      </c>
      <c r="I31" t="str">
        <f t="shared" si="0"/>
        <v/>
      </c>
      <c r="J31">
        <f t="shared" si="1"/>
        <v>0.82553260248680882</v>
      </c>
      <c r="L31" t="str">
        <f t="shared" si="2"/>
        <v/>
      </c>
      <c r="M31">
        <f t="shared" si="3"/>
        <v>9.6316759874855107E-2</v>
      </c>
    </row>
    <row r="32" spans="1:13">
      <c r="A32" t="s">
        <v>1705</v>
      </c>
      <c r="B32" t="s">
        <v>1225</v>
      </c>
      <c r="C32" t="s">
        <v>1652</v>
      </c>
      <c r="D32" t="s">
        <v>1706</v>
      </c>
      <c r="E32">
        <v>0.65722443170458522</v>
      </c>
      <c r="F32">
        <v>0.12783256515315161</v>
      </c>
      <c r="I32" t="str">
        <f t="shared" si="0"/>
        <v/>
      </c>
      <c r="J32">
        <f t="shared" si="1"/>
        <v>0.65722443170458522</v>
      </c>
      <c r="L32" t="str">
        <f t="shared" si="2"/>
        <v/>
      </c>
      <c r="M32">
        <f t="shared" si="3"/>
        <v>0.12783256515315161</v>
      </c>
    </row>
    <row r="33" spans="1:13">
      <c r="A33" t="s">
        <v>1707</v>
      </c>
      <c r="B33" t="s">
        <v>1225</v>
      </c>
      <c r="C33" t="s">
        <v>1652</v>
      </c>
      <c r="D33" t="s">
        <v>1708</v>
      </c>
      <c r="E33">
        <v>-0.61620611510256351</v>
      </c>
      <c r="F33">
        <v>-2.2484994856467599E-3</v>
      </c>
      <c r="I33" t="str">
        <f t="shared" si="0"/>
        <v/>
      </c>
      <c r="J33">
        <f t="shared" si="1"/>
        <v>-0.61620611510256351</v>
      </c>
      <c r="L33" t="str">
        <f t="shared" si="2"/>
        <v/>
      </c>
      <c r="M33">
        <f t="shared" si="3"/>
        <v>-2.2484994856467599E-3</v>
      </c>
    </row>
    <row r="34" spans="1:13">
      <c r="A34" t="s">
        <v>1709</v>
      </c>
      <c r="B34" t="s">
        <v>1652</v>
      </c>
      <c r="C34" t="s">
        <v>1225</v>
      </c>
      <c r="D34" t="s">
        <v>1710</v>
      </c>
      <c r="E34">
        <v>-0.748165288444675</v>
      </c>
      <c r="F34">
        <v>-0.26264635168933897</v>
      </c>
      <c r="I34">
        <f t="shared" si="0"/>
        <v>-0.748165288444675</v>
      </c>
      <c r="J34" t="str">
        <f t="shared" si="1"/>
        <v/>
      </c>
      <c r="L34">
        <f t="shared" si="2"/>
        <v>-0.26264635168933897</v>
      </c>
      <c r="M34" t="str">
        <f t="shared" si="3"/>
        <v/>
      </c>
    </row>
    <row r="35" spans="1:13">
      <c r="A35" t="s">
        <v>1709</v>
      </c>
      <c r="B35" t="s">
        <v>1225</v>
      </c>
      <c r="C35" t="s">
        <v>1652</v>
      </c>
      <c r="D35" t="s">
        <v>1711</v>
      </c>
      <c r="E35">
        <v>0.55600261399927775</v>
      </c>
      <c r="F35">
        <v>-0.1503099872232771</v>
      </c>
      <c r="I35" t="str">
        <f t="shared" si="0"/>
        <v/>
      </c>
      <c r="J35">
        <f t="shared" si="1"/>
        <v>0.55600261399927775</v>
      </c>
      <c r="L35" t="str">
        <f t="shared" si="2"/>
        <v/>
      </c>
      <c r="M35">
        <f t="shared" si="3"/>
        <v>-0.1503099872232771</v>
      </c>
    </row>
    <row r="36" spans="1:13">
      <c r="A36" t="s">
        <v>1712</v>
      </c>
      <c r="B36" t="s">
        <v>1225</v>
      </c>
      <c r="C36" t="s">
        <v>1652</v>
      </c>
      <c r="D36" t="s">
        <v>1713</v>
      </c>
      <c r="E36">
        <v>-0.81512653443307537</v>
      </c>
      <c r="F36">
        <v>-0.28388128985298761</v>
      </c>
      <c r="I36" t="str">
        <f t="shared" si="0"/>
        <v/>
      </c>
      <c r="J36">
        <f t="shared" si="1"/>
        <v>-0.81512653443307537</v>
      </c>
      <c r="L36" t="str">
        <f t="shared" si="2"/>
        <v/>
      </c>
      <c r="M36">
        <f t="shared" si="3"/>
        <v>-0.28388128985298761</v>
      </c>
    </row>
    <row r="37" spans="1:13">
      <c r="A37" t="s">
        <v>1712</v>
      </c>
      <c r="B37" t="s">
        <v>1225</v>
      </c>
      <c r="C37" t="s">
        <v>1652</v>
      </c>
      <c r="D37" t="s">
        <v>1714</v>
      </c>
      <c r="E37">
        <v>-0.6179477917792271</v>
      </c>
      <c r="F37">
        <v>-0.1911576466856702</v>
      </c>
      <c r="I37" t="str">
        <f t="shared" si="0"/>
        <v/>
      </c>
      <c r="J37">
        <f t="shared" si="1"/>
        <v>-0.6179477917792271</v>
      </c>
      <c r="L37" t="str">
        <f t="shared" si="2"/>
        <v/>
      </c>
      <c r="M37">
        <f t="shared" si="3"/>
        <v>-0.1911576466856702</v>
      </c>
    </row>
    <row r="38" spans="1:13">
      <c r="A38" t="s">
        <v>1712</v>
      </c>
      <c r="B38" t="s">
        <v>1652</v>
      </c>
      <c r="C38" t="s">
        <v>1225</v>
      </c>
      <c r="D38" t="s">
        <v>1715</v>
      </c>
      <c r="E38">
        <v>-0.46252910970977612</v>
      </c>
      <c r="F38">
        <v>-0.2082420789407817</v>
      </c>
      <c r="I38">
        <f t="shared" si="0"/>
        <v>-0.46252910970977612</v>
      </c>
      <c r="J38" t="str">
        <f t="shared" si="1"/>
        <v/>
      </c>
      <c r="L38">
        <f t="shared" si="2"/>
        <v>-0.2082420789407817</v>
      </c>
      <c r="M38" t="str">
        <f t="shared" si="3"/>
        <v/>
      </c>
    </row>
    <row r="39" spans="1:13">
      <c r="A39" t="s">
        <v>1716</v>
      </c>
      <c r="B39" t="s">
        <v>1225</v>
      </c>
      <c r="C39" t="s">
        <v>1652</v>
      </c>
      <c r="D39" t="s">
        <v>1717</v>
      </c>
      <c r="E39">
        <v>6.5963064961481077E-2</v>
      </c>
      <c r="F39">
        <v>-0.1331917300595222</v>
      </c>
      <c r="I39" t="str">
        <f t="shared" si="0"/>
        <v/>
      </c>
      <c r="J39">
        <f t="shared" si="1"/>
        <v>6.5963064961481077E-2</v>
      </c>
      <c r="L39" t="str">
        <f t="shared" si="2"/>
        <v/>
      </c>
      <c r="M39">
        <f t="shared" si="3"/>
        <v>-0.1331917300595222</v>
      </c>
    </row>
    <row r="40" spans="1:13">
      <c r="A40" t="s">
        <v>1716</v>
      </c>
      <c r="B40" t="s">
        <v>1652</v>
      </c>
      <c r="C40" t="s">
        <v>1225</v>
      </c>
      <c r="D40" t="s">
        <v>1718</v>
      </c>
      <c r="E40">
        <v>-0.49839653585095661</v>
      </c>
      <c r="F40">
        <v>-0.1503099872232771</v>
      </c>
      <c r="I40">
        <f t="shared" si="0"/>
        <v>-0.49839653585095661</v>
      </c>
      <c r="J40" t="str">
        <f t="shared" si="1"/>
        <v/>
      </c>
      <c r="L40">
        <f t="shared" si="2"/>
        <v>-0.1503099872232771</v>
      </c>
      <c r="M40" t="str">
        <f t="shared" si="3"/>
        <v/>
      </c>
    </row>
    <row r="41" spans="1:13">
      <c r="A41" t="s">
        <v>1719</v>
      </c>
      <c r="B41" t="s">
        <v>1225</v>
      </c>
      <c r="C41" t="s">
        <v>1652</v>
      </c>
      <c r="D41" t="s">
        <v>1720</v>
      </c>
      <c r="E41">
        <v>-0.51241181151550697</v>
      </c>
      <c r="F41">
        <v>-0.23921164936827399</v>
      </c>
      <c r="I41" t="str">
        <f t="shared" si="0"/>
        <v/>
      </c>
      <c r="J41">
        <f t="shared" si="1"/>
        <v>-0.51241181151550697</v>
      </c>
      <c r="L41" t="str">
        <f t="shared" si="2"/>
        <v/>
      </c>
      <c r="M41">
        <f t="shared" si="3"/>
        <v>-0.23921164936827399</v>
      </c>
    </row>
    <row r="42" spans="1:13">
      <c r="A42" t="s">
        <v>1719</v>
      </c>
      <c r="B42" t="s">
        <v>1225</v>
      </c>
      <c r="C42" t="s">
        <v>1652</v>
      </c>
      <c r="D42" t="s">
        <v>1721</v>
      </c>
      <c r="E42">
        <v>-0.51616757978354544</v>
      </c>
      <c r="F42">
        <v>-0.1503099872232771</v>
      </c>
      <c r="I42" t="str">
        <f t="shared" si="0"/>
        <v/>
      </c>
      <c r="J42">
        <f t="shared" si="1"/>
        <v>-0.51616757978354544</v>
      </c>
      <c r="L42" t="str">
        <f t="shared" si="2"/>
        <v/>
      </c>
      <c r="M42">
        <f t="shared" si="3"/>
        <v>-0.1503099872232771</v>
      </c>
    </row>
    <row r="43" spans="1:13">
      <c r="A43" t="s">
        <v>1722</v>
      </c>
      <c r="B43" t="s">
        <v>1225</v>
      </c>
      <c r="C43" t="s">
        <v>1652</v>
      </c>
      <c r="D43" t="s">
        <v>1723</v>
      </c>
      <c r="E43">
        <v>-0.2380575555128317</v>
      </c>
      <c r="F43">
        <v>-0.14205556408689121</v>
      </c>
      <c r="I43" t="str">
        <f t="shared" si="0"/>
        <v/>
      </c>
      <c r="J43">
        <f t="shared" si="1"/>
        <v>-0.2380575555128317</v>
      </c>
      <c r="L43" t="str">
        <f t="shared" si="2"/>
        <v/>
      </c>
      <c r="M43">
        <f t="shared" si="3"/>
        <v>-0.14205556408689121</v>
      </c>
    </row>
    <row r="44" spans="1:13">
      <c r="A44" t="s">
        <v>1724</v>
      </c>
      <c r="B44" t="s">
        <v>1225</v>
      </c>
      <c r="C44" t="s">
        <v>1652</v>
      </c>
      <c r="D44" t="s">
        <v>1725</v>
      </c>
      <c r="E44">
        <v>-0.13122840867963309</v>
      </c>
      <c r="F44">
        <v>-8.6136463582530909E-2</v>
      </c>
      <c r="I44" t="str">
        <f t="shared" si="0"/>
        <v/>
      </c>
      <c r="J44">
        <f t="shared" si="1"/>
        <v>-0.13122840867963309</v>
      </c>
      <c r="L44" t="str">
        <f t="shared" si="2"/>
        <v/>
      </c>
      <c r="M44">
        <f t="shared" si="3"/>
        <v>-8.6136463582530909E-2</v>
      </c>
    </row>
    <row r="45" spans="1:13">
      <c r="A45" t="s">
        <v>1726</v>
      </c>
      <c r="B45" t="s">
        <v>1652</v>
      </c>
      <c r="C45" t="s">
        <v>1225</v>
      </c>
      <c r="D45" t="s">
        <v>1727</v>
      </c>
      <c r="E45">
        <v>0.60152622268061418</v>
      </c>
      <c r="F45">
        <v>-0.115063565611874</v>
      </c>
      <c r="I45">
        <f t="shared" si="0"/>
        <v>0.60152622268061418</v>
      </c>
      <c r="J45" t="str">
        <f t="shared" si="1"/>
        <v/>
      </c>
      <c r="L45">
        <f t="shared" si="2"/>
        <v>-0.115063565611874</v>
      </c>
      <c r="M45" t="str">
        <f t="shared" si="3"/>
        <v/>
      </c>
    </row>
    <row r="46" spans="1:13">
      <c r="A46" t="s">
        <v>1726</v>
      </c>
      <c r="B46" t="s">
        <v>1225</v>
      </c>
      <c r="C46" t="s">
        <v>1652</v>
      </c>
      <c r="D46" t="s">
        <v>1728</v>
      </c>
      <c r="E46">
        <v>-0.60809715747861048</v>
      </c>
      <c r="F46">
        <v>-0.1486906495840209</v>
      </c>
      <c r="I46" t="str">
        <f t="shared" si="0"/>
        <v/>
      </c>
      <c r="J46">
        <f t="shared" si="1"/>
        <v>-0.60809715747861048</v>
      </c>
      <c r="L46" t="str">
        <f t="shared" si="2"/>
        <v/>
      </c>
      <c r="M46">
        <f t="shared" si="3"/>
        <v>-0.1486906495840209</v>
      </c>
    </row>
    <row r="47" spans="1:13">
      <c r="A47" t="s">
        <v>1729</v>
      </c>
      <c r="B47" t="s">
        <v>1225</v>
      </c>
      <c r="C47" t="s">
        <v>1652</v>
      </c>
      <c r="D47" t="s">
        <v>1730</v>
      </c>
      <c r="E47">
        <v>-0.86809521419513502</v>
      </c>
      <c r="F47">
        <v>-0.1565384773509477</v>
      </c>
      <c r="I47" t="str">
        <f t="shared" si="0"/>
        <v/>
      </c>
      <c r="J47">
        <f t="shared" si="1"/>
        <v>-0.86809521419513502</v>
      </c>
      <c r="L47" t="str">
        <f t="shared" si="2"/>
        <v/>
      </c>
      <c r="M47">
        <f t="shared" si="3"/>
        <v>-0.1565384773509477</v>
      </c>
    </row>
    <row r="48" spans="1:13">
      <c r="A48" t="s">
        <v>1731</v>
      </c>
      <c r="B48" t="s">
        <v>1225</v>
      </c>
      <c r="C48" t="s">
        <v>1652</v>
      </c>
      <c r="D48" t="s">
        <v>1732</v>
      </c>
      <c r="E48">
        <v>-0.53397736285624853</v>
      </c>
      <c r="F48">
        <v>-0.1503099872232771</v>
      </c>
      <c r="I48" t="str">
        <f t="shared" si="0"/>
        <v/>
      </c>
      <c r="J48">
        <f t="shared" si="1"/>
        <v>-0.53397736285624853</v>
      </c>
      <c r="L48" t="str">
        <f t="shared" si="2"/>
        <v/>
      </c>
      <c r="M48">
        <f t="shared" si="3"/>
        <v>-0.1503099872232771</v>
      </c>
    </row>
    <row r="49" spans="1:13">
      <c r="A49" t="s">
        <v>1733</v>
      </c>
      <c r="B49" t="s">
        <v>1225</v>
      </c>
      <c r="C49" t="s">
        <v>1652</v>
      </c>
      <c r="D49" t="s">
        <v>1734</v>
      </c>
      <c r="E49">
        <v>-0.35249578942166288</v>
      </c>
      <c r="F49">
        <v>-0.1503099872232771</v>
      </c>
      <c r="I49" t="str">
        <f t="shared" si="0"/>
        <v/>
      </c>
      <c r="J49">
        <f t="shared" si="1"/>
        <v>-0.35249578942166288</v>
      </c>
      <c r="L49" t="str">
        <f t="shared" si="2"/>
        <v/>
      </c>
      <c r="M49">
        <f t="shared" si="3"/>
        <v>-0.1503099872232771</v>
      </c>
    </row>
  </sheetData>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CB23-D34D-4BCD-BB47-D41D7D822540}">
  <dimension ref="A1:P58"/>
  <sheetViews>
    <sheetView topLeftCell="B1" workbookViewId="0">
      <selection activeCell="O2" sqref="O2:P2"/>
    </sheetView>
  </sheetViews>
  <sheetFormatPr defaultRowHeight="14.25"/>
  <cols>
    <col min="4" max="4" width="33.375"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1735</v>
      </c>
      <c r="B2" t="s">
        <v>1736</v>
      </c>
      <c r="C2" t="s">
        <v>1737</v>
      </c>
      <c r="D2" t="s">
        <v>1738</v>
      </c>
      <c r="E2">
        <v>0.11043577917538799</v>
      </c>
      <c r="F2">
        <v>-0.14452214874443051</v>
      </c>
      <c r="G2">
        <v>0.73036400000000001</v>
      </c>
      <c r="I2">
        <f>IF(B2="hotfloppy",E2,"")</f>
        <v>0.11043577917538799</v>
      </c>
      <c r="J2" t="str">
        <f>IF(B2="hotfloppy","",E2)</f>
        <v/>
      </c>
      <c r="L2">
        <f>IF(B2="hotfloppy",F2,"")</f>
        <v>-0.14452214874443051</v>
      </c>
      <c r="M2" t="str">
        <f>IF(B2="hotfloppy","",F2)</f>
        <v/>
      </c>
      <c r="O2" s="3">
        <f>_xlfn.STDEV.P(E2:E58)</f>
        <v>0.43964914279895884</v>
      </c>
      <c r="P2" s="3">
        <f>_xlfn.STDEV.P(F2:F58)</f>
        <v>9.799653835380176E-2</v>
      </c>
    </row>
    <row r="3" spans="1:16">
      <c r="A3" t="s">
        <v>1739</v>
      </c>
      <c r="B3" t="s">
        <v>1736</v>
      </c>
      <c r="C3" t="s">
        <v>1737</v>
      </c>
      <c r="D3" t="s">
        <v>1738</v>
      </c>
      <c r="E3">
        <v>0.11043577917538799</v>
      </c>
      <c r="F3">
        <v>-0.14452214874443051</v>
      </c>
      <c r="I3">
        <f t="shared" ref="I3:I58" si="0">IF(B3="hotfloppy",E3,"")</f>
        <v>0.11043577917538799</v>
      </c>
      <c r="J3" t="str">
        <f t="shared" ref="J3:J58" si="1">IF(B3="hotfloppy","",E3)</f>
        <v/>
      </c>
      <c r="L3">
        <f t="shared" ref="L3:L58" si="2">IF(B3="hotfloppy",F3,"")</f>
        <v>-0.14452214874443051</v>
      </c>
      <c r="M3" t="str">
        <f t="shared" ref="M3:M58" si="3">IF(B3="hotfloppy","",F3)</f>
        <v/>
      </c>
    </row>
    <row r="4" spans="1:16">
      <c r="A4" t="s">
        <v>1740</v>
      </c>
      <c r="B4" t="s">
        <v>1737</v>
      </c>
      <c r="C4" t="s">
        <v>1736</v>
      </c>
      <c r="D4" t="s">
        <v>1741</v>
      </c>
      <c r="E4">
        <v>0.26254849233782163</v>
      </c>
      <c r="F4">
        <v>-0.1486906495840209</v>
      </c>
      <c r="I4" t="str">
        <f t="shared" si="0"/>
        <v/>
      </c>
      <c r="J4">
        <f t="shared" si="1"/>
        <v>0.26254849233782163</v>
      </c>
      <c r="L4" t="str">
        <f t="shared" si="2"/>
        <v/>
      </c>
      <c r="M4">
        <f t="shared" si="3"/>
        <v>-0.1486906495840209</v>
      </c>
    </row>
    <row r="5" spans="1:16">
      <c r="A5" t="s">
        <v>1740</v>
      </c>
      <c r="B5" t="s">
        <v>1737</v>
      </c>
      <c r="C5" t="s">
        <v>1736</v>
      </c>
      <c r="D5" t="s">
        <v>1742</v>
      </c>
      <c r="E5">
        <v>8.6292636659305755E-2</v>
      </c>
      <c r="F5">
        <v>-0.14180269884305119</v>
      </c>
      <c r="I5" t="str">
        <f t="shared" si="0"/>
        <v/>
      </c>
      <c r="J5">
        <f t="shared" si="1"/>
        <v>8.6292636659305755E-2</v>
      </c>
      <c r="L5" t="str">
        <f t="shared" si="2"/>
        <v/>
      </c>
      <c r="M5">
        <f t="shared" si="3"/>
        <v>-0.14180269884305119</v>
      </c>
    </row>
    <row r="6" spans="1:16">
      <c r="A6" t="s">
        <v>1743</v>
      </c>
      <c r="B6" t="s">
        <v>1737</v>
      </c>
      <c r="C6" t="s">
        <v>1736</v>
      </c>
      <c r="D6" t="s">
        <v>1744</v>
      </c>
      <c r="E6">
        <v>-0.2919945636328185</v>
      </c>
      <c r="F6">
        <v>-0.15901617329702339</v>
      </c>
      <c r="I6" t="str">
        <f t="shared" si="0"/>
        <v/>
      </c>
      <c r="J6">
        <f t="shared" si="1"/>
        <v>-0.2919945636328185</v>
      </c>
      <c r="L6" t="str">
        <f t="shared" si="2"/>
        <v/>
      </c>
      <c r="M6">
        <f t="shared" si="3"/>
        <v>-0.15901617329702339</v>
      </c>
    </row>
    <row r="7" spans="1:16">
      <c r="A7" t="s">
        <v>1743</v>
      </c>
      <c r="B7" t="s">
        <v>1737</v>
      </c>
      <c r="C7" t="s">
        <v>1736</v>
      </c>
      <c r="D7" t="s">
        <v>1745</v>
      </c>
      <c r="E7">
        <v>-0.68814393044920941</v>
      </c>
      <c r="F7">
        <v>-0.2668757551238809</v>
      </c>
      <c r="I7" t="str">
        <f t="shared" si="0"/>
        <v/>
      </c>
      <c r="J7">
        <f t="shared" si="1"/>
        <v>-0.68814393044920941</v>
      </c>
      <c r="L7" t="str">
        <f t="shared" si="2"/>
        <v/>
      </c>
      <c r="M7">
        <f t="shared" si="3"/>
        <v>-0.2668757551238809</v>
      </c>
    </row>
    <row r="8" spans="1:16">
      <c r="A8" t="s">
        <v>1746</v>
      </c>
      <c r="B8" t="s">
        <v>1736</v>
      </c>
      <c r="C8" t="s">
        <v>1737</v>
      </c>
      <c r="D8" t="s">
        <v>1747</v>
      </c>
      <c r="E8">
        <v>0.71145595201844847</v>
      </c>
      <c r="F8">
        <v>4.7768951074377397E-2</v>
      </c>
      <c r="I8">
        <f t="shared" si="0"/>
        <v>0.71145595201844847</v>
      </c>
      <c r="J8" t="str">
        <f t="shared" si="1"/>
        <v/>
      </c>
      <c r="L8">
        <f t="shared" si="2"/>
        <v>4.7768951074377397E-2</v>
      </c>
      <c r="M8" t="str">
        <f t="shared" si="3"/>
        <v/>
      </c>
    </row>
    <row r="9" spans="1:16">
      <c r="A9" t="s">
        <v>1746</v>
      </c>
      <c r="B9" t="s">
        <v>1737</v>
      </c>
      <c r="C9" t="s">
        <v>1736</v>
      </c>
      <c r="D9" t="s">
        <v>1748</v>
      </c>
      <c r="E9">
        <v>-0.63217662038558009</v>
      </c>
      <c r="F9">
        <v>-0.25489068349771599</v>
      </c>
      <c r="I9" t="str">
        <f t="shared" si="0"/>
        <v/>
      </c>
      <c r="J9">
        <f t="shared" si="1"/>
        <v>-0.63217662038558009</v>
      </c>
      <c r="L9" t="str">
        <f t="shared" si="2"/>
        <v/>
      </c>
      <c r="M9">
        <f t="shared" si="3"/>
        <v>-0.25489068349771599</v>
      </c>
    </row>
    <row r="10" spans="1:16">
      <c r="A10" t="s">
        <v>1749</v>
      </c>
      <c r="B10" t="s">
        <v>1736</v>
      </c>
      <c r="C10" t="s">
        <v>1737</v>
      </c>
      <c r="D10" t="s">
        <v>1750</v>
      </c>
      <c r="E10">
        <v>0.68945806651696273</v>
      </c>
      <c r="F10">
        <v>0.1727152728770078</v>
      </c>
      <c r="I10">
        <f t="shared" si="0"/>
        <v>0.68945806651696273</v>
      </c>
      <c r="J10" t="str">
        <f t="shared" si="1"/>
        <v/>
      </c>
      <c r="L10">
        <f t="shared" si="2"/>
        <v>0.1727152728770078</v>
      </c>
      <c r="M10" t="str">
        <f t="shared" si="3"/>
        <v/>
      </c>
    </row>
    <row r="11" spans="1:16">
      <c r="A11" t="s">
        <v>1751</v>
      </c>
      <c r="B11" t="s">
        <v>1737</v>
      </c>
      <c r="C11" t="s">
        <v>1736</v>
      </c>
      <c r="D11" t="s">
        <v>1752</v>
      </c>
      <c r="E11">
        <v>-0.15473733692615541</v>
      </c>
      <c r="F11">
        <v>3.9384593153365448E-2</v>
      </c>
      <c r="I11" t="str">
        <f t="shared" si="0"/>
        <v/>
      </c>
      <c r="J11">
        <f t="shared" si="1"/>
        <v>-0.15473733692615541</v>
      </c>
      <c r="L11" t="str">
        <f t="shared" si="2"/>
        <v/>
      </c>
      <c r="M11">
        <f t="shared" si="3"/>
        <v>3.9384593153365448E-2</v>
      </c>
    </row>
    <row r="12" spans="1:16">
      <c r="A12" t="s">
        <v>1753</v>
      </c>
      <c r="B12" t="s">
        <v>1736</v>
      </c>
      <c r="C12" t="s">
        <v>1737</v>
      </c>
      <c r="D12" t="s">
        <v>1754</v>
      </c>
      <c r="E12">
        <v>-0.122147634619554</v>
      </c>
      <c r="F12">
        <v>-6.4636850997497663E-2</v>
      </c>
      <c r="I12">
        <f t="shared" si="0"/>
        <v>-0.122147634619554</v>
      </c>
      <c r="J12" t="str">
        <f t="shared" si="1"/>
        <v/>
      </c>
      <c r="L12">
        <f t="shared" si="2"/>
        <v>-6.4636850997497663E-2</v>
      </c>
      <c r="M12" t="str">
        <f t="shared" si="3"/>
        <v/>
      </c>
    </row>
    <row r="13" spans="1:16">
      <c r="A13" t="s">
        <v>1755</v>
      </c>
      <c r="B13" t="s">
        <v>1737</v>
      </c>
      <c r="C13" t="s">
        <v>1736</v>
      </c>
      <c r="D13" t="s">
        <v>1756</v>
      </c>
      <c r="E13">
        <v>-0.29950890598815039</v>
      </c>
      <c r="F13">
        <v>-0.1700999991660504</v>
      </c>
      <c r="I13" t="str">
        <f t="shared" si="0"/>
        <v/>
      </c>
      <c r="J13">
        <f t="shared" si="1"/>
        <v>-0.29950890598815039</v>
      </c>
      <c r="L13" t="str">
        <f t="shared" si="2"/>
        <v/>
      </c>
      <c r="M13">
        <f t="shared" si="3"/>
        <v>-0.1700999991660504</v>
      </c>
    </row>
    <row r="14" spans="1:16">
      <c r="A14" t="s">
        <v>1755</v>
      </c>
      <c r="B14" t="s">
        <v>1737</v>
      </c>
      <c r="C14" t="s">
        <v>1736</v>
      </c>
      <c r="D14" t="s">
        <v>1757</v>
      </c>
      <c r="E14">
        <v>-0.29905871694406527</v>
      </c>
      <c r="F14">
        <v>-0.10715393879035751</v>
      </c>
      <c r="I14" t="str">
        <f t="shared" si="0"/>
        <v/>
      </c>
      <c r="J14">
        <f t="shared" si="1"/>
        <v>-0.29905871694406527</v>
      </c>
      <c r="L14" t="str">
        <f t="shared" si="2"/>
        <v/>
      </c>
      <c r="M14">
        <f t="shared" si="3"/>
        <v>-0.10715393879035751</v>
      </c>
    </row>
    <row r="15" spans="1:16">
      <c r="A15" t="s">
        <v>1755</v>
      </c>
      <c r="B15" t="s">
        <v>1736</v>
      </c>
      <c r="C15" t="s">
        <v>1737</v>
      </c>
      <c r="D15" t="s">
        <v>1758</v>
      </c>
      <c r="E15">
        <v>0.47740756754636759</v>
      </c>
      <c r="F15">
        <v>-9.0729054441004042E-2</v>
      </c>
      <c r="I15">
        <f t="shared" si="0"/>
        <v>0.47740756754636759</v>
      </c>
      <c r="J15" t="str">
        <f t="shared" si="1"/>
        <v/>
      </c>
      <c r="L15">
        <f t="shared" si="2"/>
        <v>-9.0729054441004042E-2</v>
      </c>
      <c r="M15" t="str">
        <f t="shared" si="3"/>
        <v/>
      </c>
    </row>
    <row r="16" spans="1:16">
      <c r="A16" t="s">
        <v>1759</v>
      </c>
      <c r="B16" t="s">
        <v>1737</v>
      </c>
      <c r="C16" t="s">
        <v>1736</v>
      </c>
      <c r="D16" t="s">
        <v>1760</v>
      </c>
      <c r="E16">
        <v>0.94948694079140283</v>
      </c>
      <c r="F16">
        <v>1.209915584686116E-2</v>
      </c>
      <c r="I16" t="str">
        <f t="shared" si="0"/>
        <v/>
      </c>
      <c r="J16">
        <f t="shared" si="1"/>
        <v>0.94948694079140283</v>
      </c>
      <c r="L16" t="str">
        <f t="shared" si="2"/>
        <v/>
      </c>
      <c r="M16">
        <f t="shared" si="3"/>
        <v>1.209915584686116E-2</v>
      </c>
    </row>
    <row r="17" spans="1:13">
      <c r="A17" t="s">
        <v>1761</v>
      </c>
      <c r="B17" t="s">
        <v>1736</v>
      </c>
      <c r="C17" t="s">
        <v>1737</v>
      </c>
      <c r="D17" t="s">
        <v>1762</v>
      </c>
      <c r="E17">
        <v>0.71672668300499431</v>
      </c>
      <c r="F17">
        <v>5.325249583042041E-2</v>
      </c>
      <c r="I17">
        <f t="shared" si="0"/>
        <v>0.71672668300499431</v>
      </c>
      <c r="J17" t="str">
        <f t="shared" si="1"/>
        <v/>
      </c>
      <c r="L17">
        <f t="shared" si="2"/>
        <v>5.325249583042041E-2</v>
      </c>
      <c r="M17" t="str">
        <f t="shared" si="3"/>
        <v/>
      </c>
    </row>
    <row r="18" spans="1:13">
      <c r="A18" t="s">
        <v>1763</v>
      </c>
      <c r="B18" t="s">
        <v>1737</v>
      </c>
      <c r="C18" t="s">
        <v>1736</v>
      </c>
      <c r="D18" t="s">
        <v>1764</v>
      </c>
      <c r="E18">
        <v>0.24513857915626791</v>
      </c>
      <c r="F18">
        <v>-0.24071322837713521</v>
      </c>
      <c r="I18" t="str">
        <f t="shared" si="0"/>
        <v/>
      </c>
      <c r="J18">
        <f t="shared" si="1"/>
        <v>0.24513857915626791</v>
      </c>
      <c r="L18" t="str">
        <f t="shared" si="2"/>
        <v/>
      </c>
      <c r="M18">
        <f t="shared" si="3"/>
        <v>-0.24071322837713521</v>
      </c>
    </row>
    <row r="19" spans="1:13">
      <c r="A19" t="s">
        <v>1763</v>
      </c>
      <c r="B19" t="s">
        <v>1737</v>
      </c>
      <c r="C19" t="s">
        <v>1736</v>
      </c>
      <c r="D19" t="s">
        <v>1765</v>
      </c>
      <c r="E19">
        <v>9.5676147816291968E-2</v>
      </c>
      <c r="F19">
        <v>-5.3401824870530863E-2</v>
      </c>
      <c r="I19" t="str">
        <f t="shared" si="0"/>
        <v/>
      </c>
      <c r="J19">
        <f t="shared" si="1"/>
        <v>9.5676147816291968E-2</v>
      </c>
      <c r="L19" t="str">
        <f t="shared" si="2"/>
        <v/>
      </c>
      <c r="M19">
        <f t="shared" si="3"/>
        <v>-5.3401824870530863E-2</v>
      </c>
    </row>
    <row r="20" spans="1:13">
      <c r="A20" t="s">
        <v>1763</v>
      </c>
      <c r="B20" t="s">
        <v>1737</v>
      </c>
      <c r="C20" t="s">
        <v>1736</v>
      </c>
      <c r="D20" t="s">
        <v>1766</v>
      </c>
      <c r="E20">
        <v>0.2372170108058409</v>
      </c>
      <c r="F20">
        <v>-0.1186042996186943</v>
      </c>
      <c r="I20" t="str">
        <f t="shared" si="0"/>
        <v/>
      </c>
      <c r="J20">
        <f t="shared" si="1"/>
        <v>0.2372170108058409</v>
      </c>
      <c r="L20" t="str">
        <f t="shared" si="2"/>
        <v/>
      </c>
      <c r="M20">
        <f t="shared" si="3"/>
        <v>-0.1186042996186943</v>
      </c>
    </row>
    <row r="21" spans="1:13">
      <c r="A21" t="s">
        <v>1767</v>
      </c>
      <c r="B21" t="s">
        <v>1736</v>
      </c>
      <c r="C21" t="s">
        <v>1737</v>
      </c>
      <c r="D21" t="s">
        <v>1768</v>
      </c>
      <c r="E21">
        <v>-0.21099793758883001</v>
      </c>
      <c r="F21">
        <v>-0.21964414391265161</v>
      </c>
      <c r="I21">
        <f t="shared" si="0"/>
        <v>-0.21099793758883001</v>
      </c>
      <c r="J21" t="str">
        <f t="shared" si="1"/>
        <v/>
      </c>
      <c r="L21">
        <f t="shared" si="2"/>
        <v>-0.21964414391265161</v>
      </c>
      <c r="M21" t="str">
        <f t="shared" si="3"/>
        <v/>
      </c>
    </row>
    <row r="22" spans="1:13">
      <c r="A22" t="s">
        <v>1767</v>
      </c>
      <c r="B22" t="s">
        <v>1736</v>
      </c>
      <c r="C22" t="s">
        <v>1737</v>
      </c>
      <c r="D22" t="s">
        <v>1769</v>
      </c>
      <c r="E22">
        <v>-8.2981358599224342E-2</v>
      </c>
      <c r="F22">
        <v>-0.1409874672088445</v>
      </c>
      <c r="I22">
        <f t="shared" si="0"/>
        <v>-8.2981358599224342E-2</v>
      </c>
      <c r="J22" t="str">
        <f t="shared" si="1"/>
        <v/>
      </c>
      <c r="L22">
        <f t="shared" si="2"/>
        <v>-0.1409874672088445</v>
      </c>
      <c r="M22" t="str">
        <f t="shared" si="3"/>
        <v/>
      </c>
    </row>
    <row r="23" spans="1:13">
      <c r="A23" t="s">
        <v>1770</v>
      </c>
      <c r="B23" t="s">
        <v>1737</v>
      </c>
      <c r="C23" t="s">
        <v>1736</v>
      </c>
      <c r="D23" t="s">
        <v>1771</v>
      </c>
      <c r="E23">
        <v>-0.2112517895760733</v>
      </c>
      <c r="F23">
        <v>-0.1503099872232771</v>
      </c>
      <c r="I23" t="str">
        <f t="shared" si="0"/>
        <v/>
      </c>
      <c r="J23">
        <f t="shared" si="1"/>
        <v>-0.2112517895760733</v>
      </c>
      <c r="L23" t="str">
        <f t="shared" si="2"/>
        <v/>
      </c>
      <c r="M23">
        <f t="shared" si="3"/>
        <v>-0.1503099872232771</v>
      </c>
    </row>
    <row r="24" spans="1:13">
      <c r="A24" t="s">
        <v>1770</v>
      </c>
      <c r="B24" t="s">
        <v>1737</v>
      </c>
      <c r="C24" t="s">
        <v>1736</v>
      </c>
      <c r="D24" t="s">
        <v>1772</v>
      </c>
      <c r="E24">
        <v>5.304534286182272E-2</v>
      </c>
      <c r="F24">
        <v>-0.1503099872232771</v>
      </c>
      <c r="I24" t="str">
        <f t="shared" si="0"/>
        <v/>
      </c>
      <c r="J24">
        <f t="shared" si="1"/>
        <v>5.304534286182272E-2</v>
      </c>
      <c r="L24" t="str">
        <f t="shared" si="2"/>
        <v/>
      </c>
      <c r="M24">
        <f t="shared" si="3"/>
        <v>-0.1503099872232771</v>
      </c>
    </row>
    <row r="25" spans="1:13">
      <c r="A25" t="s">
        <v>1773</v>
      </c>
      <c r="B25" t="s">
        <v>1736</v>
      </c>
      <c r="C25" t="s">
        <v>1737</v>
      </c>
      <c r="D25" t="s">
        <v>1774</v>
      </c>
      <c r="E25">
        <v>4.5606040223515887E-2</v>
      </c>
      <c r="F25">
        <v>-0.15699655707433111</v>
      </c>
      <c r="I25">
        <f t="shared" si="0"/>
        <v>4.5606040223515887E-2</v>
      </c>
      <c r="J25" t="str">
        <f t="shared" si="1"/>
        <v/>
      </c>
      <c r="L25">
        <f t="shared" si="2"/>
        <v>-0.15699655707433111</v>
      </c>
      <c r="M25" t="str">
        <f t="shared" si="3"/>
        <v/>
      </c>
    </row>
    <row r="26" spans="1:13">
      <c r="A26" t="s">
        <v>1775</v>
      </c>
      <c r="B26" t="s">
        <v>1737</v>
      </c>
      <c r="C26" t="s">
        <v>1736</v>
      </c>
      <c r="D26" t="s">
        <v>1776</v>
      </c>
      <c r="E26">
        <v>0.1495243119623153</v>
      </c>
      <c r="F26">
        <v>-0.15095349853224529</v>
      </c>
      <c r="I26" t="str">
        <f t="shared" si="0"/>
        <v/>
      </c>
      <c r="J26">
        <f t="shared" si="1"/>
        <v>0.1495243119623153</v>
      </c>
      <c r="L26" t="str">
        <f t="shared" si="2"/>
        <v/>
      </c>
      <c r="M26">
        <f t="shared" si="3"/>
        <v>-0.15095349853224529</v>
      </c>
    </row>
    <row r="27" spans="1:13">
      <c r="A27" t="s">
        <v>1777</v>
      </c>
      <c r="B27" t="s">
        <v>1736</v>
      </c>
      <c r="C27" t="s">
        <v>1737</v>
      </c>
      <c r="D27" t="s">
        <v>1778</v>
      </c>
      <c r="E27">
        <v>0.42418680698844019</v>
      </c>
      <c r="F27">
        <v>-0.1503099872232771</v>
      </c>
      <c r="I27">
        <f t="shared" si="0"/>
        <v>0.42418680698844019</v>
      </c>
      <c r="J27" t="str">
        <f t="shared" si="1"/>
        <v/>
      </c>
      <c r="L27">
        <f t="shared" si="2"/>
        <v>-0.1503099872232771</v>
      </c>
      <c r="M27" t="str">
        <f t="shared" si="3"/>
        <v/>
      </c>
    </row>
    <row r="28" spans="1:13">
      <c r="A28" t="s">
        <v>1777</v>
      </c>
      <c r="B28" t="s">
        <v>1736</v>
      </c>
      <c r="C28" t="s">
        <v>1737</v>
      </c>
      <c r="D28" t="s">
        <v>1779</v>
      </c>
      <c r="E28">
        <v>0.32478314847518658</v>
      </c>
      <c r="F28">
        <v>-8.8501813998392631E-2</v>
      </c>
      <c r="I28">
        <f t="shared" si="0"/>
        <v>0.32478314847518658</v>
      </c>
      <c r="J28" t="str">
        <f t="shared" si="1"/>
        <v/>
      </c>
      <c r="L28">
        <f t="shared" si="2"/>
        <v>-8.8501813998392631E-2</v>
      </c>
      <c r="M28" t="str">
        <f t="shared" si="3"/>
        <v/>
      </c>
    </row>
    <row r="29" spans="1:13">
      <c r="A29" t="s">
        <v>1780</v>
      </c>
      <c r="B29" t="s">
        <v>1737</v>
      </c>
      <c r="C29" t="s">
        <v>1736</v>
      </c>
      <c r="D29" t="s">
        <v>1781</v>
      </c>
      <c r="E29">
        <v>-0.44139656582883502</v>
      </c>
      <c r="F29">
        <v>-0.15177292981749091</v>
      </c>
      <c r="I29" t="str">
        <f t="shared" si="0"/>
        <v/>
      </c>
      <c r="J29">
        <f t="shared" si="1"/>
        <v>-0.44139656582883502</v>
      </c>
      <c r="L29" t="str">
        <f t="shared" si="2"/>
        <v/>
      </c>
      <c r="M29">
        <f t="shared" si="3"/>
        <v>-0.15177292981749091</v>
      </c>
    </row>
    <row r="30" spans="1:13">
      <c r="A30" t="s">
        <v>1780</v>
      </c>
      <c r="B30" t="s">
        <v>1737</v>
      </c>
      <c r="C30" t="s">
        <v>1736</v>
      </c>
      <c r="D30" t="s">
        <v>1782</v>
      </c>
      <c r="E30">
        <v>-0.53454388798402919</v>
      </c>
      <c r="F30">
        <v>-0.1503099872232771</v>
      </c>
      <c r="I30" t="str">
        <f t="shared" si="0"/>
        <v/>
      </c>
      <c r="J30">
        <f t="shared" si="1"/>
        <v>-0.53454388798402919</v>
      </c>
      <c r="L30" t="str">
        <f t="shared" si="2"/>
        <v/>
      </c>
      <c r="M30">
        <f t="shared" si="3"/>
        <v>-0.1503099872232771</v>
      </c>
    </row>
    <row r="31" spans="1:13">
      <c r="A31" t="s">
        <v>1783</v>
      </c>
      <c r="B31" t="s">
        <v>1736</v>
      </c>
      <c r="C31" t="s">
        <v>1737</v>
      </c>
      <c r="D31" t="s">
        <v>1784</v>
      </c>
      <c r="E31">
        <v>-6.7238422216269189E-2</v>
      </c>
      <c r="F31">
        <v>-0.1468947383911906</v>
      </c>
      <c r="I31">
        <f t="shared" si="0"/>
        <v>-6.7238422216269189E-2</v>
      </c>
      <c r="J31" t="str">
        <f t="shared" si="1"/>
        <v/>
      </c>
      <c r="L31">
        <f t="shared" si="2"/>
        <v>-0.1468947383911906</v>
      </c>
      <c r="M31" t="str">
        <f t="shared" si="3"/>
        <v/>
      </c>
    </row>
    <row r="32" spans="1:13">
      <c r="A32" t="s">
        <v>1785</v>
      </c>
      <c r="B32" t="s">
        <v>1737</v>
      </c>
      <c r="C32" t="s">
        <v>1736</v>
      </c>
      <c r="D32" t="s">
        <v>95</v>
      </c>
      <c r="E32">
        <v>0.56197408809077931</v>
      </c>
      <c r="F32">
        <v>-8.055032744325713E-2</v>
      </c>
      <c r="I32" t="str">
        <f t="shared" si="0"/>
        <v/>
      </c>
      <c r="J32">
        <f t="shared" si="1"/>
        <v>0.56197408809077931</v>
      </c>
      <c r="L32" t="str">
        <f t="shared" si="2"/>
        <v/>
      </c>
      <c r="M32">
        <f t="shared" si="3"/>
        <v>-8.055032744325713E-2</v>
      </c>
    </row>
    <row r="33" spans="1:13">
      <c r="A33" t="s">
        <v>1786</v>
      </c>
      <c r="B33" t="s">
        <v>1737</v>
      </c>
      <c r="C33" t="s">
        <v>1736</v>
      </c>
      <c r="D33" t="s">
        <v>1787</v>
      </c>
      <c r="E33">
        <v>-0.54847693859929914</v>
      </c>
      <c r="F33">
        <v>-0.1686323924455195</v>
      </c>
      <c r="I33" t="str">
        <f t="shared" si="0"/>
        <v/>
      </c>
      <c r="J33">
        <f t="shared" si="1"/>
        <v>-0.54847693859929914</v>
      </c>
      <c r="L33" t="str">
        <f t="shared" si="2"/>
        <v/>
      </c>
      <c r="M33">
        <f t="shared" si="3"/>
        <v>-0.1686323924455195</v>
      </c>
    </row>
    <row r="34" spans="1:13">
      <c r="A34" t="s">
        <v>1786</v>
      </c>
      <c r="B34" t="s">
        <v>1736</v>
      </c>
      <c r="C34" t="s">
        <v>1737</v>
      </c>
      <c r="D34" t="s">
        <v>1788</v>
      </c>
      <c r="E34">
        <v>-1.8107756015391271E-2</v>
      </c>
      <c r="F34">
        <v>-0.20750842017246579</v>
      </c>
      <c r="I34">
        <f t="shared" si="0"/>
        <v>-1.8107756015391271E-2</v>
      </c>
      <c r="J34" t="str">
        <f t="shared" si="1"/>
        <v/>
      </c>
      <c r="L34">
        <f t="shared" si="2"/>
        <v>-0.20750842017246579</v>
      </c>
      <c r="M34" t="str">
        <f t="shared" si="3"/>
        <v/>
      </c>
    </row>
    <row r="35" spans="1:13">
      <c r="A35" t="s">
        <v>1789</v>
      </c>
      <c r="B35" t="s">
        <v>1736</v>
      </c>
      <c r="C35" t="s">
        <v>1737</v>
      </c>
      <c r="D35" t="s">
        <v>1790</v>
      </c>
      <c r="E35">
        <v>-0.94271149411465771</v>
      </c>
      <c r="F35">
        <v>-0.27082554030002942</v>
      </c>
      <c r="I35">
        <f t="shared" si="0"/>
        <v>-0.94271149411465771</v>
      </c>
      <c r="J35" t="str">
        <f t="shared" si="1"/>
        <v/>
      </c>
      <c r="L35">
        <f t="shared" si="2"/>
        <v>-0.27082554030002942</v>
      </c>
      <c r="M35" t="str">
        <f t="shared" si="3"/>
        <v/>
      </c>
    </row>
    <row r="36" spans="1:13">
      <c r="A36" t="s">
        <v>1789</v>
      </c>
      <c r="B36" t="s">
        <v>1737</v>
      </c>
      <c r="C36" t="s">
        <v>1736</v>
      </c>
      <c r="D36" t="s">
        <v>1791</v>
      </c>
      <c r="E36">
        <v>-0.1159769076582942</v>
      </c>
      <c r="F36">
        <v>-0.13706761696338621</v>
      </c>
      <c r="I36" t="str">
        <f t="shared" si="0"/>
        <v/>
      </c>
      <c r="J36">
        <f t="shared" si="1"/>
        <v>-0.1159769076582942</v>
      </c>
      <c r="L36" t="str">
        <f t="shared" si="2"/>
        <v/>
      </c>
      <c r="M36">
        <f t="shared" si="3"/>
        <v>-0.13706761696338621</v>
      </c>
    </row>
    <row r="37" spans="1:13">
      <c r="A37" t="s">
        <v>1789</v>
      </c>
      <c r="B37" t="s">
        <v>1736</v>
      </c>
      <c r="C37" t="s">
        <v>1737</v>
      </c>
      <c r="D37" t="s">
        <v>1792</v>
      </c>
      <c r="E37">
        <v>-0.2179468344034729</v>
      </c>
      <c r="F37">
        <v>-0.18768706822145209</v>
      </c>
      <c r="I37">
        <f t="shared" si="0"/>
        <v>-0.2179468344034729</v>
      </c>
      <c r="J37" t="str">
        <f t="shared" si="1"/>
        <v/>
      </c>
      <c r="L37">
        <f t="shared" si="2"/>
        <v>-0.18768706822145209</v>
      </c>
      <c r="M37" t="str">
        <f t="shared" si="3"/>
        <v/>
      </c>
    </row>
    <row r="38" spans="1:13">
      <c r="A38" t="s">
        <v>1793</v>
      </c>
      <c r="B38" t="s">
        <v>1737</v>
      </c>
      <c r="C38" t="s">
        <v>1736</v>
      </c>
      <c r="D38" t="s">
        <v>1794</v>
      </c>
      <c r="E38">
        <v>0.1117589861460688</v>
      </c>
      <c r="F38">
        <v>-0.1503099872232771</v>
      </c>
      <c r="I38" t="str">
        <f t="shared" si="0"/>
        <v/>
      </c>
      <c r="J38">
        <f t="shared" si="1"/>
        <v>0.1117589861460688</v>
      </c>
      <c r="L38" t="str">
        <f t="shared" si="2"/>
        <v/>
      </c>
      <c r="M38">
        <f t="shared" si="3"/>
        <v>-0.1503099872232771</v>
      </c>
    </row>
    <row r="39" spans="1:13">
      <c r="A39" t="s">
        <v>1793</v>
      </c>
      <c r="B39" t="s">
        <v>1736</v>
      </c>
      <c r="C39" t="s">
        <v>1737</v>
      </c>
      <c r="D39" t="s">
        <v>1795</v>
      </c>
      <c r="E39">
        <v>-0.75187101674500445</v>
      </c>
      <c r="F39">
        <v>-0.21517210460515121</v>
      </c>
      <c r="I39">
        <f t="shared" si="0"/>
        <v>-0.75187101674500445</v>
      </c>
      <c r="J39" t="str">
        <f t="shared" si="1"/>
        <v/>
      </c>
      <c r="L39">
        <f t="shared" si="2"/>
        <v>-0.21517210460515121</v>
      </c>
      <c r="M39" t="str">
        <f t="shared" si="3"/>
        <v/>
      </c>
    </row>
    <row r="40" spans="1:13">
      <c r="A40" t="s">
        <v>1793</v>
      </c>
      <c r="B40" t="s">
        <v>1736</v>
      </c>
      <c r="C40" t="s">
        <v>1737</v>
      </c>
      <c r="D40" t="s">
        <v>1796</v>
      </c>
      <c r="E40">
        <v>-0.22533220594145401</v>
      </c>
      <c r="F40">
        <v>-0.1465273977159158</v>
      </c>
      <c r="I40">
        <f t="shared" si="0"/>
        <v>-0.22533220594145401</v>
      </c>
      <c r="J40" t="str">
        <f t="shared" si="1"/>
        <v/>
      </c>
      <c r="L40">
        <f t="shared" si="2"/>
        <v>-0.1465273977159158</v>
      </c>
      <c r="M40" t="str">
        <f t="shared" si="3"/>
        <v/>
      </c>
    </row>
    <row r="41" spans="1:13">
      <c r="A41" t="s">
        <v>1793</v>
      </c>
      <c r="B41" t="s">
        <v>1737</v>
      </c>
      <c r="C41" t="s">
        <v>1736</v>
      </c>
      <c r="D41" t="s">
        <v>1451</v>
      </c>
      <c r="E41">
        <v>-0.65929583312786155</v>
      </c>
      <c r="F41">
        <v>-0.21804241476713401</v>
      </c>
      <c r="I41" t="str">
        <f t="shared" si="0"/>
        <v/>
      </c>
      <c r="J41">
        <f t="shared" si="1"/>
        <v>-0.65929583312786155</v>
      </c>
      <c r="L41" t="str">
        <f t="shared" si="2"/>
        <v/>
      </c>
      <c r="M41">
        <f t="shared" si="3"/>
        <v>-0.21804241476713401</v>
      </c>
    </row>
    <row r="42" spans="1:13">
      <c r="A42" t="s">
        <v>1797</v>
      </c>
      <c r="B42" t="s">
        <v>1737</v>
      </c>
      <c r="C42" t="s">
        <v>1736</v>
      </c>
      <c r="D42" t="s">
        <v>1798</v>
      </c>
      <c r="E42">
        <v>-0.53247150386582165</v>
      </c>
      <c r="F42">
        <v>-0.20506649739401131</v>
      </c>
      <c r="I42" t="str">
        <f t="shared" si="0"/>
        <v/>
      </c>
      <c r="J42">
        <f t="shared" si="1"/>
        <v>-0.53247150386582165</v>
      </c>
      <c r="L42" t="str">
        <f t="shared" si="2"/>
        <v/>
      </c>
      <c r="M42">
        <f t="shared" si="3"/>
        <v>-0.20506649739401131</v>
      </c>
    </row>
    <row r="43" spans="1:13">
      <c r="A43" t="s">
        <v>1797</v>
      </c>
      <c r="B43" t="s">
        <v>1736</v>
      </c>
      <c r="C43" t="s">
        <v>1737</v>
      </c>
      <c r="D43" t="s">
        <v>1799</v>
      </c>
      <c r="E43">
        <v>-0.39332513984404871</v>
      </c>
      <c r="F43">
        <v>-2.837129183700848E-2</v>
      </c>
      <c r="I43">
        <f t="shared" si="0"/>
        <v>-0.39332513984404871</v>
      </c>
      <c r="J43" t="str">
        <f t="shared" si="1"/>
        <v/>
      </c>
      <c r="L43">
        <f t="shared" si="2"/>
        <v>-2.837129183700848E-2</v>
      </c>
      <c r="M43" t="str">
        <f t="shared" si="3"/>
        <v/>
      </c>
    </row>
    <row r="44" spans="1:13">
      <c r="A44" t="s">
        <v>1797</v>
      </c>
      <c r="B44" t="s">
        <v>1736</v>
      </c>
      <c r="C44" t="s">
        <v>1737</v>
      </c>
      <c r="D44" t="s">
        <v>1800</v>
      </c>
      <c r="E44">
        <v>-0.28015547347120129</v>
      </c>
      <c r="F44">
        <v>-0.15487461072906319</v>
      </c>
      <c r="I44">
        <f t="shared" si="0"/>
        <v>-0.28015547347120129</v>
      </c>
      <c r="J44" t="str">
        <f t="shared" si="1"/>
        <v/>
      </c>
      <c r="L44">
        <f t="shared" si="2"/>
        <v>-0.15487461072906319</v>
      </c>
      <c r="M44" t="str">
        <f t="shared" si="3"/>
        <v/>
      </c>
    </row>
    <row r="45" spans="1:13">
      <c r="A45" t="s">
        <v>1797</v>
      </c>
      <c r="B45" t="s">
        <v>1736</v>
      </c>
      <c r="C45" t="s">
        <v>1737</v>
      </c>
      <c r="D45" t="s">
        <v>1801</v>
      </c>
      <c r="E45">
        <v>-0.2414526759527976</v>
      </c>
      <c r="F45">
        <v>-0.15306577355733389</v>
      </c>
      <c r="I45">
        <f t="shared" si="0"/>
        <v>-0.2414526759527976</v>
      </c>
      <c r="J45" t="str">
        <f t="shared" si="1"/>
        <v/>
      </c>
      <c r="L45">
        <f t="shared" si="2"/>
        <v>-0.15306577355733389</v>
      </c>
      <c r="M45" t="str">
        <f t="shared" si="3"/>
        <v/>
      </c>
    </row>
    <row r="46" spans="1:13">
      <c r="A46" t="s">
        <v>1802</v>
      </c>
      <c r="B46" t="s">
        <v>1737</v>
      </c>
      <c r="C46" t="s">
        <v>1736</v>
      </c>
      <c r="D46" t="s">
        <v>1803</v>
      </c>
      <c r="E46">
        <v>2.2593711836578208E-2</v>
      </c>
      <c r="F46">
        <v>-0.119112977520652</v>
      </c>
      <c r="I46" t="str">
        <f t="shared" si="0"/>
        <v/>
      </c>
      <c r="J46">
        <f t="shared" si="1"/>
        <v>2.2593711836578208E-2</v>
      </c>
      <c r="L46" t="str">
        <f t="shared" si="2"/>
        <v/>
      </c>
      <c r="M46">
        <f t="shared" si="3"/>
        <v>-0.119112977520652</v>
      </c>
    </row>
    <row r="47" spans="1:13">
      <c r="A47" t="s">
        <v>1804</v>
      </c>
      <c r="B47" t="s">
        <v>1736</v>
      </c>
      <c r="C47" t="s">
        <v>1737</v>
      </c>
      <c r="D47" t="s">
        <v>1805</v>
      </c>
      <c r="E47">
        <v>-0.66416258310363729</v>
      </c>
      <c r="F47">
        <v>-0.18534092184706319</v>
      </c>
      <c r="I47">
        <f t="shared" si="0"/>
        <v>-0.66416258310363729</v>
      </c>
      <c r="J47" t="str">
        <f t="shared" si="1"/>
        <v/>
      </c>
      <c r="L47">
        <f t="shared" si="2"/>
        <v>-0.18534092184706319</v>
      </c>
      <c r="M47" t="str">
        <f t="shared" si="3"/>
        <v/>
      </c>
    </row>
    <row r="48" spans="1:13">
      <c r="A48" t="s">
        <v>1804</v>
      </c>
      <c r="B48" t="s">
        <v>1736</v>
      </c>
      <c r="C48" t="s">
        <v>1737</v>
      </c>
      <c r="D48" t="s">
        <v>1806</v>
      </c>
      <c r="E48">
        <v>0.86127822968470413</v>
      </c>
      <c r="F48">
        <v>0.17333422376281621</v>
      </c>
      <c r="I48">
        <f t="shared" si="0"/>
        <v>0.86127822968470413</v>
      </c>
      <c r="J48" t="str">
        <f t="shared" si="1"/>
        <v/>
      </c>
      <c r="L48">
        <f t="shared" si="2"/>
        <v>0.17333422376281621</v>
      </c>
      <c r="M48" t="str">
        <f t="shared" si="3"/>
        <v/>
      </c>
    </row>
    <row r="49" spans="1:13">
      <c r="A49" t="s">
        <v>1807</v>
      </c>
      <c r="B49" t="s">
        <v>1737</v>
      </c>
      <c r="C49" t="s">
        <v>1736</v>
      </c>
      <c r="D49" t="s">
        <v>1808</v>
      </c>
      <c r="E49">
        <v>0.86513955950779287</v>
      </c>
      <c r="F49">
        <v>0.15953288043452579</v>
      </c>
      <c r="I49" t="str">
        <f t="shared" si="0"/>
        <v/>
      </c>
      <c r="J49">
        <f t="shared" si="1"/>
        <v>0.86513955950779287</v>
      </c>
      <c r="L49" t="str">
        <f t="shared" si="2"/>
        <v/>
      </c>
      <c r="M49">
        <f t="shared" si="3"/>
        <v>0.15953288043452579</v>
      </c>
    </row>
    <row r="50" spans="1:13">
      <c r="A50" t="s">
        <v>1807</v>
      </c>
      <c r="B50" t="s">
        <v>1736</v>
      </c>
      <c r="C50" t="s">
        <v>1737</v>
      </c>
      <c r="D50" t="s">
        <v>1809</v>
      </c>
      <c r="E50">
        <v>0.31604751726866792</v>
      </c>
      <c r="F50">
        <v>5.6372370056798071E-3</v>
      </c>
      <c r="I50">
        <f t="shared" si="0"/>
        <v>0.31604751726866792</v>
      </c>
      <c r="J50" t="str">
        <f t="shared" si="1"/>
        <v/>
      </c>
      <c r="L50">
        <f t="shared" si="2"/>
        <v>5.6372370056798071E-3</v>
      </c>
      <c r="M50" t="str">
        <f t="shared" si="3"/>
        <v/>
      </c>
    </row>
    <row r="51" spans="1:13">
      <c r="A51" t="s">
        <v>1810</v>
      </c>
      <c r="B51" t="s">
        <v>1737</v>
      </c>
      <c r="C51" t="s">
        <v>1736</v>
      </c>
      <c r="D51" t="s">
        <v>1811</v>
      </c>
      <c r="E51">
        <v>0.2198980548928795</v>
      </c>
      <c r="F51">
        <v>-0.1503099872232771</v>
      </c>
      <c r="I51" t="str">
        <f t="shared" si="0"/>
        <v/>
      </c>
      <c r="J51">
        <f t="shared" si="1"/>
        <v>0.2198980548928795</v>
      </c>
      <c r="L51" t="str">
        <f t="shared" si="2"/>
        <v/>
      </c>
      <c r="M51">
        <f t="shared" si="3"/>
        <v>-0.1503099872232771</v>
      </c>
    </row>
    <row r="52" spans="1:13">
      <c r="A52" t="s">
        <v>1812</v>
      </c>
      <c r="B52" t="s">
        <v>1736</v>
      </c>
      <c r="C52" t="s">
        <v>1737</v>
      </c>
      <c r="D52" t="s">
        <v>1813</v>
      </c>
      <c r="E52">
        <v>-0.27104489041844942</v>
      </c>
      <c r="F52">
        <v>-0.1503099872232771</v>
      </c>
      <c r="I52">
        <f t="shared" si="0"/>
        <v>-0.27104489041844942</v>
      </c>
      <c r="J52" t="str">
        <f t="shared" si="1"/>
        <v/>
      </c>
      <c r="L52">
        <f t="shared" si="2"/>
        <v>-0.1503099872232771</v>
      </c>
      <c r="M52" t="str">
        <f t="shared" si="3"/>
        <v/>
      </c>
    </row>
    <row r="53" spans="1:13">
      <c r="A53" t="s">
        <v>1812</v>
      </c>
      <c r="B53" t="s">
        <v>1737</v>
      </c>
      <c r="C53" t="s">
        <v>1736</v>
      </c>
      <c r="D53" t="s">
        <v>1814</v>
      </c>
      <c r="E53">
        <v>-0.2863927341538019</v>
      </c>
      <c r="F53">
        <v>-0.1503099872232771</v>
      </c>
      <c r="I53" t="str">
        <f t="shared" si="0"/>
        <v/>
      </c>
      <c r="J53">
        <f t="shared" si="1"/>
        <v>-0.2863927341538019</v>
      </c>
      <c r="L53" t="str">
        <f t="shared" si="2"/>
        <v/>
      </c>
      <c r="M53">
        <f t="shared" si="3"/>
        <v>-0.1503099872232771</v>
      </c>
    </row>
    <row r="54" spans="1:13">
      <c r="A54" t="s">
        <v>1815</v>
      </c>
      <c r="B54" t="s">
        <v>1737</v>
      </c>
      <c r="C54" t="s">
        <v>1736</v>
      </c>
      <c r="D54" t="s">
        <v>1816</v>
      </c>
      <c r="E54">
        <v>-3.4889281901383351E-2</v>
      </c>
      <c r="F54">
        <v>-0.1503099872232771</v>
      </c>
      <c r="I54" t="str">
        <f t="shared" si="0"/>
        <v/>
      </c>
      <c r="J54">
        <f t="shared" si="1"/>
        <v>-3.4889281901383351E-2</v>
      </c>
      <c r="L54" t="str">
        <f t="shared" si="2"/>
        <v/>
      </c>
      <c r="M54">
        <f t="shared" si="3"/>
        <v>-0.1503099872232771</v>
      </c>
    </row>
    <row r="55" spans="1:13">
      <c r="A55" t="s">
        <v>1815</v>
      </c>
      <c r="B55" t="s">
        <v>1736</v>
      </c>
      <c r="C55" t="s">
        <v>1737</v>
      </c>
      <c r="D55" t="s">
        <v>1758</v>
      </c>
      <c r="E55">
        <v>0.47740756754636759</v>
      </c>
      <c r="F55">
        <v>-9.0729054441004042E-2</v>
      </c>
      <c r="I55">
        <f t="shared" si="0"/>
        <v>0.47740756754636759</v>
      </c>
      <c r="J55" t="str">
        <f t="shared" si="1"/>
        <v/>
      </c>
      <c r="L55">
        <f t="shared" si="2"/>
        <v>-9.0729054441004042E-2</v>
      </c>
      <c r="M55" t="str">
        <f t="shared" si="3"/>
        <v/>
      </c>
    </row>
    <row r="56" spans="1:13">
      <c r="A56" t="s">
        <v>1815</v>
      </c>
      <c r="B56" t="s">
        <v>1737</v>
      </c>
      <c r="C56" t="s">
        <v>1736</v>
      </c>
      <c r="D56" t="s">
        <v>1817</v>
      </c>
      <c r="E56">
        <v>-3.2168731541468758E-2</v>
      </c>
      <c r="F56">
        <v>-0.17169268637751081</v>
      </c>
      <c r="I56" t="str">
        <f t="shared" si="0"/>
        <v/>
      </c>
      <c r="J56">
        <f t="shared" si="1"/>
        <v>-3.2168731541468758E-2</v>
      </c>
      <c r="L56" t="str">
        <f t="shared" si="2"/>
        <v/>
      </c>
      <c r="M56">
        <f t="shared" si="3"/>
        <v>-0.17169268637751081</v>
      </c>
    </row>
    <row r="57" spans="1:13">
      <c r="A57" t="s">
        <v>1818</v>
      </c>
      <c r="B57" t="s">
        <v>1737</v>
      </c>
      <c r="C57" t="s">
        <v>1736</v>
      </c>
      <c r="D57" t="s">
        <v>1819</v>
      </c>
      <c r="E57">
        <v>-0.51907892011508627</v>
      </c>
      <c r="F57">
        <v>-0.16186600323409331</v>
      </c>
      <c r="I57" t="str">
        <f t="shared" si="0"/>
        <v/>
      </c>
      <c r="J57">
        <f t="shared" si="1"/>
        <v>-0.51907892011508627</v>
      </c>
      <c r="L57" t="str">
        <f t="shared" si="2"/>
        <v/>
      </c>
      <c r="M57">
        <f t="shared" si="3"/>
        <v>-0.16186600323409331</v>
      </c>
    </row>
    <row r="58" spans="1:13">
      <c r="A58" t="s">
        <v>1820</v>
      </c>
      <c r="B58" t="s">
        <v>1736</v>
      </c>
      <c r="C58" t="s">
        <v>1737</v>
      </c>
      <c r="D58" t="s">
        <v>1821</v>
      </c>
      <c r="E58">
        <v>-0.48577972555750959</v>
      </c>
      <c r="F58">
        <v>-0.1607712489350038</v>
      </c>
      <c r="I58">
        <f t="shared" si="0"/>
        <v>-0.48577972555750959</v>
      </c>
      <c r="J58" t="str">
        <f t="shared" si="1"/>
        <v/>
      </c>
      <c r="L58">
        <f t="shared" si="2"/>
        <v>-0.1607712489350038</v>
      </c>
      <c r="M58" t="str">
        <f t="shared" si="3"/>
        <v/>
      </c>
    </row>
  </sheetData>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98C2-062F-4123-899E-3AB58FD75F05}">
  <dimension ref="A1:P61"/>
  <sheetViews>
    <sheetView topLeftCell="E1" workbookViewId="0">
      <selection activeCell="O2" sqref="O2:P2"/>
    </sheetView>
  </sheetViews>
  <sheetFormatPr defaultRowHeight="14.25"/>
  <cols>
    <col min="2" max="2" width="11.625" bestFit="1" customWidth="1"/>
    <col min="4" max="4" width="61.25" customWidth="1"/>
    <col min="5" max="5" width="21.625" customWidth="1"/>
    <col min="6" max="6" width="9" customWidth="1"/>
    <col min="9" max="9" width="12.7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1822</v>
      </c>
      <c r="B2" t="s">
        <v>1823</v>
      </c>
      <c r="C2" t="s">
        <v>1824</v>
      </c>
      <c r="D2" t="s">
        <v>1825</v>
      </c>
      <c r="E2">
        <v>0.41184472463641142</v>
      </c>
      <c r="F2">
        <v>-7.6887380124827653E-3</v>
      </c>
      <c r="G2">
        <v>0.63925799999999999</v>
      </c>
      <c r="I2">
        <f>IF(B2="Sidewinder1",E2,"")</f>
        <v>0.41184472463641142</v>
      </c>
      <c r="J2" t="str">
        <f>IF(B2="Sidewinder1","",E2)</f>
        <v/>
      </c>
      <c r="L2">
        <f>IF(B2="Sidewinder1",F2,"")</f>
        <v>-7.6887380124827653E-3</v>
      </c>
      <c r="M2" t="str">
        <f>IF(B2="Sidewinder1","",F2)</f>
        <v/>
      </c>
      <c r="O2" s="3">
        <f>_xlfn.STDEV.P(E2:E61)</f>
        <v>0.42986133305685614</v>
      </c>
      <c r="P2" s="3">
        <f>_xlfn.STDEV.P(F2:F61)</f>
        <v>0.11347556559693528</v>
      </c>
    </row>
    <row r="3" spans="1:16">
      <c r="A3" t="s">
        <v>1826</v>
      </c>
      <c r="B3" t="s">
        <v>1823</v>
      </c>
      <c r="C3" t="s">
        <v>1824</v>
      </c>
      <c r="D3" t="s">
        <v>1827</v>
      </c>
      <c r="E3">
        <v>-0.20227018868819471</v>
      </c>
      <c r="F3">
        <v>-0.16480717762192501</v>
      </c>
      <c r="I3">
        <f t="shared" ref="I3:I61" si="0">IF(B3="Sidewinder1",E3,"")</f>
        <v>-0.20227018868819471</v>
      </c>
      <c r="J3" t="str">
        <f t="shared" ref="J3:J61" si="1">IF(B3="Sidewinder1","",E3)</f>
        <v/>
      </c>
      <c r="L3">
        <f t="shared" ref="L3:L61" si="2">IF(B3="Sidewinder1",F3,"")</f>
        <v>-0.16480717762192501</v>
      </c>
      <c r="M3" t="str">
        <f t="shared" ref="M3:M61" si="3">IF(B3="Sidewinder1","",F3)</f>
        <v/>
      </c>
    </row>
    <row r="4" spans="1:16">
      <c r="A4" t="s">
        <v>1828</v>
      </c>
      <c r="B4" t="s">
        <v>1824</v>
      </c>
      <c r="C4" t="s">
        <v>1823</v>
      </c>
      <c r="D4" t="s">
        <v>1829</v>
      </c>
      <c r="E4">
        <v>0.13366064463144281</v>
      </c>
      <c r="F4">
        <v>-0.21998049115533269</v>
      </c>
      <c r="I4" t="str">
        <f t="shared" si="0"/>
        <v/>
      </c>
      <c r="J4">
        <f t="shared" si="1"/>
        <v>0.13366064463144281</v>
      </c>
      <c r="L4" t="str">
        <f t="shared" si="2"/>
        <v/>
      </c>
      <c r="M4">
        <f t="shared" si="3"/>
        <v>-0.21998049115533269</v>
      </c>
    </row>
    <row r="5" spans="1:16">
      <c r="A5" t="s">
        <v>1830</v>
      </c>
      <c r="B5" t="s">
        <v>1823</v>
      </c>
      <c r="C5" t="s">
        <v>1824</v>
      </c>
      <c r="D5" t="s">
        <v>1831</v>
      </c>
      <c r="E5">
        <v>-0.14757379549832761</v>
      </c>
      <c r="F5">
        <v>-0.1503099872232771</v>
      </c>
      <c r="I5">
        <f t="shared" si="0"/>
        <v>-0.14757379549832761</v>
      </c>
      <c r="J5" t="str">
        <f t="shared" si="1"/>
        <v/>
      </c>
      <c r="L5">
        <f t="shared" si="2"/>
        <v>-0.1503099872232771</v>
      </c>
      <c r="M5" t="str">
        <f t="shared" si="3"/>
        <v/>
      </c>
    </row>
    <row r="6" spans="1:16">
      <c r="A6" t="s">
        <v>1832</v>
      </c>
      <c r="B6" t="s">
        <v>1824</v>
      </c>
      <c r="C6" t="s">
        <v>1823</v>
      </c>
      <c r="D6" t="s">
        <v>1833</v>
      </c>
      <c r="E6">
        <v>0.35814871386352182</v>
      </c>
      <c r="F6">
        <v>-4.9164650227007167E-2</v>
      </c>
      <c r="I6" t="str">
        <f t="shared" si="0"/>
        <v/>
      </c>
      <c r="J6">
        <f t="shared" si="1"/>
        <v>0.35814871386352182</v>
      </c>
      <c r="L6" t="str">
        <f t="shared" si="2"/>
        <v/>
      </c>
      <c r="M6">
        <f t="shared" si="3"/>
        <v>-4.9164650227007167E-2</v>
      </c>
    </row>
    <row r="7" spans="1:16">
      <c r="A7" t="s">
        <v>1834</v>
      </c>
      <c r="B7" t="s">
        <v>1824</v>
      </c>
      <c r="C7" t="s">
        <v>1823</v>
      </c>
      <c r="D7" t="s">
        <v>1835</v>
      </c>
      <c r="E7">
        <v>-0.32668293166906531</v>
      </c>
      <c r="F7">
        <v>-0.15779343496424289</v>
      </c>
      <c r="I7" t="str">
        <f t="shared" si="0"/>
        <v/>
      </c>
      <c r="J7">
        <f t="shared" si="1"/>
        <v>-0.32668293166906531</v>
      </c>
      <c r="L7" t="str">
        <f t="shared" si="2"/>
        <v/>
      </c>
      <c r="M7">
        <f t="shared" si="3"/>
        <v>-0.15779343496424289</v>
      </c>
    </row>
    <row r="8" spans="1:16">
      <c r="A8" t="s">
        <v>1836</v>
      </c>
      <c r="B8" t="s">
        <v>1823</v>
      </c>
      <c r="C8" t="s">
        <v>1824</v>
      </c>
      <c r="D8" t="s">
        <v>1837</v>
      </c>
      <c r="E8">
        <v>-0.14757379549832761</v>
      </c>
      <c r="F8">
        <v>-0.1503099872232771</v>
      </c>
      <c r="I8">
        <f t="shared" si="0"/>
        <v>-0.14757379549832761</v>
      </c>
      <c r="J8" t="str">
        <f t="shared" si="1"/>
        <v/>
      </c>
      <c r="L8">
        <f t="shared" si="2"/>
        <v>-0.1503099872232771</v>
      </c>
      <c r="M8" t="str">
        <f t="shared" si="3"/>
        <v/>
      </c>
    </row>
    <row r="9" spans="1:16">
      <c r="A9" t="s">
        <v>1838</v>
      </c>
      <c r="B9" t="s">
        <v>1823</v>
      </c>
      <c r="C9" t="s">
        <v>1824</v>
      </c>
      <c r="D9" t="s">
        <v>1839</v>
      </c>
      <c r="E9">
        <v>-0.17602722888181169</v>
      </c>
      <c r="F9">
        <v>4.9609033768655553E-2</v>
      </c>
      <c r="I9">
        <f t="shared" si="0"/>
        <v>-0.17602722888181169</v>
      </c>
      <c r="J9" t="str">
        <f t="shared" si="1"/>
        <v/>
      </c>
      <c r="L9">
        <f t="shared" si="2"/>
        <v>4.9609033768655553E-2</v>
      </c>
      <c r="M9" t="str">
        <f t="shared" si="3"/>
        <v/>
      </c>
    </row>
    <row r="10" spans="1:16">
      <c r="A10" t="s">
        <v>1840</v>
      </c>
      <c r="B10" t="s">
        <v>1824</v>
      </c>
      <c r="C10" t="s">
        <v>1823</v>
      </c>
      <c r="D10" t="s">
        <v>1841</v>
      </c>
      <c r="E10">
        <v>-0.30839649981096251</v>
      </c>
      <c r="F10">
        <v>-9.2948049216938888E-2</v>
      </c>
      <c r="I10" t="str">
        <f t="shared" si="0"/>
        <v/>
      </c>
      <c r="J10">
        <f t="shared" si="1"/>
        <v>-0.30839649981096251</v>
      </c>
      <c r="L10" t="str">
        <f t="shared" si="2"/>
        <v/>
      </c>
      <c r="M10">
        <f t="shared" si="3"/>
        <v>-9.2948049216938888E-2</v>
      </c>
    </row>
    <row r="11" spans="1:16">
      <c r="A11" t="s">
        <v>1842</v>
      </c>
      <c r="B11" t="s">
        <v>1824</v>
      </c>
      <c r="C11" t="s">
        <v>1823</v>
      </c>
      <c r="D11" t="s">
        <v>1843</v>
      </c>
      <c r="E11">
        <v>-0.70640179667402814</v>
      </c>
      <c r="F11">
        <v>-0.24805535031388051</v>
      </c>
      <c r="I11" t="str">
        <f t="shared" si="0"/>
        <v/>
      </c>
      <c r="J11">
        <f t="shared" si="1"/>
        <v>-0.70640179667402814</v>
      </c>
      <c r="L11" t="str">
        <f t="shared" si="2"/>
        <v/>
      </c>
      <c r="M11">
        <f t="shared" si="3"/>
        <v>-0.24805535031388051</v>
      </c>
    </row>
    <row r="12" spans="1:16">
      <c r="A12" t="s">
        <v>1842</v>
      </c>
      <c r="B12" t="s">
        <v>1823</v>
      </c>
      <c r="C12" t="s">
        <v>1824</v>
      </c>
      <c r="D12" t="s">
        <v>1844</v>
      </c>
      <c r="E12">
        <v>0.63276358137688438</v>
      </c>
      <c r="F12">
        <v>1.9608827955087841E-2</v>
      </c>
      <c r="I12">
        <f t="shared" si="0"/>
        <v>0.63276358137688438</v>
      </c>
      <c r="J12" t="str">
        <f t="shared" si="1"/>
        <v/>
      </c>
      <c r="L12">
        <f t="shared" si="2"/>
        <v>1.9608827955087841E-2</v>
      </c>
      <c r="M12" t="str">
        <f t="shared" si="3"/>
        <v/>
      </c>
    </row>
    <row r="13" spans="1:16">
      <c r="A13" t="s">
        <v>1845</v>
      </c>
      <c r="B13" t="s">
        <v>1824</v>
      </c>
      <c r="C13" t="s">
        <v>1823</v>
      </c>
      <c r="D13" t="s">
        <v>1398</v>
      </c>
      <c r="E13">
        <v>0.55755518820079653</v>
      </c>
      <c r="F13">
        <v>7.0305139954343074E-3</v>
      </c>
      <c r="I13" t="str">
        <f t="shared" si="0"/>
        <v/>
      </c>
      <c r="J13">
        <f t="shared" si="1"/>
        <v>0.55755518820079653</v>
      </c>
      <c r="L13" t="str">
        <f t="shared" si="2"/>
        <v/>
      </c>
      <c r="M13">
        <f t="shared" si="3"/>
        <v>7.0305139954343074E-3</v>
      </c>
    </row>
    <row r="14" spans="1:16">
      <c r="A14" t="s">
        <v>1846</v>
      </c>
      <c r="B14" t="s">
        <v>1823</v>
      </c>
      <c r="C14" t="s">
        <v>1824</v>
      </c>
      <c r="D14" t="s">
        <v>1847</v>
      </c>
      <c r="E14">
        <v>-0.14757379549832761</v>
      </c>
      <c r="F14">
        <v>-0.1503099872232771</v>
      </c>
      <c r="I14">
        <f t="shared" si="0"/>
        <v>-0.14757379549832761</v>
      </c>
      <c r="J14" t="str">
        <f t="shared" si="1"/>
        <v/>
      </c>
      <c r="L14">
        <f t="shared" si="2"/>
        <v>-0.1503099872232771</v>
      </c>
      <c r="M14" t="str">
        <f t="shared" si="3"/>
        <v/>
      </c>
    </row>
    <row r="15" spans="1:16">
      <c r="A15" t="s">
        <v>1848</v>
      </c>
      <c r="B15" t="s">
        <v>1824</v>
      </c>
      <c r="C15" t="s">
        <v>1823</v>
      </c>
      <c r="D15" t="s">
        <v>1849</v>
      </c>
      <c r="E15">
        <v>0.112174389642917</v>
      </c>
      <c r="F15">
        <v>0.1155349926651404</v>
      </c>
      <c r="I15" t="str">
        <f t="shared" si="0"/>
        <v/>
      </c>
      <c r="J15">
        <f t="shared" si="1"/>
        <v>0.112174389642917</v>
      </c>
      <c r="L15" t="str">
        <f t="shared" si="2"/>
        <v/>
      </c>
      <c r="M15">
        <f t="shared" si="3"/>
        <v>0.1155349926651404</v>
      </c>
    </row>
    <row r="16" spans="1:16">
      <c r="A16" t="s">
        <v>1850</v>
      </c>
      <c r="B16" t="s">
        <v>1823</v>
      </c>
      <c r="C16" t="s">
        <v>1824</v>
      </c>
      <c r="D16" t="s">
        <v>1851</v>
      </c>
      <c r="E16">
        <v>-0.57397666926417035</v>
      </c>
      <c r="F16">
        <v>-0.27903498514739922</v>
      </c>
      <c r="I16">
        <f t="shared" si="0"/>
        <v>-0.57397666926417035</v>
      </c>
      <c r="J16" t="str">
        <f t="shared" si="1"/>
        <v/>
      </c>
      <c r="L16">
        <f t="shared" si="2"/>
        <v>-0.27903498514739922</v>
      </c>
      <c r="M16" t="str">
        <f t="shared" si="3"/>
        <v/>
      </c>
    </row>
    <row r="17" spans="1:13">
      <c r="A17" t="s">
        <v>1852</v>
      </c>
      <c r="B17" t="s">
        <v>1823</v>
      </c>
      <c r="C17" t="s">
        <v>1824</v>
      </c>
      <c r="D17" t="s">
        <v>1853</v>
      </c>
      <c r="E17">
        <v>0.10465509544309309</v>
      </c>
      <c r="F17">
        <v>-0.1289076162075814</v>
      </c>
      <c r="I17">
        <f t="shared" si="0"/>
        <v>0.10465509544309309</v>
      </c>
      <c r="J17" t="str">
        <f t="shared" si="1"/>
        <v/>
      </c>
      <c r="L17">
        <f t="shared" si="2"/>
        <v>-0.1289076162075814</v>
      </c>
      <c r="M17" t="str">
        <f t="shared" si="3"/>
        <v/>
      </c>
    </row>
    <row r="18" spans="1:13">
      <c r="A18" t="s">
        <v>1854</v>
      </c>
      <c r="B18" t="s">
        <v>1823</v>
      </c>
      <c r="C18" t="s">
        <v>1824</v>
      </c>
      <c r="D18" t="s">
        <v>1827</v>
      </c>
      <c r="E18">
        <v>-0.20227018868819471</v>
      </c>
      <c r="F18">
        <v>-0.16480717762192501</v>
      </c>
      <c r="I18">
        <f t="shared" si="0"/>
        <v>-0.20227018868819471</v>
      </c>
      <c r="J18" t="str">
        <f t="shared" si="1"/>
        <v/>
      </c>
      <c r="L18">
        <f t="shared" si="2"/>
        <v>-0.16480717762192501</v>
      </c>
      <c r="M18" t="str">
        <f t="shared" si="3"/>
        <v/>
      </c>
    </row>
    <row r="19" spans="1:13">
      <c r="A19" t="s">
        <v>1854</v>
      </c>
      <c r="B19" t="s">
        <v>1824</v>
      </c>
      <c r="C19" t="s">
        <v>1823</v>
      </c>
      <c r="D19" t="s">
        <v>1855</v>
      </c>
      <c r="E19">
        <v>-0.51260482445517375</v>
      </c>
      <c r="F19">
        <v>-0.17657041527463491</v>
      </c>
      <c r="I19" t="str">
        <f t="shared" si="0"/>
        <v/>
      </c>
      <c r="J19">
        <f t="shared" si="1"/>
        <v>-0.51260482445517375</v>
      </c>
      <c r="L19" t="str">
        <f t="shared" si="2"/>
        <v/>
      </c>
      <c r="M19">
        <f t="shared" si="3"/>
        <v>-0.17657041527463491</v>
      </c>
    </row>
    <row r="20" spans="1:13">
      <c r="A20" t="s">
        <v>1856</v>
      </c>
      <c r="B20" t="s">
        <v>1824</v>
      </c>
      <c r="C20" t="s">
        <v>1823</v>
      </c>
      <c r="D20" t="s">
        <v>1857</v>
      </c>
      <c r="E20">
        <v>-0.48279263249755838</v>
      </c>
      <c r="F20">
        <v>-0.14374963598997861</v>
      </c>
      <c r="I20" t="str">
        <f t="shared" si="0"/>
        <v/>
      </c>
      <c r="J20">
        <f t="shared" si="1"/>
        <v>-0.48279263249755838</v>
      </c>
      <c r="L20" t="str">
        <f t="shared" si="2"/>
        <v/>
      </c>
      <c r="M20">
        <f t="shared" si="3"/>
        <v>-0.14374963598997861</v>
      </c>
    </row>
    <row r="21" spans="1:13">
      <c r="A21" t="s">
        <v>1858</v>
      </c>
      <c r="B21" t="s">
        <v>1823</v>
      </c>
      <c r="C21" t="s">
        <v>1824</v>
      </c>
      <c r="D21" t="s">
        <v>1859</v>
      </c>
      <c r="E21">
        <v>-0.83595294506847373</v>
      </c>
      <c r="F21">
        <v>-0.17625868251914109</v>
      </c>
      <c r="I21">
        <f t="shared" si="0"/>
        <v>-0.83595294506847373</v>
      </c>
      <c r="J21" t="str">
        <f t="shared" si="1"/>
        <v/>
      </c>
      <c r="L21">
        <f t="shared" si="2"/>
        <v>-0.17625868251914109</v>
      </c>
      <c r="M21" t="str">
        <f t="shared" si="3"/>
        <v/>
      </c>
    </row>
    <row r="22" spans="1:13">
      <c r="A22" t="s">
        <v>1860</v>
      </c>
      <c r="B22" t="s">
        <v>1823</v>
      </c>
      <c r="C22" t="s">
        <v>1824</v>
      </c>
      <c r="D22" t="s">
        <v>1861</v>
      </c>
      <c r="E22">
        <v>0.83747807084025361</v>
      </c>
      <c r="F22">
        <v>0.17536596772774979</v>
      </c>
      <c r="I22">
        <f t="shared" si="0"/>
        <v>0.83747807084025361</v>
      </c>
      <c r="J22" t="str">
        <f t="shared" si="1"/>
        <v/>
      </c>
      <c r="L22">
        <f t="shared" si="2"/>
        <v>0.17536596772774979</v>
      </c>
      <c r="M22" t="str">
        <f t="shared" si="3"/>
        <v/>
      </c>
    </row>
    <row r="23" spans="1:13">
      <c r="A23" t="s">
        <v>1862</v>
      </c>
      <c r="B23" t="s">
        <v>1824</v>
      </c>
      <c r="C23" t="s">
        <v>1823</v>
      </c>
      <c r="D23" t="s">
        <v>1398</v>
      </c>
      <c r="E23">
        <v>0.55755518820079653</v>
      </c>
      <c r="F23">
        <v>7.0305139954343074E-3</v>
      </c>
      <c r="I23" t="str">
        <f t="shared" si="0"/>
        <v/>
      </c>
      <c r="J23">
        <f t="shared" si="1"/>
        <v>0.55755518820079653</v>
      </c>
      <c r="L23" t="str">
        <f t="shared" si="2"/>
        <v/>
      </c>
      <c r="M23">
        <f t="shared" si="3"/>
        <v>7.0305139954343074E-3</v>
      </c>
    </row>
    <row r="24" spans="1:13">
      <c r="A24" t="s">
        <v>1863</v>
      </c>
      <c r="B24" t="s">
        <v>1823</v>
      </c>
      <c r="C24" t="s">
        <v>1824</v>
      </c>
      <c r="D24" t="s">
        <v>1864</v>
      </c>
      <c r="E24">
        <v>0.28738718873429803</v>
      </c>
      <c r="F24">
        <v>-0.1503099872232771</v>
      </c>
      <c r="I24">
        <f t="shared" si="0"/>
        <v>0.28738718873429803</v>
      </c>
      <c r="J24" t="str">
        <f t="shared" si="1"/>
        <v/>
      </c>
      <c r="L24">
        <f t="shared" si="2"/>
        <v>-0.1503099872232771</v>
      </c>
      <c r="M24" t="str">
        <f t="shared" si="3"/>
        <v/>
      </c>
    </row>
    <row r="25" spans="1:13">
      <c r="A25" t="s">
        <v>1865</v>
      </c>
      <c r="B25" t="s">
        <v>1823</v>
      </c>
      <c r="C25" t="s">
        <v>1824</v>
      </c>
      <c r="D25" t="s">
        <v>1864</v>
      </c>
      <c r="E25">
        <v>0.28738718873429803</v>
      </c>
      <c r="F25">
        <v>-0.1503099872232771</v>
      </c>
      <c r="I25">
        <f t="shared" si="0"/>
        <v>0.28738718873429803</v>
      </c>
      <c r="J25" t="str">
        <f t="shared" si="1"/>
        <v/>
      </c>
      <c r="L25">
        <f t="shared" si="2"/>
        <v>-0.1503099872232771</v>
      </c>
      <c r="M25" t="str">
        <f t="shared" si="3"/>
        <v/>
      </c>
    </row>
    <row r="26" spans="1:13">
      <c r="A26" t="s">
        <v>1866</v>
      </c>
      <c r="B26" t="s">
        <v>1823</v>
      </c>
      <c r="C26" t="s">
        <v>1824</v>
      </c>
      <c r="D26" t="s">
        <v>1864</v>
      </c>
      <c r="E26">
        <v>0.28738718873429803</v>
      </c>
      <c r="F26">
        <v>-0.1503099872232771</v>
      </c>
      <c r="I26">
        <f t="shared" si="0"/>
        <v>0.28738718873429803</v>
      </c>
      <c r="J26" t="str">
        <f t="shared" si="1"/>
        <v/>
      </c>
      <c r="L26">
        <f t="shared" si="2"/>
        <v>-0.1503099872232771</v>
      </c>
      <c r="M26" t="str">
        <f t="shared" si="3"/>
        <v/>
      </c>
    </row>
    <row r="27" spans="1:13">
      <c r="A27" t="s">
        <v>1867</v>
      </c>
      <c r="B27" t="s">
        <v>1823</v>
      </c>
      <c r="C27" t="s">
        <v>1824</v>
      </c>
      <c r="D27" t="s">
        <v>1868</v>
      </c>
      <c r="E27">
        <v>0.49903178476005178</v>
      </c>
      <c r="F27">
        <v>-0.13142473811221181</v>
      </c>
      <c r="I27">
        <f t="shared" si="0"/>
        <v>0.49903178476005178</v>
      </c>
      <c r="J27" t="str">
        <f t="shared" si="1"/>
        <v/>
      </c>
      <c r="L27">
        <f t="shared" si="2"/>
        <v>-0.13142473811221181</v>
      </c>
      <c r="M27" t="str">
        <f t="shared" si="3"/>
        <v/>
      </c>
    </row>
    <row r="28" spans="1:13">
      <c r="A28" t="s">
        <v>1869</v>
      </c>
      <c r="B28" t="s">
        <v>1824</v>
      </c>
      <c r="C28" t="s">
        <v>1823</v>
      </c>
      <c r="D28" t="s">
        <v>1870</v>
      </c>
      <c r="E28">
        <v>0.31604751726866792</v>
      </c>
      <c r="F28">
        <v>5.6372370056798071E-3</v>
      </c>
      <c r="I28" t="str">
        <f t="shared" si="0"/>
        <v/>
      </c>
      <c r="J28">
        <f t="shared" si="1"/>
        <v>0.31604751726866792</v>
      </c>
      <c r="L28" t="str">
        <f t="shared" si="2"/>
        <v/>
      </c>
      <c r="M28">
        <f t="shared" si="3"/>
        <v>5.6372370056798071E-3</v>
      </c>
    </row>
    <row r="29" spans="1:13">
      <c r="A29" t="s">
        <v>1869</v>
      </c>
      <c r="B29" t="s">
        <v>1823</v>
      </c>
      <c r="C29" t="s">
        <v>1824</v>
      </c>
      <c r="D29" t="s">
        <v>1871</v>
      </c>
      <c r="E29">
        <v>0.43394925433775339</v>
      </c>
      <c r="F29">
        <v>0.14520216470197861</v>
      </c>
      <c r="I29">
        <f t="shared" si="0"/>
        <v>0.43394925433775339</v>
      </c>
      <c r="J29" t="str">
        <f t="shared" si="1"/>
        <v/>
      </c>
      <c r="L29">
        <f t="shared" si="2"/>
        <v>0.14520216470197861</v>
      </c>
      <c r="M29" t="str">
        <f t="shared" si="3"/>
        <v/>
      </c>
    </row>
    <row r="30" spans="1:13">
      <c r="A30" t="s">
        <v>1872</v>
      </c>
      <c r="B30" t="s">
        <v>1823</v>
      </c>
      <c r="C30" t="s">
        <v>1824</v>
      </c>
      <c r="D30" t="s">
        <v>1873</v>
      </c>
      <c r="E30">
        <v>-0.65352961124333109</v>
      </c>
      <c r="F30">
        <v>-0.2342847992670665</v>
      </c>
      <c r="I30">
        <f t="shared" si="0"/>
        <v>-0.65352961124333109</v>
      </c>
      <c r="J30" t="str">
        <f t="shared" si="1"/>
        <v/>
      </c>
      <c r="L30">
        <f t="shared" si="2"/>
        <v>-0.2342847992670665</v>
      </c>
      <c r="M30" t="str">
        <f t="shared" si="3"/>
        <v/>
      </c>
    </row>
    <row r="31" spans="1:13">
      <c r="A31" t="s">
        <v>1874</v>
      </c>
      <c r="B31" t="s">
        <v>1823</v>
      </c>
      <c r="C31" t="s">
        <v>1824</v>
      </c>
      <c r="D31" t="s">
        <v>1875</v>
      </c>
      <c r="E31">
        <v>0.71988112975038643</v>
      </c>
      <c r="F31">
        <v>-9.3414996298205988E-2</v>
      </c>
      <c r="I31">
        <f t="shared" si="0"/>
        <v>0.71988112975038643</v>
      </c>
      <c r="J31" t="str">
        <f t="shared" si="1"/>
        <v/>
      </c>
      <c r="L31">
        <f t="shared" si="2"/>
        <v>-9.3414996298205988E-2</v>
      </c>
      <c r="M31" t="str">
        <f t="shared" si="3"/>
        <v/>
      </c>
    </row>
    <row r="32" spans="1:13">
      <c r="A32" t="s">
        <v>1876</v>
      </c>
      <c r="B32" t="s">
        <v>1824</v>
      </c>
      <c r="C32" t="s">
        <v>1823</v>
      </c>
      <c r="D32" t="s">
        <v>1877</v>
      </c>
      <c r="E32">
        <v>-0.30230984468436239</v>
      </c>
      <c r="F32">
        <v>-0.1776362520140404</v>
      </c>
      <c r="I32" t="str">
        <f t="shared" si="0"/>
        <v/>
      </c>
      <c r="J32">
        <f t="shared" si="1"/>
        <v>-0.30230984468436239</v>
      </c>
      <c r="L32" t="str">
        <f t="shared" si="2"/>
        <v/>
      </c>
      <c r="M32">
        <f t="shared" si="3"/>
        <v>-0.1776362520140404</v>
      </c>
    </row>
    <row r="33" spans="1:13">
      <c r="A33" t="s">
        <v>1878</v>
      </c>
      <c r="B33" t="s">
        <v>1823</v>
      </c>
      <c r="C33" t="s">
        <v>1824</v>
      </c>
      <c r="D33" t="s">
        <v>1879</v>
      </c>
      <c r="E33">
        <v>-2.3051868909658162E-3</v>
      </c>
      <c r="F33">
        <v>-0.1012369503012799</v>
      </c>
      <c r="I33">
        <f t="shared" si="0"/>
        <v>-2.3051868909658162E-3</v>
      </c>
      <c r="J33" t="str">
        <f t="shared" si="1"/>
        <v/>
      </c>
      <c r="L33">
        <f t="shared" si="2"/>
        <v>-0.1012369503012799</v>
      </c>
      <c r="M33" t="str">
        <f t="shared" si="3"/>
        <v/>
      </c>
    </row>
    <row r="34" spans="1:13">
      <c r="A34" t="s">
        <v>1880</v>
      </c>
      <c r="B34" t="s">
        <v>1823</v>
      </c>
      <c r="C34" t="s">
        <v>1824</v>
      </c>
      <c r="D34" t="s">
        <v>1881</v>
      </c>
      <c r="E34">
        <v>0.39720390281135592</v>
      </c>
      <c r="F34">
        <v>0.13530051555987979</v>
      </c>
      <c r="I34">
        <f t="shared" si="0"/>
        <v>0.39720390281135592</v>
      </c>
      <c r="J34" t="str">
        <f t="shared" si="1"/>
        <v/>
      </c>
      <c r="L34">
        <f t="shared" si="2"/>
        <v>0.13530051555987979</v>
      </c>
      <c r="M34" t="str">
        <f t="shared" si="3"/>
        <v/>
      </c>
    </row>
    <row r="35" spans="1:13">
      <c r="A35" t="s">
        <v>1882</v>
      </c>
      <c r="B35" t="s">
        <v>1823</v>
      </c>
      <c r="C35" t="s">
        <v>1824</v>
      </c>
      <c r="D35" t="s">
        <v>1883</v>
      </c>
      <c r="E35">
        <v>0.2313314458919431</v>
      </c>
      <c r="F35">
        <v>-0.1503099872232771</v>
      </c>
      <c r="I35">
        <f t="shared" si="0"/>
        <v>0.2313314458919431</v>
      </c>
      <c r="J35" t="str">
        <f t="shared" si="1"/>
        <v/>
      </c>
      <c r="L35">
        <f t="shared" si="2"/>
        <v>-0.1503099872232771</v>
      </c>
      <c r="M35" t="str">
        <f t="shared" si="3"/>
        <v/>
      </c>
    </row>
    <row r="36" spans="1:13">
      <c r="A36" t="s">
        <v>1884</v>
      </c>
      <c r="B36" t="s">
        <v>1824</v>
      </c>
      <c r="C36" t="s">
        <v>1823</v>
      </c>
      <c r="D36" t="s">
        <v>1885</v>
      </c>
      <c r="E36">
        <v>0.1535450413269093</v>
      </c>
      <c r="F36">
        <v>-0.11611895522492249</v>
      </c>
      <c r="I36" t="str">
        <f t="shared" si="0"/>
        <v/>
      </c>
      <c r="J36">
        <f t="shared" si="1"/>
        <v>0.1535450413269093</v>
      </c>
      <c r="L36" t="str">
        <f t="shared" si="2"/>
        <v/>
      </c>
      <c r="M36">
        <f t="shared" si="3"/>
        <v>-0.11611895522492249</v>
      </c>
    </row>
    <row r="37" spans="1:13">
      <c r="A37" t="s">
        <v>1886</v>
      </c>
      <c r="B37" t="s">
        <v>1824</v>
      </c>
      <c r="C37" t="s">
        <v>1823</v>
      </c>
      <c r="D37" t="s">
        <v>1887</v>
      </c>
      <c r="E37">
        <v>5.0506933497882489E-3</v>
      </c>
      <c r="F37">
        <v>-0.1514471860255189</v>
      </c>
      <c r="I37" t="str">
        <f t="shared" si="0"/>
        <v/>
      </c>
      <c r="J37">
        <f t="shared" si="1"/>
        <v>5.0506933497882489E-3</v>
      </c>
      <c r="L37" t="str">
        <f t="shared" si="2"/>
        <v/>
      </c>
      <c r="M37">
        <f t="shared" si="3"/>
        <v>-0.1514471860255189</v>
      </c>
    </row>
    <row r="38" spans="1:13">
      <c r="A38" t="s">
        <v>1888</v>
      </c>
      <c r="B38" t="s">
        <v>1823</v>
      </c>
      <c r="C38" t="s">
        <v>1824</v>
      </c>
      <c r="D38" t="s">
        <v>1889</v>
      </c>
      <c r="E38">
        <v>-0.76084679142802369</v>
      </c>
      <c r="F38">
        <v>-2.2823939217156031E-2</v>
      </c>
      <c r="I38">
        <f t="shared" si="0"/>
        <v>-0.76084679142802369</v>
      </c>
      <c r="J38" t="str">
        <f t="shared" si="1"/>
        <v/>
      </c>
      <c r="L38">
        <f t="shared" si="2"/>
        <v>-2.2823939217156031E-2</v>
      </c>
      <c r="M38" t="str">
        <f t="shared" si="3"/>
        <v/>
      </c>
    </row>
    <row r="39" spans="1:13">
      <c r="A39" t="s">
        <v>1890</v>
      </c>
      <c r="B39" t="s">
        <v>1823</v>
      </c>
      <c r="C39" t="s">
        <v>1824</v>
      </c>
      <c r="D39" t="s">
        <v>1891</v>
      </c>
      <c r="E39">
        <v>2.0139078406804289E-2</v>
      </c>
      <c r="F39">
        <v>-0.23982299761177031</v>
      </c>
      <c r="I39">
        <f t="shared" si="0"/>
        <v>2.0139078406804289E-2</v>
      </c>
      <c r="J39" t="str">
        <f t="shared" si="1"/>
        <v/>
      </c>
      <c r="L39">
        <f t="shared" si="2"/>
        <v>-0.23982299761177031</v>
      </c>
      <c r="M39" t="str">
        <f t="shared" si="3"/>
        <v/>
      </c>
    </row>
    <row r="40" spans="1:13">
      <c r="A40" t="s">
        <v>1892</v>
      </c>
      <c r="B40" t="s">
        <v>1824</v>
      </c>
      <c r="C40" t="s">
        <v>1823</v>
      </c>
      <c r="D40" t="s">
        <v>1893</v>
      </c>
      <c r="E40">
        <v>-0.10796142368839461</v>
      </c>
      <c r="F40">
        <v>-0.12946750302335891</v>
      </c>
      <c r="I40" t="str">
        <f t="shared" si="0"/>
        <v/>
      </c>
      <c r="J40">
        <f t="shared" si="1"/>
        <v>-0.10796142368839461</v>
      </c>
      <c r="L40" t="str">
        <f t="shared" si="2"/>
        <v/>
      </c>
      <c r="M40">
        <f t="shared" si="3"/>
        <v>-0.12946750302335891</v>
      </c>
    </row>
    <row r="41" spans="1:13">
      <c r="A41" t="s">
        <v>1894</v>
      </c>
      <c r="B41" t="s">
        <v>1823</v>
      </c>
      <c r="C41" t="s">
        <v>1824</v>
      </c>
      <c r="D41" t="s">
        <v>1895</v>
      </c>
      <c r="E41">
        <v>4.0834390047323588E-2</v>
      </c>
      <c r="F41">
        <v>-0.14486828552894129</v>
      </c>
      <c r="I41">
        <f t="shared" si="0"/>
        <v>4.0834390047323588E-2</v>
      </c>
      <c r="J41" t="str">
        <f t="shared" si="1"/>
        <v/>
      </c>
      <c r="L41">
        <f t="shared" si="2"/>
        <v>-0.14486828552894129</v>
      </c>
      <c r="M41" t="str">
        <f t="shared" si="3"/>
        <v/>
      </c>
    </row>
    <row r="42" spans="1:13">
      <c r="A42" t="s">
        <v>1896</v>
      </c>
      <c r="B42" t="s">
        <v>1824</v>
      </c>
      <c r="C42" t="s">
        <v>1823</v>
      </c>
      <c r="D42" t="s">
        <v>1897</v>
      </c>
      <c r="E42">
        <v>0.46376131628951689</v>
      </c>
      <c r="F42">
        <v>6.30731325095229E-2</v>
      </c>
      <c r="I42" t="str">
        <f t="shared" si="0"/>
        <v/>
      </c>
      <c r="J42">
        <f t="shared" si="1"/>
        <v>0.46376131628951689</v>
      </c>
      <c r="L42" t="str">
        <f t="shared" si="2"/>
        <v/>
      </c>
      <c r="M42">
        <f t="shared" si="3"/>
        <v>6.30731325095229E-2</v>
      </c>
    </row>
    <row r="43" spans="1:13">
      <c r="A43" t="s">
        <v>1898</v>
      </c>
      <c r="B43" t="s">
        <v>1823</v>
      </c>
      <c r="C43" t="s">
        <v>1824</v>
      </c>
      <c r="D43" t="s">
        <v>1899</v>
      </c>
      <c r="E43">
        <v>-0.67042393030231118</v>
      </c>
      <c r="F43">
        <v>-0.25190306414518859</v>
      </c>
      <c r="I43">
        <f t="shared" si="0"/>
        <v>-0.67042393030231118</v>
      </c>
      <c r="J43" t="str">
        <f t="shared" si="1"/>
        <v/>
      </c>
      <c r="L43">
        <f t="shared" si="2"/>
        <v>-0.25190306414518859</v>
      </c>
      <c r="M43" t="str">
        <f t="shared" si="3"/>
        <v/>
      </c>
    </row>
    <row r="44" spans="1:13">
      <c r="A44" t="s">
        <v>1900</v>
      </c>
      <c r="B44" t="s">
        <v>1824</v>
      </c>
      <c r="C44" t="s">
        <v>1823</v>
      </c>
      <c r="D44" t="s">
        <v>1901</v>
      </c>
      <c r="E44">
        <v>-0.71187277898818913</v>
      </c>
      <c r="F44">
        <v>-0.22206354194678021</v>
      </c>
      <c r="I44" t="str">
        <f t="shared" si="0"/>
        <v/>
      </c>
      <c r="J44">
        <f t="shared" si="1"/>
        <v>-0.71187277898818913</v>
      </c>
      <c r="L44" t="str">
        <f t="shared" si="2"/>
        <v/>
      </c>
      <c r="M44">
        <f t="shared" si="3"/>
        <v>-0.22206354194678021</v>
      </c>
    </row>
    <row r="45" spans="1:13">
      <c r="A45" t="s">
        <v>1902</v>
      </c>
      <c r="B45" t="s">
        <v>1823</v>
      </c>
      <c r="C45" t="s">
        <v>1824</v>
      </c>
      <c r="D45" t="s">
        <v>1903</v>
      </c>
      <c r="E45">
        <v>-0.50940350400918644</v>
      </c>
      <c r="F45">
        <v>-8.5102091031523885E-2</v>
      </c>
      <c r="I45">
        <f t="shared" si="0"/>
        <v>-0.50940350400918644</v>
      </c>
      <c r="J45" t="str">
        <f t="shared" si="1"/>
        <v/>
      </c>
      <c r="L45">
        <f t="shared" si="2"/>
        <v>-8.5102091031523885E-2</v>
      </c>
      <c r="M45" t="str">
        <f t="shared" si="3"/>
        <v/>
      </c>
    </row>
    <row r="46" spans="1:13">
      <c r="A46" t="s">
        <v>1904</v>
      </c>
      <c r="B46" t="s">
        <v>1824</v>
      </c>
      <c r="C46" t="s">
        <v>1823</v>
      </c>
      <c r="D46" t="s">
        <v>1905</v>
      </c>
      <c r="E46">
        <v>-0.2397971220390489</v>
      </c>
      <c r="F46">
        <v>-0.19283986489508781</v>
      </c>
      <c r="I46" t="str">
        <f t="shared" si="0"/>
        <v/>
      </c>
      <c r="J46">
        <f t="shared" si="1"/>
        <v>-0.2397971220390489</v>
      </c>
      <c r="L46" t="str">
        <f t="shared" si="2"/>
        <v/>
      </c>
      <c r="M46">
        <f t="shared" si="3"/>
        <v>-0.19283986489508781</v>
      </c>
    </row>
    <row r="47" spans="1:13">
      <c r="A47" t="s">
        <v>1906</v>
      </c>
      <c r="B47" t="s">
        <v>1823</v>
      </c>
      <c r="C47" t="s">
        <v>1824</v>
      </c>
      <c r="D47" t="s">
        <v>1907</v>
      </c>
      <c r="E47">
        <v>-0.63631614613900878</v>
      </c>
      <c r="F47">
        <v>-0.145439030279572</v>
      </c>
      <c r="I47">
        <f t="shared" si="0"/>
        <v>-0.63631614613900878</v>
      </c>
      <c r="J47" t="str">
        <f t="shared" si="1"/>
        <v/>
      </c>
      <c r="L47">
        <f t="shared" si="2"/>
        <v>-0.145439030279572</v>
      </c>
      <c r="M47" t="str">
        <f t="shared" si="3"/>
        <v/>
      </c>
    </row>
    <row r="48" spans="1:13">
      <c r="A48" t="s">
        <v>1908</v>
      </c>
      <c r="B48" t="s">
        <v>1823</v>
      </c>
      <c r="C48" t="s">
        <v>1824</v>
      </c>
      <c r="D48" t="s">
        <v>1909</v>
      </c>
      <c r="E48">
        <v>-0.39696373037891369</v>
      </c>
      <c r="F48">
        <v>-0.19025246029064941</v>
      </c>
      <c r="I48">
        <f t="shared" si="0"/>
        <v>-0.39696373037891369</v>
      </c>
      <c r="J48" t="str">
        <f t="shared" si="1"/>
        <v/>
      </c>
      <c r="L48">
        <f t="shared" si="2"/>
        <v>-0.19025246029064941</v>
      </c>
      <c r="M48" t="str">
        <f t="shared" si="3"/>
        <v/>
      </c>
    </row>
    <row r="49" spans="1:13">
      <c r="A49" t="s">
        <v>1910</v>
      </c>
      <c r="B49" t="s">
        <v>1823</v>
      </c>
      <c r="C49" t="s">
        <v>1824</v>
      </c>
      <c r="D49" t="s">
        <v>1911</v>
      </c>
      <c r="E49">
        <v>0.96364452799463285</v>
      </c>
      <c r="F49">
        <v>0.17333422376281621</v>
      </c>
      <c r="I49">
        <f t="shared" si="0"/>
        <v>0.96364452799463285</v>
      </c>
      <c r="J49" t="str">
        <f t="shared" si="1"/>
        <v/>
      </c>
      <c r="L49">
        <f t="shared" si="2"/>
        <v>0.17333422376281621</v>
      </c>
      <c r="M49" t="str">
        <f t="shared" si="3"/>
        <v/>
      </c>
    </row>
    <row r="50" spans="1:13">
      <c r="A50" t="s">
        <v>1912</v>
      </c>
      <c r="B50" t="s">
        <v>1824</v>
      </c>
      <c r="C50" t="s">
        <v>1823</v>
      </c>
      <c r="D50" t="s">
        <v>1913</v>
      </c>
      <c r="E50">
        <v>0.18793288094441341</v>
      </c>
      <c r="F50">
        <v>0.1074720788177975</v>
      </c>
      <c r="I50" t="str">
        <f t="shared" si="0"/>
        <v/>
      </c>
      <c r="J50">
        <f t="shared" si="1"/>
        <v>0.18793288094441341</v>
      </c>
      <c r="L50" t="str">
        <f t="shared" si="2"/>
        <v/>
      </c>
      <c r="M50">
        <f t="shared" si="3"/>
        <v>0.1074720788177975</v>
      </c>
    </row>
    <row r="51" spans="1:13">
      <c r="A51" t="s">
        <v>1914</v>
      </c>
      <c r="B51" t="s">
        <v>1823</v>
      </c>
      <c r="C51" t="s">
        <v>1824</v>
      </c>
      <c r="D51" t="s">
        <v>1915</v>
      </c>
      <c r="E51">
        <v>0.19795592876594029</v>
      </c>
      <c r="F51">
        <v>-0.1430540265235363</v>
      </c>
      <c r="I51">
        <f t="shared" si="0"/>
        <v>0.19795592876594029</v>
      </c>
      <c r="J51" t="str">
        <f t="shared" si="1"/>
        <v/>
      </c>
      <c r="L51">
        <f t="shared" si="2"/>
        <v>-0.1430540265235363</v>
      </c>
      <c r="M51" t="str">
        <f t="shared" si="3"/>
        <v/>
      </c>
    </row>
    <row r="52" spans="1:13">
      <c r="A52" t="s">
        <v>1916</v>
      </c>
      <c r="B52" t="s">
        <v>1824</v>
      </c>
      <c r="C52" t="s">
        <v>1823</v>
      </c>
      <c r="D52" t="s">
        <v>1917</v>
      </c>
      <c r="E52">
        <v>-0.28372866772284627</v>
      </c>
      <c r="F52">
        <v>-0.240219313014919</v>
      </c>
      <c r="I52" t="str">
        <f t="shared" si="0"/>
        <v/>
      </c>
      <c r="J52">
        <f t="shared" si="1"/>
        <v>-0.28372866772284627</v>
      </c>
      <c r="L52" t="str">
        <f t="shared" si="2"/>
        <v/>
      </c>
      <c r="M52">
        <f t="shared" si="3"/>
        <v>-0.240219313014919</v>
      </c>
    </row>
    <row r="53" spans="1:13">
      <c r="A53" t="s">
        <v>1918</v>
      </c>
      <c r="B53" t="s">
        <v>1824</v>
      </c>
      <c r="C53" t="s">
        <v>1823</v>
      </c>
      <c r="D53" t="s">
        <v>1919</v>
      </c>
      <c r="E53">
        <v>-0.15262115330336631</v>
      </c>
      <c r="F53">
        <v>1.383105044116262E-3</v>
      </c>
      <c r="I53" t="str">
        <f t="shared" si="0"/>
        <v/>
      </c>
      <c r="J53">
        <f t="shared" si="1"/>
        <v>-0.15262115330336631</v>
      </c>
      <c r="L53" t="str">
        <f t="shared" si="2"/>
        <v/>
      </c>
      <c r="M53">
        <f t="shared" si="3"/>
        <v>1.383105044116262E-3</v>
      </c>
    </row>
    <row r="54" spans="1:13">
      <c r="A54" t="s">
        <v>1918</v>
      </c>
      <c r="B54" t="s">
        <v>1823</v>
      </c>
      <c r="C54" t="s">
        <v>1824</v>
      </c>
      <c r="D54" t="s">
        <v>1920</v>
      </c>
      <c r="E54">
        <v>0.71284880059286992</v>
      </c>
      <c r="F54">
        <v>3.808563802516246E-2</v>
      </c>
      <c r="I54">
        <f t="shared" si="0"/>
        <v>0.71284880059286992</v>
      </c>
      <c r="J54" t="str">
        <f t="shared" si="1"/>
        <v/>
      </c>
      <c r="L54">
        <f t="shared" si="2"/>
        <v>3.808563802516246E-2</v>
      </c>
      <c r="M54" t="str">
        <f t="shared" si="3"/>
        <v/>
      </c>
    </row>
    <row r="55" spans="1:13">
      <c r="A55" t="s">
        <v>1921</v>
      </c>
      <c r="B55" t="s">
        <v>1823</v>
      </c>
      <c r="C55" t="s">
        <v>1824</v>
      </c>
      <c r="D55" t="s">
        <v>1922</v>
      </c>
      <c r="E55">
        <v>7.8589595243197641E-2</v>
      </c>
      <c r="F55">
        <v>-0.1418053716672551</v>
      </c>
      <c r="I55">
        <f t="shared" si="0"/>
        <v>7.8589595243197641E-2</v>
      </c>
      <c r="J55" t="str">
        <f t="shared" si="1"/>
        <v/>
      </c>
      <c r="L55">
        <f t="shared" si="2"/>
        <v>-0.1418053716672551</v>
      </c>
      <c r="M55" t="str">
        <f t="shared" si="3"/>
        <v/>
      </c>
    </row>
    <row r="56" spans="1:13">
      <c r="A56" t="s">
        <v>1923</v>
      </c>
      <c r="B56" t="s">
        <v>1823</v>
      </c>
      <c r="C56" t="s">
        <v>1824</v>
      </c>
      <c r="D56" t="s">
        <v>1924</v>
      </c>
      <c r="E56">
        <v>1.5706067351791919E-2</v>
      </c>
      <c r="F56">
        <v>-0.16781352071812231</v>
      </c>
      <c r="I56">
        <f t="shared" si="0"/>
        <v>1.5706067351791919E-2</v>
      </c>
      <c r="J56" t="str">
        <f t="shared" si="1"/>
        <v/>
      </c>
      <c r="L56">
        <f t="shared" si="2"/>
        <v>-0.16781352071812231</v>
      </c>
      <c r="M56" t="str">
        <f t="shared" si="3"/>
        <v/>
      </c>
    </row>
    <row r="57" spans="1:13">
      <c r="A57" t="s">
        <v>1925</v>
      </c>
      <c r="B57" t="s">
        <v>1824</v>
      </c>
      <c r="C57" t="s">
        <v>1823</v>
      </c>
      <c r="D57" t="s">
        <v>1926</v>
      </c>
      <c r="E57">
        <v>-0.15876975265604901</v>
      </c>
      <c r="F57">
        <v>7.0305139954343074E-3</v>
      </c>
      <c r="I57" t="str">
        <f t="shared" si="0"/>
        <v/>
      </c>
      <c r="J57">
        <f t="shared" si="1"/>
        <v>-0.15876975265604901</v>
      </c>
      <c r="L57" t="str">
        <f t="shared" si="2"/>
        <v/>
      </c>
      <c r="M57">
        <f t="shared" si="3"/>
        <v>7.0305139954343074E-3</v>
      </c>
    </row>
    <row r="58" spans="1:13">
      <c r="A58" t="s">
        <v>1927</v>
      </c>
      <c r="B58" t="s">
        <v>1823</v>
      </c>
      <c r="C58" t="s">
        <v>1824</v>
      </c>
      <c r="D58" t="s">
        <v>1928</v>
      </c>
      <c r="E58">
        <v>0.37627634987812453</v>
      </c>
      <c r="F58">
        <v>-4.1667348683973433E-2</v>
      </c>
      <c r="I58">
        <f t="shared" si="0"/>
        <v>0.37627634987812453</v>
      </c>
      <c r="J58" t="str">
        <f t="shared" si="1"/>
        <v/>
      </c>
      <c r="L58">
        <f t="shared" si="2"/>
        <v>-4.1667348683973433E-2</v>
      </c>
      <c r="M58" t="str">
        <f t="shared" si="3"/>
        <v/>
      </c>
    </row>
    <row r="59" spans="1:13">
      <c r="A59" t="s">
        <v>1929</v>
      </c>
      <c r="B59" t="s">
        <v>1824</v>
      </c>
      <c r="C59" t="s">
        <v>1823</v>
      </c>
      <c r="D59" t="s">
        <v>1930</v>
      </c>
      <c r="E59">
        <v>-0.14015494718763269</v>
      </c>
      <c r="F59">
        <v>-0.16300730483640199</v>
      </c>
      <c r="I59" t="str">
        <f t="shared" si="0"/>
        <v/>
      </c>
      <c r="J59">
        <f t="shared" si="1"/>
        <v>-0.14015494718763269</v>
      </c>
      <c r="L59" t="str">
        <f t="shared" si="2"/>
        <v/>
      </c>
      <c r="M59">
        <f t="shared" si="3"/>
        <v>-0.16300730483640199</v>
      </c>
    </row>
    <row r="60" spans="1:13">
      <c r="A60" t="s">
        <v>1931</v>
      </c>
      <c r="B60" t="s">
        <v>1823</v>
      </c>
      <c r="C60" t="s">
        <v>1824</v>
      </c>
      <c r="D60" t="s">
        <v>1932</v>
      </c>
      <c r="E60">
        <v>0.2372878835785848</v>
      </c>
      <c r="F60">
        <v>-1.1457483226599671E-2</v>
      </c>
      <c r="I60">
        <f t="shared" si="0"/>
        <v>0.2372878835785848</v>
      </c>
      <c r="J60" t="str">
        <f t="shared" si="1"/>
        <v/>
      </c>
      <c r="L60">
        <f t="shared" si="2"/>
        <v>-1.1457483226599671E-2</v>
      </c>
      <c r="M60" t="str">
        <f t="shared" si="3"/>
        <v/>
      </c>
    </row>
    <row r="61" spans="1:13">
      <c r="A61" t="s">
        <v>1933</v>
      </c>
      <c r="B61" t="s">
        <v>1824</v>
      </c>
      <c r="C61" t="s">
        <v>1823</v>
      </c>
      <c r="D61" t="s">
        <v>1934</v>
      </c>
      <c r="E61">
        <v>-0.23864267688961041</v>
      </c>
      <c r="F61">
        <v>-0.12743921447866269</v>
      </c>
      <c r="I61" t="str">
        <f t="shared" si="0"/>
        <v/>
      </c>
      <c r="J61">
        <f t="shared" si="1"/>
        <v>-0.23864267688961041</v>
      </c>
      <c r="L61" t="str">
        <f t="shared" si="2"/>
        <v/>
      </c>
      <c r="M61">
        <f t="shared" si="3"/>
        <v>-0.12743921447866269</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D559A-61B5-4DA7-A9C2-4E4198C1B745}">
  <dimension ref="A1:P59"/>
  <sheetViews>
    <sheetView topLeftCell="E1" workbookViewId="0">
      <selection activeCell="O2" sqref="O2:P2"/>
    </sheetView>
  </sheetViews>
  <sheetFormatPr defaultRowHeight="14.25"/>
  <cols>
    <col min="4" max="4" width="29.25" customWidth="1"/>
    <col min="6" max="6" width="21.7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1935</v>
      </c>
      <c r="B2" t="s">
        <v>1936</v>
      </c>
      <c r="D2" t="s">
        <v>1937</v>
      </c>
      <c r="E2">
        <v>-0.1025634724092654</v>
      </c>
      <c r="F2">
        <v>-0.16178565780691051</v>
      </c>
      <c r="G2">
        <v>0.74805299999999997</v>
      </c>
      <c r="I2">
        <f>IF(B2="lazydragoon",E2,"")</f>
        <v>-0.1025634724092654</v>
      </c>
      <c r="J2" t="str">
        <f>IF(B2="lazydragoon","",E2)</f>
        <v/>
      </c>
      <c r="L2">
        <f>IF(B2="lazydragoon",F2,"")</f>
        <v>-0.16178565780691051</v>
      </c>
      <c r="M2" t="str">
        <f>IF(B2="lazydragoon","",F2)</f>
        <v/>
      </c>
      <c r="O2" s="3">
        <f>_xlfn.STDEV.P(E2:E59)</f>
        <v>0.4935009204797231</v>
      </c>
      <c r="P2" s="3">
        <f>_xlfn.STDEV.P(F2:F59)</f>
        <v>9.6210041410256089E-2</v>
      </c>
    </row>
    <row r="3" spans="1:16">
      <c r="A3" t="s">
        <v>1935</v>
      </c>
      <c r="B3" t="s">
        <v>1936</v>
      </c>
      <c r="D3" t="s">
        <v>1938</v>
      </c>
      <c r="E3">
        <v>-0.10816707671080469</v>
      </c>
      <c r="F3">
        <v>-0.14054526073578069</v>
      </c>
      <c r="I3">
        <f t="shared" ref="I3:I59" si="0">IF(B3="lazydragoon",E3,"")</f>
        <v>-0.10816707671080469</v>
      </c>
      <c r="J3" t="str">
        <f t="shared" ref="J3:J59" si="1">IF(B3="lazydragoon","",E3)</f>
        <v/>
      </c>
      <c r="L3">
        <f t="shared" ref="L3:L59" si="2">IF(B3="lazydragoon",F3,"")</f>
        <v>-0.14054526073578069</v>
      </c>
      <c r="M3" t="str">
        <f t="shared" ref="M3:M59" si="3">IF(B3="lazydragoon","",F3)</f>
        <v/>
      </c>
    </row>
    <row r="4" spans="1:16">
      <c r="A4" t="s">
        <v>1935</v>
      </c>
      <c r="B4" t="s">
        <v>1936</v>
      </c>
      <c r="D4" t="s">
        <v>1939</v>
      </c>
      <c r="E4">
        <v>-0.19415337962351939</v>
      </c>
      <c r="F4">
        <v>-0.1503099872232771</v>
      </c>
      <c r="I4">
        <f t="shared" si="0"/>
        <v>-0.19415337962351939</v>
      </c>
      <c r="J4" t="str">
        <f t="shared" si="1"/>
        <v/>
      </c>
      <c r="L4">
        <f t="shared" si="2"/>
        <v>-0.1503099872232771</v>
      </c>
      <c r="M4" t="str">
        <f t="shared" si="3"/>
        <v/>
      </c>
    </row>
    <row r="5" spans="1:16">
      <c r="A5" t="s">
        <v>1935</v>
      </c>
      <c r="B5" t="s">
        <v>1936</v>
      </c>
      <c r="D5" t="s">
        <v>1940</v>
      </c>
      <c r="E5">
        <v>-0.20765223554619319</v>
      </c>
      <c r="F5">
        <v>-0.1503099872232771</v>
      </c>
      <c r="I5">
        <f t="shared" si="0"/>
        <v>-0.20765223554619319</v>
      </c>
      <c r="J5" t="str">
        <f t="shared" si="1"/>
        <v/>
      </c>
      <c r="L5">
        <f t="shared" si="2"/>
        <v>-0.1503099872232771</v>
      </c>
      <c r="M5" t="str">
        <f t="shared" si="3"/>
        <v/>
      </c>
    </row>
    <row r="6" spans="1:16">
      <c r="A6" t="s">
        <v>1941</v>
      </c>
      <c r="B6" t="s">
        <v>1936</v>
      </c>
      <c r="D6" t="s">
        <v>1942</v>
      </c>
      <c r="E6">
        <v>-0.1483021275443365</v>
      </c>
      <c r="F6">
        <v>-0.14054526073578069</v>
      </c>
      <c r="I6">
        <f t="shared" si="0"/>
        <v>-0.1483021275443365</v>
      </c>
      <c r="J6" t="str">
        <f t="shared" si="1"/>
        <v/>
      </c>
      <c r="L6">
        <f t="shared" si="2"/>
        <v>-0.14054526073578069</v>
      </c>
      <c r="M6" t="str">
        <f t="shared" si="3"/>
        <v/>
      </c>
    </row>
    <row r="7" spans="1:16">
      <c r="A7" t="s">
        <v>1941</v>
      </c>
      <c r="B7" t="s">
        <v>1936</v>
      </c>
      <c r="D7" t="s">
        <v>1943</v>
      </c>
      <c r="E7">
        <v>-0.2112517895760733</v>
      </c>
      <c r="F7">
        <v>-0.1503099872232771</v>
      </c>
      <c r="I7">
        <f t="shared" si="0"/>
        <v>-0.2112517895760733</v>
      </c>
      <c r="J7" t="str">
        <f t="shared" si="1"/>
        <v/>
      </c>
      <c r="L7">
        <f t="shared" si="2"/>
        <v>-0.1503099872232771</v>
      </c>
      <c r="M7" t="str">
        <f t="shared" si="3"/>
        <v/>
      </c>
    </row>
    <row r="8" spans="1:16">
      <c r="A8" t="s">
        <v>1941</v>
      </c>
      <c r="B8" t="s">
        <v>1944</v>
      </c>
      <c r="C8" t="s">
        <v>1936</v>
      </c>
      <c r="D8" t="s">
        <v>1945</v>
      </c>
      <c r="E8">
        <v>-0.45195871815798377</v>
      </c>
      <c r="F8">
        <v>-0.26372638672674759</v>
      </c>
      <c r="I8" t="str">
        <f t="shared" si="0"/>
        <v/>
      </c>
      <c r="J8">
        <f t="shared" si="1"/>
        <v>-0.45195871815798377</v>
      </c>
      <c r="L8" t="str">
        <f t="shared" si="2"/>
        <v/>
      </c>
      <c r="M8">
        <f t="shared" si="3"/>
        <v>-0.26372638672674759</v>
      </c>
    </row>
    <row r="9" spans="1:16">
      <c r="A9" t="s">
        <v>1946</v>
      </c>
      <c r="B9" t="s">
        <v>1936</v>
      </c>
      <c r="D9" t="s">
        <v>1947</v>
      </c>
      <c r="E9">
        <v>-0.14757379549832761</v>
      </c>
      <c r="F9">
        <v>-0.1503099872232771</v>
      </c>
      <c r="I9">
        <f t="shared" si="0"/>
        <v>-0.14757379549832761</v>
      </c>
      <c r="J9" t="str">
        <f t="shared" si="1"/>
        <v/>
      </c>
      <c r="L9">
        <f t="shared" si="2"/>
        <v>-0.1503099872232771</v>
      </c>
      <c r="M9" t="str">
        <f t="shared" si="3"/>
        <v/>
      </c>
    </row>
    <row r="10" spans="1:16">
      <c r="A10" t="s">
        <v>1946</v>
      </c>
      <c r="B10" t="s">
        <v>1936</v>
      </c>
      <c r="D10" t="s">
        <v>1948</v>
      </c>
      <c r="E10">
        <v>-0.15510015377058051</v>
      </c>
      <c r="F10">
        <v>-0.1503099872232771</v>
      </c>
      <c r="I10">
        <f t="shared" si="0"/>
        <v>-0.15510015377058051</v>
      </c>
      <c r="J10" t="str">
        <f t="shared" si="1"/>
        <v/>
      </c>
      <c r="L10">
        <f t="shared" si="2"/>
        <v>-0.1503099872232771</v>
      </c>
      <c r="M10" t="str">
        <f t="shared" si="3"/>
        <v/>
      </c>
    </row>
    <row r="11" spans="1:16">
      <c r="A11" t="s">
        <v>1949</v>
      </c>
      <c r="B11" t="s">
        <v>1944</v>
      </c>
      <c r="C11" t="s">
        <v>1936</v>
      </c>
      <c r="D11" t="s">
        <v>1950</v>
      </c>
      <c r="E11">
        <v>-0.34358666015440381</v>
      </c>
      <c r="F11">
        <v>-0.16765049998231529</v>
      </c>
      <c r="I11" t="str">
        <f t="shared" si="0"/>
        <v/>
      </c>
      <c r="J11">
        <f t="shared" si="1"/>
        <v>-0.34358666015440381</v>
      </c>
      <c r="L11" t="str">
        <f t="shared" si="2"/>
        <v/>
      </c>
      <c r="M11">
        <f t="shared" si="3"/>
        <v>-0.16765049998231529</v>
      </c>
    </row>
    <row r="12" spans="1:16">
      <c r="A12" t="s">
        <v>1949</v>
      </c>
      <c r="B12" t="s">
        <v>1936</v>
      </c>
      <c r="C12" t="s">
        <v>1944</v>
      </c>
      <c r="D12" t="s">
        <v>1951</v>
      </c>
      <c r="E12">
        <v>-0.30766761314474528</v>
      </c>
      <c r="F12">
        <v>-0.1208210520732521</v>
      </c>
      <c r="I12">
        <f t="shared" si="0"/>
        <v>-0.30766761314474528</v>
      </c>
      <c r="J12" t="str">
        <f t="shared" si="1"/>
        <v/>
      </c>
      <c r="L12">
        <f t="shared" si="2"/>
        <v>-0.1208210520732521</v>
      </c>
      <c r="M12" t="str">
        <f t="shared" si="3"/>
        <v/>
      </c>
    </row>
    <row r="13" spans="1:16">
      <c r="A13" t="s">
        <v>1949</v>
      </c>
      <c r="B13" t="s">
        <v>1936</v>
      </c>
      <c r="C13" t="s">
        <v>1944</v>
      </c>
      <c r="D13" t="s">
        <v>1952</v>
      </c>
      <c r="E13">
        <v>0.87931896166367873</v>
      </c>
      <c r="F13">
        <v>-3.5328743744664659E-2</v>
      </c>
      <c r="I13">
        <f t="shared" si="0"/>
        <v>0.87931896166367873</v>
      </c>
      <c r="J13" t="str">
        <f t="shared" si="1"/>
        <v/>
      </c>
      <c r="L13">
        <f t="shared" si="2"/>
        <v>-3.5328743744664659E-2</v>
      </c>
      <c r="M13" t="str">
        <f t="shared" si="3"/>
        <v/>
      </c>
    </row>
    <row r="14" spans="1:16">
      <c r="A14" t="s">
        <v>1949</v>
      </c>
      <c r="B14" t="s">
        <v>1944</v>
      </c>
      <c r="C14" t="s">
        <v>1936</v>
      </c>
      <c r="D14" t="s">
        <v>1953</v>
      </c>
      <c r="E14">
        <v>0.19558652154349659</v>
      </c>
      <c r="F14">
        <v>7.0305139954343074E-3</v>
      </c>
      <c r="I14" t="str">
        <f t="shared" si="0"/>
        <v/>
      </c>
      <c r="J14">
        <f t="shared" si="1"/>
        <v>0.19558652154349659</v>
      </c>
      <c r="L14" t="str">
        <f t="shared" si="2"/>
        <v/>
      </c>
      <c r="M14">
        <f t="shared" si="3"/>
        <v>7.0305139954343074E-3</v>
      </c>
    </row>
    <row r="15" spans="1:16">
      <c r="A15" t="s">
        <v>1949</v>
      </c>
      <c r="B15" t="s">
        <v>1936</v>
      </c>
      <c r="C15" t="s">
        <v>1944</v>
      </c>
      <c r="D15" t="s">
        <v>1954</v>
      </c>
      <c r="E15">
        <v>0.97540255041035562</v>
      </c>
      <c r="F15">
        <v>5.325249583042041E-2</v>
      </c>
      <c r="I15">
        <f t="shared" si="0"/>
        <v>0.97540255041035562</v>
      </c>
      <c r="J15" t="str">
        <f t="shared" si="1"/>
        <v/>
      </c>
      <c r="L15">
        <f t="shared" si="2"/>
        <v>5.325249583042041E-2</v>
      </c>
      <c r="M15" t="str">
        <f t="shared" si="3"/>
        <v/>
      </c>
    </row>
    <row r="16" spans="1:16">
      <c r="A16" t="s">
        <v>1955</v>
      </c>
      <c r="B16" t="s">
        <v>1944</v>
      </c>
      <c r="C16" t="s">
        <v>1936</v>
      </c>
      <c r="D16" t="s">
        <v>1956</v>
      </c>
      <c r="E16">
        <v>0.27510966732019759</v>
      </c>
      <c r="F16">
        <v>-0.10728842352287921</v>
      </c>
      <c r="I16" t="str">
        <f t="shared" si="0"/>
        <v/>
      </c>
      <c r="J16">
        <f t="shared" si="1"/>
        <v>0.27510966732019759</v>
      </c>
      <c r="L16" t="str">
        <f t="shared" si="2"/>
        <v/>
      </c>
      <c r="M16">
        <f t="shared" si="3"/>
        <v>-0.10728842352287921</v>
      </c>
    </row>
    <row r="17" spans="1:13">
      <c r="A17" t="s">
        <v>1955</v>
      </c>
      <c r="B17" t="s">
        <v>1936</v>
      </c>
      <c r="C17" t="s">
        <v>1944</v>
      </c>
      <c r="D17" t="s">
        <v>1957</v>
      </c>
      <c r="E17">
        <v>0.8145437282457566</v>
      </c>
      <c r="F17">
        <v>3.0139636657744551E-2</v>
      </c>
      <c r="I17">
        <f t="shared" si="0"/>
        <v>0.8145437282457566</v>
      </c>
      <c r="J17" t="str">
        <f t="shared" si="1"/>
        <v/>
      </c>
      <c r="L17">
        <f t="shared" si="2"/>
        <v>3.0139636657744551E-2</v>
      </c>
      <c r="M17" t="str">
        <f t="shared" si="3"/>
        <v/>
      </c>
    </row>
    <row r="18" spans="1:13">
      <c r="A18" t="s">
        <v>1955</v>
      </c>
      <c r="B18" t="s">
        <v>1944</v>
      </c>
      <c r="C18" t="s">
        <v>1936</v>
      </c>
      <c r="D18" t="s">
        <v>1958</v>
      </c>
      <c r="E18">
        <v>0.68020357621915895</v>
      </c>
      <c r="F18">
        <v>3.3610398617156367E-2</v>
      </c>
      <c r="I18" t="str">
        <f t="shared" si="0"/>
        <v/>
      </c>
      <c r="J18">
        <f t="shared" si="1"/>
        <v>0.68020357621915895</v>
      </c>
      <c r="L18" t="str">
        <f t="shared" si="2"/>
        <v/>
      </c>
      <c r="M18">
        <f t="shared" si="3"/>
        <v>3.3610398617156367E-2</v>
      </c>
    </row>
    <row r="19" spans="1:13">
      <c r="A19" t="s">
        <v>1959</v>
      </c>
      <c r="B19" t="s">
        <v>1936</v>
      </c>
      <c r="C19" t="s">
        <v>1944</v>
      </c>
      <c r="D19" t="s">
        <v>1960</v>
      </c>
      <c r="E19">
        <v>0.1031653136857129</v>
      </c>
      <c r="F19">
        <v>-0.1686323924455195</v>
      </c>
      <c r="I19">
        <f t="shared" si="0"/>
        <v>0.1031653136857129</v>
      </c>
      <c r="J19" t="str">
        <f t="shared" si="1"/>
        <v/>
      </c>
      <c r="L19">
        <f t="shared" si="2"/>
        <v>-0.1686323924455195</v>
      </c>
      <c r="M19" t="str">
        <f t="shared" si="3"/>
        <v/>
      </c>
    </row>
    <row r="20" spans="1:13">
      <c r="A20" t="s">
        <v>1961</v>
      </c>
      <c r="B20" t="s">
        <v>1944</v>
      </c>
      <c r="C20" t="s">
        <v>1936</v>
      </c>
      <c r="D20" t="s">
        <v>1962</v>
      </c>
      <c r="E20">
        <v>0.44698894929750232</v>
      </c>
      <c r="F20">
        <v>-0.14054526073578069</v>
      </c>
      <c r="I20" t="str">
        <f t="shared" si="0"/>
        <v/>
      </c>
      <c r="J20">
        <f t="shared" si="1"/>
        <v>0.44698894929750232</v>
      </c>
      <c r="L20" t="str">
        <f t="shared" si="2"/>
        <v/>
      </c>
      <c r="M20">
        <f t="shared" si="3"/>
        <v>-0.14054526073578069</v>
      </c>
    </row>
    <row r="21" spans="1:13">
      <c r="A21" t="s">
        <v>1961</v>
      </c>
      <c r="B21" t="s">
        <v>1936</v>
      </c>
      <c r="C21" t="s">
        <v>1944</v>
      </c>
      <c r="D21" t="s">
        <v>1963</v>
      </c>
      <c r="E21">
        <v>-7.8248171178277259E-2</v>
      </c>
      <c r="F21">
        <v>-8.0013124609854325E-2</v>
      </c>
      <c r="I21">
        <f t="shared" si="0"/>
        <v>-7.8248171178277259E-2</v>
      </c>
      <c r="J21" t="str">
        <f t="shared" si="1"/>
        <v/>
      </c>
      <c r="L21">
        <f t="shared" si="2"/>
        <v>-8.0013124609854325E-2</v>
      </c>
      <c r="M21" t="str">
        <f t="shared" si="3"/>
        <v/>
      </c>
    </row>
    <row r="22" spans="1:13">
      <c r="A22" t="s">
        <v>1964</v>
      </c>
      <c r="B22" t="s">
        <v>1936</v>
      </c>
      <c r="C22" t="s">
        <v>1944</v>
      </c>
      <c r="D22" t="s">
        <v>1965</v>
      </c>
      <c r="E22">
        <v>0.40294827846914738</v>
      </c>
      <c r="F22">
        <v>-0.1154028402737188</v>
      </c>
      <c r="I22">
        <f t="shared" si="0"/>
        <v>0.40294827846914738</v>
      </c>
      <c r="J22" t="str">
        <f t="shared" si="1"/>
        <v/>
      </c>
      <c r="L22">
        <f t="shared" si="2"/>
        <v>-0.1154028402737188</v>
      </c>
      <c r="M22" t="str">
        <f t="shared" si="3"/>
        <v/>
      </c>
    </row>
    <row r="23" spans="1:13">
      <c r="A23" t="s">
        <v>1966</v>
      </c>
      <c r="B23" t="s">
        <v>1944</v>
      </c>
      <c r="C23" t="s">
        <v>1936</v>
      </c>
      <c r="D23" t="s">
        <v>1967</v>
      </c>
      <c r="E23">
        <v>0.19524255545997879</v>
      </c>
      <c r="F23">
        <v>-8.3224320033160715E-2</v>
      </c>
      <c r="I23" t="str">
        <f t="shared" si="0"/>
        <v/>
      </c>
      <c r="J23">
        <f t="shared" si="1"/>
        <v>0.19524255545997879</v>
      </c>
      <c r="L23" t="str">
        <f t="shared" si="2"/>
        <v/>
      </c>
      <c r="M23">
        <f t="shared" si="3"/>
        <v>-8.3224320033160715E-2</v>
      </c>
    </row>
    <row r="24" spans="1:13">
      <c r="A24" t="s">
        <v>1966</v>
      </c>
      <c r="B24" t="s">
        <v>1936</v>
      </c>
      <c r="D24" t="s">
        <v>22</v>
      </c>
      <c r="E24">
        <v>-0.54847693859929914</v>
      </c>
      <c r="F24">
        <v>-0.1686323924455195</v>
      </c>
      <c r="I24">
        <f t="shared" si="0"/>
        <v>-0.54847693859929914</v>
      </c>
      <c r="J24" t="str">
        <f t="shared" si="1"/>
        <v/>
      </c>
      <c r="L24">
        <f t="shared" si="2"/>
        <v>-0.1686323924455195</v>
      </c>
      <c r="M24" t="str">
        <f t="shared" si="3"/>
        <v/>
      </c>
    </row>
    <row r="25" spans="1:13">
      <c r="A25" t="s">
        <v>1968</v>
      </c>
      <c r="B25" t="s">
        <v>1936</v>
      </c>
      <c r="D25" t="s">
        <v>22</v>
      </c>
      <c r="E25">
        <v>-0.54847693859929914</v>
      </c>
      <c r="F25">
        <v>-0.1686323924455195</v>
      </c>
      <c r="I25">
        <f t="shared" si="0"/>
        <v>-0.54847693859929914</v>
      </c>
      <c r="J25" t="str">
        <f t="shared" si="1"/>
        <v/>
      </c>
      <c r="L25">
        <f t="shared" si="2"/>
        <v>-0.1686323924455195</v>
      </c>
      <c r="M25" t="str">
        <f t="shared" si="3"/>
        <v/>
      </c>
    </row>
    <row r="26" spans="1:13">
      <c r="A26" t="s">
        <v>1969</v>
      </c>
      <c r="B26" t="s">
        <v>1936</v>
      </c>
      <c r="C26" t="s">
        <v>1944</v>
      </c>
      <c r="D26" t="s">
        <v>1970</v>
      </c>
      <c r="E26">
        <v>-0.83442549465982307</v>
      </c>
      <c r="F26">
        <v>-0.25823648141637778</v>
      </c>
      <c r="I26">
        <f t="shared" si="0"/>
        <v>-0.83442549465982307</v>
      </c>
      <c r="J26" t="str">
        <f t="shared" si="1"/>
        <v/>
      </c>
      <c r="L26">
        <f t="shared" si="2"/>
        <v>-0.25823648141637778</v>
      </c>
      <c r="M26" t="str">
        <f t="shared" si="3"/>
        <v/>
      </c>
    </row>
    <row r="27" spans="1:13">
      <c r="A27" t="s">
        <v>1971</v>
      </c>
      <c r="B27" t="s">
        <v>1944</v>
      </c>
      <c r="C27" t="s">
        <v>1936</v>
      </c>
      <c r="D27" t="s">
        <v>1972</v>
      </c>
      <c r="E27">
        <v>-6.5727784975477821E-2</v>
      </c>
      <c r="F27">
        <v>-8.3224320033160715E-2</v>
      </c>
      <c r="I27" t="str">
        <f t="shared" si="0"/>
        <v/>
      </c>
      <c r="J27">
        <f t="shared" si="1"/>
        <v>-6.5727784975477821E-2</v>
      </c>
      <c r="L27" t="str">
        <f t="shared" si="2"/>
        <v/>
      </c>
      <c r="M27">
        <f t="shared" si="3"/>
        <v>-8.3224320033160715E-2</v>
      </c>
    </row>
    <row r="28" spans="1:13">
      <c r="A28" t="s">
        <v>1973</v>
      </c>
      <c r="B28" t="s">
        <v>1936</v>
      </c>
      <c r="C28" t="s">
        <v>1944</v>
      </c>
      <c r="D28" t="s">
        <v>1974</v>
      </c>
      <c r="E28">
        <v>0.34633663692098221</v>
      </c>
      <c r="F28">
        <v>-0.1503099872232771</v>
      </c>
      <c r="I28">
        <f t="shared" si="0"/>
        <v>0.34633663692098221</v>
      </c>
      <c r="J28" t="str">
        <f t="shared" si="1"/>
        <v/>
      </c>
      <c r="L28">
        <f t="shared" si="2"/>
        <v>-0.1503099872232771</v>
      </c>
      <c r="M28" t="str">
        <f t="shared" si="3"/>
        <v/>
      </c>
    </row>
    <row r="29" spans="1:13">
      <c r="A29" t="s">
        <v>1973</v>
      </c>
      <c r="B29" t="s">
        <v>1936</v>
      </c>
      <c r="D29" t="s">
        <v>1975</v>
      </c>
      <c r="E29">
        <v>-0.14757379549832761</v>
      </c>
      <c r="F29">
        <v>-0.1503099872232771</v>
      </c>
      <c r="I29">
        <f t="shared" si="0"/>
        <v>-0.14757379549832761</v>
      </c>
      <c r="J29" t="str">
        <f t="shared" si="1"/>
        <v/>
      </c>
      <c r="L29">
        <f t="shared" si="2"/>
        <v>-0.1503099872232771</v>
      </c>
      <c r="M29" t="str">
        <f t="shared" si="3"/>
        <v/>
      </c>
    </row>
    <row r="30" spans="1:13">
      <c r="A30" t="s">
        <v>1973</v>
      </c>
      <c r="B30" t="s">
        <v>1944</v>
      </c>
      <c r="C30" t="s">
        <v>1936</v>
      </c>
      <c r="D30" t="s">
        <v>1976</v>
      </c>
      <c r="E30">
        <v>6.4610849094939296E-3</v>
      </c>
      <c r="F30">
        <v>7.0305139954343074E-3</v>
      </c>
      <c r="I30" t="str">
        <f t="shared" si="0"/>
        <v/>
      </c>
      <c r="J30">
        <f t="shared" si="1"/>
        <v>6.4610849094939296E-3</v>
      </c>
      <c r="L30" t="str">
        <f t="shared" si="2"/>
        <v/>
      </c>
      <c r="M30">
        <f t="shared" si="3"/>
        <v>7.0305139954343074E-3</v>
      </c>
    </row>
    <row r="31" spans="1:13">
      <c r="A31" t="s">
        <v>1973</v>
      </c>
      <c r="B31" t="s">
        <v>1936</v>
      </c>
      <c r="C31" t="s">
        <v>1944</v>
      </c>
      <c r="D31" t="s">
        <v>1977</v>
      </c>
      <c r="E31">
        <v>-0.31600259122024038</v>
      </c>
      <c r="F31">
        <v>-0.16776635785490579</v>
      </c>
      <c r="I31">
        <f t="shared" si="0"/>
        <v>-0.31600259122024038</v>
      </c>
      <c r="J31" t="str">
        <f t="shared" si="1"/>
        <v/>
      </c>
      <c r="L31">
        <f t="shared" si="2"/>
        <v>-0.16776635785490579</v>
      </c>
      <c r="M31" t="str">
        <f t="shared" si="3"/>
        <v/>
      </c>
    </row>
    <row r="32" spans="1:13">
      <c r="A32" t="s">
        <v>1978</v>
      </c>
      <c r="B32" t="s">
        <v>1944</v>
      </c>
      <c r="C32" t="s">
        <v>1936</v>
      </c>
      <c r="D32" t="s">
        <v>1979</v>
      </c>
      <c r="E32">
        <v>-0.2258724255391579</v>
      </c>
      <c r="F32">
        <v>-0.1506293173279091</v>
      </c>
      <c r="I32" t="str">
        <f t="shared" si="0"/>
        <v/>
      </c>
      <c r="J32">
        <f t="shared" si="1"/>
        <v>-0.2258724255391579</v>
      </c>
      <c r="L32" t="str">
        <f t="shared" si="2"/>
        <v/>
      </c>
      <c r="M32">
        <f t="shared" si="3"/>
        <v>-0.1506293173279091</v>
      </c>
    </row>
    <row r="33" spans="1:13">
      <c r="A33" t="s">
        <v>1978</v>
      </c>
      <c r="B33" t="s">
        <v>1944</v>
      </c>
      <c r="C33" t="s">
        <v>1936</v>
      </c>
      <c r="D33" t="s">
        <v>1980</v>
      </c>
      <c r="E33">
        <v>0.54045257095895582</v>
      </c>
      <c r="F33">
        <v>-0.14618741723563891</v>
      </c>
      <c r="I33" t="str">
        <f t="shared" si="0"/>
        <v/>
      </c>
      <c r="J33">
        <f t="shared" si="1"/>
        <v>0.54045257095895582</v>
      </c>
      <c r="L33" t="str">
        <f t="shared" si="2"/>
        <v/>
      </c>
      <c r="M33">
        <f t="shared" si="3"/>
        <v>-0.14618741723563891</v>
      </c>
    </row>
    <row r="34" spans="1:13">
      <c r="A34" t="s">
        <v>1978</v>
      </c>
      <c r="B34" t="s">
        <v>1936</v>
      </c>
      <c r="C34" t="s">
        <v>1944</v>
      </c>
      <c r="D34" t="s">
        <v>1981</v>
      </c>
      <c r="E34">
        <v>-0.23822147142176231</v>
      </c>
      <c r="F34">
        <v>-0.1503099872232771</v>
      </c>
      <c r="I34">
        <f t="shared" si="0"/>
        <v>-0.23822147142176231</v>
      </c>
      <c r="J34" t="str">
        <f t="shared" si="1"/>
        <v/>
      </c>
      <c r="L34">
        <f t="shared" si="2"/>
        <v>-0.1503099872232771</v>
      </c>
      <c r="M34" t="str">
        <f t="shared" si="3"/>
        <v/>
      </c>
    </row>
    <row r="35" spans="1:13">
      <c r="A35" t="s">
        <v>1982</v>
      </c>
      <c r="B35" t="s">
        <v>1944</v>
      </c>
      <c r="C35" t="s">
        <v>1936</v>
      </c>
      <c r="D35" t="s">
        <v>1983</v>
      </c>
      <c r="E35">
        <v>-0.2918049067141007</v>
      </c>
      <c r="F35">
        <v>-1.92382733679759E-2</v>
      </c>
      <c r="I35" t="str">
        <f t="shared" si="0"/>
        <v/>
      </c>
      <c r="J35">
        <f t="shared" si="1"/>
        <v>-0.2918049067141007</v>
      </c>
      <c r="L35" t="str">
        <f t="shared" si="2"/>
        <v/>
      </c>
      <c r="M35">
        <f t="shared" si="3"/>
        <v>-1.92382733679759E-2</v>
      </c>
    </row>
    <row r="36" spans="1:13">
      <c r="A36" t="s">
        <v>1982</v>
      </c>
      <c r="B36" t="s">
        <v>1936</v>
      </c>
      <c r="C36" t="s">
        <v>1944</v>
      </c>
      <c r="D36" t="s">
        <v>1984</v>
      </c>
      <c r="E36">
        <v>-0.43297795473072931</v>
      </c>
      <c r="F36">
        <v>-0.16126305132866661</v>
      </c>
      <c r="I36">
        <f t="shared" si="0"/>
        <v>-0.43297795473072931</v>
      </c>
      <c r="J36" t="str">
        <f t="shared" si="1"/>
        <v/>
      </c>
      <c r="L36">
        <f t="shared" si="2"/>
        <v>-0.16126305132866661</v>
      </c>
      <c r="M36" t="str">
        <f t="shared" si="3"/>
        <v/>
      </c>
    </row>
    <row r="37" spans="1:13">
      <c r="A37" t="s">
        <v>1985</v>
      </c>
      <c r="B37" t="s">
        <v>1944</v>
      </c>
      <c r="C37" t="s">
        <v>1936</v>
      </c>
      <c r="D37" t="s">
        <v>1986</v>
      </c>
      <c r="E37">
        <v>-0.70157244608323155</v>
      </c>
      <c r="F37">
        <v>-0.17396875286891489</v>
      </c>
      <c r="I37" t="str">
        <f t="shared" si="0"/>
        <v/>
      </c>
      <c r="J37">
        <f t="shared" si="1"/>
        <v>-0.70157244608323155</v>
      </c>
      <c r="L37" t="str">
        <f t="shared" si="2"/>
        <v/>
      </c>
      <c r="M37">
        <f t="shared" si="3"/>
        <v>-0.17396875286891489</v>
      </c>
    </row>
    <row r="38" spans="1:13">
      <c r="A38" t="s">
        <v>1985</v>
      </c>
      <c r="B38" t="s">
        <v>1936</v>
      </c>
      <c r="C38" t="s">
        <v>1944</v>
      </c>
      <c r="D38" t="s">
        <v>1987</v>
      </c>
      <c r="E38">
        <v>-0.95840944325786515</v>
      </c>
      <c r="F38">
        <v>-0.43219133556206618</v>
      </c>
      <c r="I38">
        <f t="shared" si="0"/>
        <v>-0.95840944325786515</v>
      </c>
      <c r="J38" t="str">
        <f t="shared" si="1"/>
        <v/>
      </c>
      <c r="L38">
        <f t="shared" si="2"/>
        <v>-0.43219133556206618</v>
      </c>
      <c r="M38" t="str">
        <f t="shared" si="3"/>
        <v/>
      </c>
    </row>
    <row r="39" spans="1:13">
      <c r="A39" t="s">
        <v>1988</v>
      </c>
      <c r="B39" t="s">
        <v>1944</v>
      </c>
      <c r="C39" t="s">
        <v>1936</v>
      </c>
      <c r="D39" t="s">
        <v>1989</v>
      </c>
      <c r="E39">
        <v>0.65456187053199733</v>
      </c>
      <c r="F39">
        <v>-0.2373720392179797</v>
      </c>
      <c r="I39" t="str">
        <f t="shared" si="0"/>
        <v/>
      </c>
      <c r="J39">
        <f t="shared" si="1"/>
        <v>0.65456187053199733</v>
      </c>
      <c r="L39" t="str">
        <f t="shared" si="2"/>
        <v/>
      </c>
      <c r="M39">
        <f t="shared" si="3"/>
        <v>-0.2373720392179797</v>
      </c>
    </row>
    <row r="40" spans="1:13">
      <c r="A40" t="s">
        <v>1988</v>
      </c>
      <c r="B40" t="s">
        <v>1936</v>
      </c>
      <c r="C40" t="s">
        <v>1944</v>
      </c>
      <c r="D40" t="s">
        <v>1990</v>
      </c>
      <c r="E40">
        <v>-0.71914603080163997</v>
      </c>
      <c r="F40">
        <v>-0.2047031879559941</v>
      </c>
      <c r="I40">
        <f t="shared" si="0"/>
        <v>-0.71914603080163997</v>
      </c>
      <c r="J40" t="str">
        <f t="shared" si="1"/>
        <v/>
      </c>
      <c r="L40">
        <f t="shared" si="2"/>
        <v>-0.2047031879559941</v>
      </c>
      <c r="M40" t="str">
        <f t="shared" si="3"/>
        <v/>
      </c>
    </row>
    <row r="41" spans="1:13">
      <c r="A41" t="s">
        <v>1991</v>
      </c>
      <c r="B41" t="s">
        <v>1944</v>
      </c>
      <c r="C41" t="s">
        <v>1936</v>
      </c>
      <c r="D41" t="s">
        <v>1992</v>
      </c>
      <c r="E41">
        <v>9.0163638907511556E-2</v>
      </c>
      <c r="F41">
        <v>-0.11143683845468499</v>
      </c>
      <c r="I41" t="str">
        <f t="shared" si="0"/>
        <v/>
      </c>
      <c r="J41">
        <f t="shared" si="1"/>
        <v>9.0163638907511556E-2</v>
      </c>
      <c r="L41" t="str">
        <f t="shared" si="2"/>
        <v/>
      </c>
      <c r="M41">
        <f t="shared" si="3"/>
        <v>-0.11143683845468499</v>
      </c>
    </row>
    <row r="42" spans="1:13">
      <c r="A42" t="s">
        <v>1993</v>
      </c>
      <c r="B42" t="s">
        <v>1936</v>
      </c>
      <c r="C42" t="s">
        <v>1944</v>
      </c>
      <c r="D42" t="s">
        <v>1994</v>
      </c>
      <c r="E42">
        <v>-0.50427358299140557</v>
      </c>
      <c r="F42">
        <v>-0.17125786659831421</v>
      </c>
      <c r="I42">
        <f t="shared" si="0"/>
        <v>-0.50427358299140557</v>
      </c>
      <c r="J42" t="str">
        <f t="shared" si="1"/>
        <v/>
      </c>
      <c r="L42">
        <f t="shared" si="2"/>
        <v>-0.17125786659831421</v>
      </c>
      <c r="M42" t="str">
        <f t="shared" si="3"/>
        <v/>
      </c>
    </row>
    <row r="43" spans="1:13">
      <c r="A43" t="s">
        <v>1995</v>
      </c>
      <c r="B43" t="s">
        <v>1944</v>
      </c>
      <c r="C43" t="s">
        <v>1936</v>
      </c>
      <c r="D43" t="s">
        <v>1996</v>
      </c>
      <c r="E43">
        <v>-0.47050944989950239</v>
      </c>
      <c r="F43">
        <v>-9.0534763392060125E-2</v>
      </c>
      <c r="I43" t="str">
        <f t="shared" si="0"/>
        <v/>
      </c>
      <c r="J43">
        <f t="shared" si="1"/>
        <v>-0.47050944989950239</v>
      </c>
      <c r="L43" t="str">
        <f t="shared" si="2"/>
        <v/>
      </c>
      <c r="M43">
        <f t="shared" si="3"/>
        <v>-9.0534763392060125E-2</v>
      </c>
    </row>
    <row r="44" spans="1:13">
      <c r="A44" t="s">
        <v>1995</v>
      </c>
      <c r="B44" t="s">
        <v>1936</v>
      </c>
      <c r="C44" t="s">
        <v>1944</v>
      </c>
      <c r="D44" t="s">
        <v>22</v>
      </c>
      <c r="E44">
        <v>-0.54847693859929914</v>
      </c>
      <c r="F44">
        <v>-0.1686323924455195</v>
      </c>
      <c r="I44">
        <f t="shared" si="0"/>
        <v>-0.54847693859929914</v>
      </c>
      <c r="J44" t="str">
        <f t="shared" si="1"/>
        <v/>
      </c>
      <c r="L44">
        <f t="shared" si="2"/>
        <v>-0.1686323924455195</v>
      </c>
      <c r="M44" t="str">
        <f t="shared" si="3"/>
        <v/>
      </c>
    </row>
    <row r="45" spans="1:13">
      <c r="A45" t="s">
        <v>1995</v>
      </c>
      <c r="B45" t="s">
        <v>1944</v>
      </c>
      <c r="C45" t="s">
        <v>1936</v>
      </c>
      <c r="D45" t="s">
        <v>1997</v>
      </c>
      <c r="E45">
        <v>0.71893786792808667</v>
      </c>
      <c r="F45">
        <v>-1.004670918751854E-2</v>
      </c>
      <c r="I45" t="str">
        <f t="shared" si="0"/>
        <v/>
      </c>
      <c r="J45">
        <f t="shared" si="1"/>
        <v>0.71893786792808667</v>
      </c>
      <c r="L45" t="str">
        <f t="shared" si="2"/>
        <v/>
      </c>
      <c r="M45">
        <f t="shared" si="3"/>
        <v>-1.004670918751854E-2</v>
      </c>
    </row>
    <row r="46" spans="1:13">
      <c r="A46" t="s">
        <v>1995</v>
      </c>
      <c r="B46" t="s">
        <v>1944</v>
      </c>
      <c r="C46" t="s">
        <v>1936</v>
      </c>
      <c r="D46" t="s">
        <v>1998</v>
      </c>
      <c r="E46">
        <v>-0.66073932900848398</v>
      </c>
      <c r="F46">
        <v>-0.27163396249304989</v>
      </c>
      <c r="I46" t="str">
        <f t="shared" si="0"/>
        <v/>
      </c>
      <c r="J46">
        <f t="shared" si="1"/>
        <v>-0.66073932900848398</v>
      </c>
      <c r="L46" t="str">
        <f t="shared" si="2"/>
        <v/>
      </c>
      <c r="M46">
        <f t="shared" si="3"/>
        <v>-0.27163396249304989</v>
      </c>
    </row>
    <row r="47" spans="1:13">
      <c r="A47" t="s">
        <v>1999</v>
      </c>
      <c r="B47" t="s">
        <v>1936</v>
      </c>
      <c r="C47" t="s">
        <v>1944</v>
      </c>
      <c r="D47" t="s">
        <v>2000</v>
      </c>
      <c r="E47">
        <v>-0.20059759091895521</v>
      </c>
      <c r="F47">
        <v>-8.1169586345774314E-2</v>
      </c>
      <c r="I47">
        <f t="shared" si="0"/>
        <v>-0.20059759091895521</v>
      </c>
      <c r="J47" t="str">
        <f t="shared" si="1"/>
        <v/>
      </c>
      <c r="L47">
        <f t="shared" si="2"/>
        <v>-8.1169586345774314E-2</v>
      </c>
      <c r="M47" t="str">
        <f t="shared" si="3"/>
        <v/>
      </c>
    </row>
    <row r="48" spans="1:13">
      <c r="A48" t="s">
        <v>2001</v>
      </c>
      <c r="B48" t="s">
        <v>1944</v>
      </c>
      <c r="C48" t="s">
        <v>1936</v>
      </c>
      <c r="D48" t="s">
        <v>2002</v>
      </c>
      <c r="E48">
        <v>0.26219066021316212</v>
      </c>
      <c r="F48">
        <v>-3.886386387443469E-2</v>
      </c>
      <c r="I48" t="str">
        <f t="shared" si="0"/>
        <v/>
      </c>
      <c r="J48">
        <f t="shared" si="1"/>
        <v>0.26219066021316212</v>
      </c>
      <c r="L48" t="str">
        <f t="shared" si="2"/>
        <v/>
      </c>
      <c r="M48">
        <f t="shared" si="3"/>
        <v>-3.886386387443469E-2</v>
      </c>
    </row>
    <row r="49" spans="1:13">
      <c r="A49" t="s">
        <v>2003</v>
      </c>
      <c r="B49" t="s">
        <v>1936</v>
      </c>
      <c r="C49" t="s">
        <v>1944</v>
      </c>
      <c r="D49" t="s">
        <v>2004</v>
      </c>
      <c r="E49">
        <v>-0.64711150176088061</v>
      </c>
      <c r="F49">
        <v>-0.23653310296523619</v>
      </c>
      <c r="I49">
        <f t="shared" si="0"/>
        <v>-0.64711150176088061</v>
      </c>
      <c r="J49" t="str">
        <f t="shared" si="1"/>
        <v/>
      </c>
      <c r="L49">
        <f t="shared" si="2"/>
        <v>-0.23653310296523619</v>
      </c>
      <c r="M49" t="str">
        <f t="shared" si="3"/>
        <v/>
      </c>
    </row>
    <row r="50" spans="1:13">
      <c r="A50" t="s">
        <v>2003</v>
      </c>
      <c r="B50" t="s">
        <v>1936</v>
      </c>
      <c r="C50" t="s">
        <v>1944</v>
      </c>
      <c r="D50" t="s">
        <v>2005</v>
      </c>
      <c r="E50">
        <v>-0.2112517895760733</v>
      </c>
      <c r="F50">
        <v>-0.1503099872232771</v>
      </c>
      <c r="I50">
        <f t="shared" si="0"/>
        <v>-0.2112517895760733</v>
      </c>
      <c r="J50" t="str">
        <f t="shared" si="1"/>
        <v/>
      </c>
      <c r="L50">
        <f t="shared" si="2"/>
        <v>-0.1503099872232771</v>
      </c>
      <c r="M50" t="str">
        <f t="shared" si="3"/>
        <v/>
      </c>
    </row>
    <row r="51" spans="1:13">
      <c r="A51" t="s">
        <v>2006</v>
      </c>
      <c r="B51" t="s">
        <v>1944</v>
      </c>
      <c r="D51" t="s">
        <v>2007</v>
      </c>
      <c r="E51">
        <v>-0.50836904831788177</v>
      </c>
      <c r="F51">
        <v>-0.15598736397822219</v>
      </c>
      <c r="I51" t="str">
        <f t="shared" si="0"/>
        <v/>
      </c>
      <c r="J51">
        <f t="shared" si="1"/>
        <v>-0.50836904831788177</v>
      </c>
      <c r="L51" t="str">
        <f t="shared" si="2"/>
        <v/>
      </c>
      <c r="M51">
        <f t="shared" si="3"/>
        <v>-0.15598736397822219</v>
      </c>
    </row>
    <row r="52" spans="1:13">
      <c r="A52" t="s">
        <v>2008</v>
      </c>
      <c r="B52" t="s">
        <v>1936</v>
      </c>
      <c r="C52" t="s">
        <v>1944</v>
      </c>
      <c r="D52" t="s">
        <v>2009</v>
      </c>
      <c r="E52">
        <v>0.56197408809077931</v>
      </c>
      <c r="F52">
        <v>-8.055032744325713E-2</v>
      </c>
      <c r="I52">
        <f t="shared" si="0"/>
        <v>0.56197408809077931</v>
      </c>
      <c r="J52" t="str">
        <f t="shared" si="1"/>
        <v/>
      </c>
      <c r="L52">
        <f t="shared" si="2"/>
        <v>-8.055032744325713E-2</v>
      </c>
      <c r="M52" t="str">
        <f t="shared" si="3"/>
        <v/>
      </c>
    </row>
    <row r="53" spans="1:13">
      <c r="A53" t="s">
        <v>2010</v>
      </c>
      <c r="B53" t="s">
        <v>1936</v>
      </c>
      <c r="C53" t="s">
        <v>1944</v>
      </c>
      <c r="D53" t="s">
        <v>2011</v>
      </c>
      <c r="E53">
        <v>-6.9412676714918908E-3</v>
      </c>
      <c r="F53">
        <v>-3.2815313485785917E-2</v>
      </c>
      <c r="I53">
        <f t="shared" si="0"/>
        <v>-6.9412676714918908E-3</v>
      </c>
      <c r="J53" t="str">
        <f t="shared" si="1"/>
        <v/>
      </c>
      <c r="L53">
        <f t="shared" si="2"/>
        <v>-3.2815313485785917E-2</v>
      </c>
      <c r="M53" t="str">
        <f t="shared" si="3"/>
        <v/>
      </c>
    </row>
    <row r="54" spans="1:13">
      <c r="A54" t="s">
        <v>2012</v>
      </c>
      <c r="B54" t="s">
        <v>1936</v>
      </c>
      <c r="C54" t="s">
        <v>1944</v>
      </c>
      <c r="D54" t="s">
        <v>2013</v>
      </c>
      <c r="E54">
        <v>0.89479104782073082</v>
      </c>
      <c r="F54">
        <v>4.9184728899818897E-2</v>
      </c>
      <c r="I54">
        <f t="shared" si="0"/>
        <v>0.89479104782073082</v>
      </c>
      <c r="J54" t="str">
        <f t="shared" si="1"/>
        <v/>
      </c>
      <c r="L54">
        <f t="shared" si="2"/>
        <v>4.9184728899818897E-2</v>
      </c>
      <c r="M54" t="str">
        <f t="shared" si="3"/>
        <v/>
      </c>
    </row>
    <row r="55" spans="1:13">
      <c r="A55" t="s">
        <v>2014</v>
      </c>
      <c r="B55" t="s">
        <v>1944</v>
      </c>
      <c r="C55" t="s">
        <v>1936</v>
      </c>
      <c r="D55" t="s">
        <v>2015</v>
      </c>
      <c r="E55">
        <v>-0.14757379549832761</v>
      </c>
      <c r="F55">
        <v>-0.1503099872232771</v>
      </c>
      <c r="I55" t="str">
        <f t="shared" si="0"/>
        <v/>
      </c>
      <c r="J55">
        <f t="shared" si="1"/>
        <v>-0.14757379549832761</v>
      </c>
      <c r="L55" t="str">
        <f t="shared" si="2"/>
        <v/>
      </c>
      <c r="M55">
        <f t="shared" si="3"/>
        <v>-0.1503099872232771</v>
      </c>
    </row>
    <row r="56" spans="1:13">
      <c r="A56" t="s">
        <v>2014</v>
      </c>
      <c r="B56" t="s">
        <v>1944</v>
      </c>
      <c r="E56">
        <v>-0.14757379549832761</v>
      </c>
      <c r="F56">
        <v>-0.1503099872232771</v>
      </c>
      <c r="I56" t="str">
        <f t="shared" si="0"/>
        <v/>
      </c>
      <c r="J56">
        <f t="shared" si="1"/>
        <v>-0.14757379549832761</v>
      </c>
      <c r="L56" t="str">
        <f t="shared" si="2"/>
        <v/>
      </c>
      <c r="M56">
        <f t="shared" si="3"/>
        <v>-0.1503099872232771</v>
      </c>
    </row>
    <row r="57" spans="1:13">
      <c r="A57" t="s">
        <v>2014</v>
      </c>
      <c r="B57" t="s">
        <v>1944</v>
      </c>
      <c r="C57" t="s">
        <v>1936</v>
      </c>
      <c r="D57" t="s">
        <v>2016</v>
      </c>
      <c r="E57">
        <v>-0.99755587749043961</v>
      </c>
      <c r="F57">
        <v>-0.3922327637401597</v>
      </c>
      <c r="I57" t="str">
        <f t="shared" si="0"/>
        <v/>
      </c>
      <c r="J57">
        <f t="shared" si="1"/>
        <v>-0.99755587749043961</v>
      </c>
      <c r="L57" t="str">
        <f t="shared" si="2"/>
        <v/>
      </c>
      <c r="M57">
        <f t="shared" si="3"/>
        <v>-0.3922327637401597</v>
      </c>
    </row>
    <row r="58" spans="1:13">
      <c r="A58" t="s">
        <v>2014</v>
      </c>
      <c r="B58" t="s">
        <v>1936</v>
      </c>
      <c r="C58" t="s">
        <v>1944</v>
      </c>
      <c r="D58" t="s">
        <v>2017</v>
      </c>
      <c r="E58">
        <v>0.1098930326374177</v>
      </c>
      <c r="F58">
        <v>-0.1503099872232771</v>
      </c>
      <c r="I58">
        <f t="shared" si="0"/>
        <v>0.1098930326374177</v>
      </c>
      <c r="J58" t="str">
        <f t="shared" si="1"/>
        <v/>
      </c>
      <c r="L58">
        <f t="shared" si="2"/>
        <v>-0.1503099872232771</v>
      </c>
      <c r="M58" t="str">
        <f t="shared" si="3"/>
        <v/>
      </c>
    </row>
    <row r="59" spans="1:13">
      <c r="A59" t="s">
        <v>2018</v>
      </c>
      <c r="B59" t="s">
        <v>1944</v>
      </c>
      <c r="C59" t="s">
        <v>1936</v>
      </c>
      <c r="D59" t="s">
        <v>2019</v>
      </c>
      <c r="E59">
        <v>0.99979873057334778</v>
      </c>
      <c r="F59">
        <v>9.2468160665314214E-2</v>
      </c>
      <c r="I59" t="str">
        <f t="shared" si="0"/>
        <v/>
      </c>
      <c r="J59">
        <f t="shared" si="1"/>
        <v>0.99979873057334778</v>
      </c>
      <c r="L59" t="str">
        <f t="shared" si="2"/>
        <v/>
      </c>
      <c r="M59">
        <f t="shared" si="3"/>
        <v>9.2468160665314214E-2</v>
      </c>
    </row>
  </sheetData>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25FEC-047A-4354-8FFC-6D9DB400B4DD}">
  <dimension ref="A1:P47"/>
  <sheetViews>
    <sheetView workbookViewId="0">
      <selection activeCell="O2" sqref="O2:P2"/>
    </sheetView>
  </sheetViews>
  <sheetFormatPr defaultRowHeight="14.25"/>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2020</v>
      </c>
      <c r="B2" t="s">
        <v>2021</v>
      </c>
      <c r="D2" t="s">
        <v>2022</v>
      </c>
      <c r="E2">
        <v>-0.40666821190848429</v>
      </c>
      <c r="F2">
        <v>-0.18059019822850431</v>
      </c>
      <c r="G2">
        <v>0.78800800000000004</v>
      </c>
      <c r="I2">
        <f>IF(B2="irunongames", E2,"")</f>
        <v>-0.40666821190848429</v>
      </c>
      <c r="J2" t="str">
        <f>IF(B2="irunongames", "",E2)</f>
        <v/>
      </c>
      <c r="L2">
        <f>IF(B2="irunongames", F2,"")</f>
        <v>-0.18059019822850431</v>
      </c>
      <c r="M2" t="str">
        <f>IF(B2="irunongames", "",F2)</f>
        <v/>
      </c>
      <c r="O2" s="3">
        <f>_xlfn.STDEV.P(E2:E47)</f>
        <v>0.40434729178044215</v>
      </c>
      <c r="P2" s="3">
        <f>_xlfn.STDEV.P(F2:F47)</f>
        <v>5.6121124261914408E-2</v>
      </c>
    </row>
    <row r="3" spans="1:16">
      <c r="A3" t="s">
        <v>2020</v>
      </c>
      <c r="B3" t="s">
        <v>2021</v>
      </c>
      <c r="D3" t="s">
        <v>2023</v>
      </c>
      <c r="E3">
        <v>1.384992335020763E-2</v>
      </c>
      <c r="F3">
        <v>-7.891752239940597E-2</v>
      </c>
      <c r="I3">
        <f t="shared" ref="I3:I47" si="0">IF(B3="irunongames", E3,"")</f>
        <v>1.384992335020763E-2</v>
      </c>
      <c r="J3" t="str">
        <f t="shared" ref="J3:J47" si="1">IF(B3="irunongames", "",E3)</f>
        <v/>
      </c>
      <c r="L3">
        <f t="shared" ref="L3:L47" si="2">IF(B3="irunongames", F3,"")</f>
        <v>-7.891752239940597E-2</v>
      </c>
      <c r="M3" t="str">
        <f t="shared" ref="M3:M47" si="3">IF(B3="irunongames", "",F3)</f>
        <v/>
      </c>
    </row>
    <row r="4" spans="1:16">
      <c r="A4" t="s">
        <v>2020</v>
      </c>
      <c r="B4" t="s">
        <v>2021</v>
      </c>
      <c r="D4" t="s">
        <v>2024</v>
      </c>
      <c r="E4">
        <v>-0.38068546698950462</v>
      </c>
      <c r="F4">
        <v>-0.16480717762192501</v>
      </c>
      <c r="I4">
        <f t="shared" si="0"/>
        <v>-0.38068546698950462</v>
      </c>
      <c r="J4" t="str">
        <f t="shared" si="1"/>
        <v/>
      </c>
      <c r="L4">
        <f t="shared" si="2"/>
        <v>-0.16480717762192501</v>
      </c>
      <c r="M4" t="str">
        <f t="shared" si="3"/>
        <v/>
      </c>
    </row>
    <row r="5" spans="1:16">
      <c r="A5" t="s">
        <v>2025</v>
      </c>
      <c r="B5" t="s">
        <v>2021</v>
      </c>
      <c r="D5" t="s">
        <v>309</v>
      </c>
      <c r="E5">
        <v>-0.25029089192631138</v>
      </c>
      <c r="F5">
        <v>-0.1503099872232771</v>
      </c>
      <c r="I5">
        <f t="shared" si="0"/>
        <v>-0.25029089192631138</v>
      </c>
      <c r="J5" t="str">
        <f t="shared" si="1"/>
        <v/>
      </c>
      <c r="L5">
        <f t="shared" si="2"/>
        <v>-0.1503099872232771</v>
      </c>
      <c r="M5" t="str">
        <f t="shared" si="3"/>
        <v/>
      </c>
    </row>
    <row r="6" spans="1:16">
      <c r="A6" t="s">
        <v>2025</v>
      </c>
      <c r="B6" t="s">
        <v>2021</v>
      </c>
      <c r="D6" t="s">
        <v>2026</v>
      </c>
      <c r="E6">
        <v>-0.7931713613437521</v>
      </c>
      <c r="F6">
        <v>-0.23747894465551109</v>
      </c>
      <c r="I6">
        <f t="shared" si="0"/>
        <v>-0.7931713613437521</v>
      </c>
      <c r="J6" t="str">
        <f t="shared" si="1"/>
        <v/>
      </c>
      <c r="L6">
        <f t="shared" si="2"/>
        <v>-0.23747894465551109</v>
      </c>
      <c r="M6" t="str">
        <f t="shared" si="3"/>
        <v/>
      </c>
    </row>
    <row r="7" spans="1:16">
      <c r="A7" t="s">
        <v>2025</v>
      </c>
      <c r="B7" t="s">
        <v>2021</v>
      </c>
      <c r="D7" t="s">
        <v>2027</v>
      </c>
      <c r="E7">
        <v>-0.20087404735569289</v>
      </c>
      <c r="F7">
        <v>-0.1503099872232771</v>
      </c>
      <c r="I7">
        <f t="shared" si="0"/>
        <v>-0.20087404735569289</v>
      </c>
      <c r="J7" t="str">
        <f t="shared" si="1"/>
        <v/>
      </c>
      <c r="L7">
        <f t="shared" si="2"/>
        <v>-0.1503099872232771</v>
      </c>
      <c r="M7" t="str">
        <f t="shared" si="3"/>
        <v/>
      </c>
    </row>
    <row r="8" spans="1:16">
      <c r="A8" t="s">
        <v>2028</v>
      </c>
      <c r="B8" t="s">
        <v>2021</v>
      </c>
      <c r="D8" t="s">
        <v>2029</v>
      </c>
      <c r="E8">
        <v>-0.75008946086855199</v>
      </c>
      <c r="F8">
        <v>-0.25558156349960132</v>
      </c>
      <c r="I8">
        <f t="shared" si="0"/>
        <v>-0.75008946086855199</v>
      </c>
      <c r="J8" t="str">
        <f t="shared" si="1"/>
        <v/>
      </c>
      <c r="L8">
        <f t="shared" si="2"/>
        <v>-0.25558156349960132</v>
      </c>
      <c r="M8" t="str">
        <f t="shared" si="3"/>
        <v/>
      </c>
    </row>
    <row r="9" spans="1:16">
      <c r="A9" t="s">
        <v>2028</v>
      </c>
      <c r="B9" t="s">
        <v>2021</v>
      </c>
      <c r="D9" t="s">
        <v>57</v>
      </c>
      <c r="E9">
        <v>0.35014718349750379</v>
      </c>
      <c r="F9">
        <v>-0.1212956464331411</v>
      </c>
      <c r="I9">
        <f t="shared" si="0"/>
        <v>0.35014718349750379</v>
      </c>
      <c r="J9" t="str">
        <f t="shared" si="1"/>
        <v/>
      </c>
      <c r="L9">
        <f t="shared" si="2"/>
        <v>-0.1212956464331411</v>
      </c>
      <c r="M9" t="str">
        <f t="shared" si="3"/>
        <v/>
      </c>
    </row>
    <row r="10" spans="1:16">
      <c r="A10" t="s">
        <v>2028</v>
      </c>
      <c r="B10" t="s">
        <v>2021</v>
      </c>
      <c r="E10">
        <v>-0.14757379549832761</v>
      </c>
      <c r="F10">
        <v>-0.1503099872232771</v>
      </c>
      <c r="I10">
        <f t="shared" si="0"/>
        <v>-0.14757379549832761</v>
      </c>
      <c r="J10" t="str">
        <f t="shared" si="1"/>
        <v/>
      </c>
      <c r="L10">
        <f t="shared" si="2"/>
        <v>-0.1503099872232771</v>
      </c>
      <c r="M10" t="str">
        <f t="shared" si="3"/>
        <v/>
      </c>
    </row>
    <row r="11" spans="1:16">
      <c r="A11" t="s">
        <v>2030</v>
      </c>
      <c r="B11" t="s">
        <v>2021</v>
      </c>
      <c r="D11" t="s">
        <v>2031</v>
      </c>
      <c r="E11">
        <v>-0.37325843736577968</v>
      </c>
      <c r="F11">
        <v>-0.12760644999682819</v>
      </c>
      <c r="I11">
        <f t="shared" si="0"/>
        <v>-0.37325843736577968</v>
      </c>
      <c r="J11" t="str">
        <f t="shared" si="1"/>
        <v/>
      </c>
      <c r="L11">
        <f t="shared" si="2"/>
        <v>-0.12760644999682819</v>
      </c>
      <c r="M11" t="str">
        <f t="shared" si="3"/>
        <v/>
      </c>
    </row>
    <row r="12" spans="1:16">
      <c r="A12" t="s">
        <v>2030</v>
      </c>
      <c r="B12" t="s">
        <v>2032</v>
      </c>
      <c r="C12" t="s">
        <v>2021</v>
      </c>
      <c r="D12" t="s">
        <v>2033</v>
      </c>
      <c r="E12">
        <v>-0.53908760800727906</v>
      </c>
      <c r="F12">
        <v>-0.18362642394234341</v>
      </c>
      <c r="I12" t="str">
        <f t="shared" si="0"/>
        <v/>
      </c>
      <c r="J12">
        <f t="shared" si="1"/>
        <v>-0.53908760800727906</v>
      </c>
      <c r="L12" t="str">
        <f t="shared" si="2"/>
        <v/>
      </c>
      <c r="M12">
        <f t="shared" si="3"/>
        <v>-0.18362642394234341</v>
      </c>
    </row>
    <row r="13" spans="1:16">
      <c r="A13" t="s">
        <v>2030</v>
      </c>
      <c r="B13" t="s">
        <v>2032</v>
      </c>
      <c r="E13">
        <v>-0.14757379549832761</v>
      </c>
      <c r="F13">
        <v>-0.1503099872232771</v>
      </c>
      <c r="I13" t="str">
        <f t="shared" si="0"/>
        <v/>
      </c>
      <c r="J13">
        <f t="shared" si="1"/>
        <v>-0.14757379549832761</v>
      </c>
      <c r="L13" t="str">
        <f t="shared" si="2"/>
        <v/>
      </c>
      <c r="M13">
        <f t="shared" si="3"/>
        <v>-0.1503099872232771</v>
      </c>
    </row>
    <row r="14" spans="1:16">
      <c r="A14" t="s">
        <v>2034</v>
      </c>
      <c r="B14" t="s">
        <v>2032</v>
      </c>
      <c r="D14" t="s">
        <v>2035</v>
      </c>
      <c r="E14">
        <v>-5.2916758119213758E-2</v>
      </c>
      <c r="F14">
        <v>-0.1503099872232771</v>
      </c>
      <c r="I14" t="str">
        <f t="shared" si="0"/>
        <v/>
      </c>
      <c r="J14">
        <f t="shared" si="1"/>
        <v>-5.2916758119213758E-2</v>
      </c>
      <c r="L14" t="str">
        <f t="shared" si="2"/>
        <v/>
      </c>
      <c r="M14">
        <f t="shared" si="3"/>
        <v>-0.1503099872232771</v>
      </c>
    </row>
    <row r="15" spans="1:16">
      <c r="A15" t="s">
        <v>2034</v>
      </c>
      <c r="B15" t="s">
        <v>2021</v>
      </c>
      <c r="D15" t="s">
        <v>2036</v>
      </c>
      <c r="E15">
        <v>-0.14757379549832761</v>
      </c>
      <c r="F15">
        <v>-0.1503099872232771</v>
      </c>
      <c r="I15">
        <f t="shared" si="0"/>
        <v>-0.14757379549832761</v>
      </c>
      <c r="J15" t="str">
        <f t="shared" si="1"/>
        <v/>
      </c>
      <c r="L15">
        <f t="shared" si="2"/>
        <v>-0.1503099872232771</v>
      </c>
      <c r="M15" t="str">
        <f t="shared" si="3"/>
        <v/>
      </c>
    </row>
    <row r="16" spans="1:16">
      <c r="A16" t="s">
        <v>2034</v>
      </c>
      <c r="B16" t="s">
        <v>2032</v>
      </c>
      <c r="D16" t="s">
        <v>2037</v>
      </c>
      <c r="E16">
        <v>-7.9293640122990228E-2</v>
      </c>
      <c r="F16">
        <v>-0.1486907168983593</v>
      </c>
      <c r="I16" t="str">
        <f t="shared" si="0"/>
        <v/>
      </c>
      <c r="J16">
        <f t="shared" si="1"/>
        <v>-7.9293640122990228E-2</v>
      </c>
      <c r="L16" t="str">
        <f t="shared" si="2"/>
        <v/>
      </c>
      <c r="M16">
        <f t="shared" si="3"/>
        <v>-0.1486907168983593</v>
      </c>
    </row>
    <row r="17" spans="1:13">
      <c r="A17" t="s">
        <v>2034</v>
      </c>
      <c r="B17" t="s">
        <v>2021</v>
      </c>
      <c r="D17" t="s">
        <v>2038</v>
      </c>
      <c r="E17">
        <v>-0.20916598688560389</v>
      </c>
      <c r="F17">
        <v>-0.1503099872232771</v>
      </c>
      <c r="I17">
        <f t="shared" si="0"/>
        <v>-0.20916598688560389</v>
      </c>
      <c r="J17" t="str">
        <f t="shared" si="1"/>
        <v/>
      </c>
      <c r="L17">
        <f t="shared" si="2"/>
        <v>-0.1503099872232771</v>
      </c>
      <c r="M17" t="str">
        <f t="shared" si="3"/>
        <v/>
      </c>
    </row>
    <row r="18" spans="1:13">
      <c r="A18" t="s">
        <v>2034</v>
      </c>
      <c r="B18" t="s">
        <v>2032</v>
      </c>
      <c r="D18" t="s">
        <v>2039</v>
      </c>
      <c r="E18">
        <v>-0.78060620243436185</v>
      </c>
      <c r="F18">
        <v>-0.24854497985613261</v>
      </c>
      <c r="I18" t="str">
        <f t="shared" si="0"/>
        <v/>
      </c>
      <c r="J18">
        <f t="shared" si="1"/>
        <v>-0.78060620243436185</v>
      </c>
      <c r="L18" t="str">
        <f t="shared" si="2"/>
        <v/>
      </c>
      <c r="M18">
        <f t="shared" si="3"/>
        <v>-0.24854497985613261</v>
      </c>
    </row>
    <row r="19" spans="1:13">
      <c r="A19" t="s">
        <v>2034</v>
      </c>
      <c r="B19" t="s">
        <v>2021</v>
      </c>
      <c r="D19" t="s">
        <v>2040</v>
      </c>
      <c r="E19">
        <v>-0.14757379549832761</v>
      </c>
      <c r="F19">
        <v>-0.1503099872232771</v>
      </c>
      <c r="I19">
        <f t="shared" si="0"/>
        <v>-0.14757379549832761</v>
      </c>
      <c r="J19" t="str">
        <f t="shared" si="1"/>
        <v/>
      </c>
      <c r="L19">
        <f t="shared" si="2"/>
        <v>-0.1503099872232771</v>
      </c>
      <c r="M19" t="str">
        <f t="shared" si="3"/>
        <v/>
      </c>
    </row>
    <row r="20" spans="1:13">
      <c r="A20" t="s">
        <v>2034</v>
      </c>
      <c r="B20" t="s">
        <v>2021</v>
      </c>
      <c r="D20" t="s">
        <v>309</v>
      </c>
      <c r="E20">
        <v>-0.25029089192631138</v>
      </c>
      <c r="F20">
        <v>-0.1503099872232771</v>
      </c>
      <c r="I20">
        <f t="shared" si="0"/>
        <v>-0.25029089192631138</v>
      </c>
      <c r="J20" t="str">
        <f t="shared" si="1"/>
        <v/>
      </c>
      <c r="L20">
        <f t="shared" si="2"/>
        <v>-0.1503099872232771</v>
      </c>
      <c r="M20" t="str">
        <f t="shared" si="3"/>
        <v/>
      </c>
    </row>
    <row r="21" spans="1:13">
      <c r="A21" t="s">
        <v>2041</v>
      </c>
      <c r="B21" t="s">
        <v>2021</v>
      </c>
      <c r="D21" t="s">
        <v>2042</v>
      </c>
      <c r="E21">
        <v>-0.66627262876526094</v>
      </c>
      <c r="F21">
        <v>-0.24854497985613261</v>
      </c>
      <c r="I21">
        <f t="shared" si="0"/>
        <v>-0.66627262876526094</v>
      </c>
      <c r="J21" t="str">
        <f t="shared" si="1"/>
        <v/>
      </c>
      <c r="L21">
        <f t="shared" si="2"/>
        <v>-0.24854497985613261</v>
      </c>
      <c r="M21" t="str">
        <f t="shared" si="3"/>
        <v/>
      </c>
    </row>
    <row r="22" spans="1:13">
      <c r="A22" t="s">
        <v>2043</v>
      </c>
      <c r="B22" t="s">
        <v>2032</v>
      </c>
      <c r="C22" t="s">
        <v>2021</v>
      </c>
      <c r="D22" t="s">
        <v>2044</v>
      </c>
      <c r="E22">
        <v>-0.55773337423880132</v>
      </c>
      <c r="F22">
        <v>-0.24854497985613261</v>
      </c>
      <c r="I22" t="str">
        <f t="shared" si="0"/>
        <v/>
      </c>
      <c r="J22">
        <f t="shared" si="1"/>
        <v>-0.55773337423880132</v>
      </c>
      <c r="L22" t="str">
        <f t="shared" si="2"/>
        <v/>
      </c>
      <c r="M22">
        <f t="shared" si="3"/>
        <v>-0.24854497985613261</v>
      </c>
    </row>
    <row r="23" spans="1:13">
      <c r="A23" t="s">
        <v>2043</v>
      </c>
      <c r="B23" t="s">
        <v>2021</v>
      </c>
      <c r="D23" t="s">
        <v>2045</v>
      </c>
      <c r="E23">
        <v>-0.14757379549832761</v>
      </c>
      <c r="F23">
        <v>-0.1503099872232771</v>
      </c>
      <c r="I23">
        <f t="shared" si="0"/>
        <v>-0.14757379549832761</v>
      </c>
      <c r="J23" t="str">
        <f t="shared" si="1"/>
        <v/>
      </c>
      <c r="L23">
        <f t="shared" si="2"/>
        <v>-0.1503099872232771</v>
      </c>
      <c r="M23" t="str">
        <f t="shared" si="3"/>
        <v/>
      </c>
    </row>
    <row r="24" spans="1:13">
      <c r="A24" t="s">
        <v>2043</v>
      </c>
      <c r="B24" t="s">
        <v>2032</v>
      </c>
      <c r="D24" t="s">
        <v>2046</v>
      </c>
      <c r="E24">
        <v>-0.43652752827840668</v>
      </c>
      <c r="F24">
        <v>-0.16415951574138479</v>
      </c>
      <c r="I24" t="str">
        <f t="shared" si="0"/>
        <v/>
      </c>
      <c r="J24">
        <f t="shared" si="1"/>
        <v>-0.43652752827840668</v>
      </c>
      <c r="L24" t="str">
        <f t="shared" si="2"/>
        <v/>
      </c>
      <c r="M24">
        <f t="shared" si="3"/>
        <v>-0.16415951574138479</v>
      </c>
    </row>
    <row r="25" spans="1:13">
      <c r="A25" t="s">
        <v>2047</v>
      </c>
      <c r="B25" t="s">
        <v>2021</v>
      </c>
      <c r="C25" t="s">
        <v>2032</v>
      </c>
      <c r="D25" t="s">
        <v>2048</v>
      </c>
      <c r="E25">
        <v>-0.84859113091908478</v>
      </c>
      <c r="F25">
        <v>-0.23921164936827399</v>
      </c>
      <c r="I25">
        <f t="shared" si="0"/>
        <v>-0.84859113091908478</v>
      </c>
      <c r="J25" t="str">
        <f t="shared" si="1"/>
        <v/>
      </c>
      <c r="L25">
        <f t="shared" si="2"/>
        <v>-0.23921164936827399</v>
      </c>
      <c r="M25" t="str">
        <f t="shared" si="3"/>
        <v/>
      </c>
    </row>
    <row r="26" spans="1:13">
      <c r="A26" t="s">
        <v>2047</v>
      </c>
      <c r="B26" t="s">
        <v>2032</v>
      </c>
      <c r="D26" t="s">
        <v>2049</v>
      </c>
      <c r="E26">
        <v>0.35014718349750379</v>
      </c>
      <c r="F26">
        <v>-0.1212956464331411</v>
      </c>
      <c r="I26" t="str">
        <f t="shared" si="0"/>
        <v/>
      </c>
      <c r="J26">
        <f t="shared" si="1"/>
        <v>0.35014718349750379</v>
      </c>
      <c r="L26" t="str">
        <f t="shared" si="2"/>
        <v/>
      </c>
      <c r="M26">
        <f t="shared" si="3"/>
        <v>-0.1212956464331411</v>
      </c>
    </row>
    <row r="27" spans="1:13">
      <c r="A27" t="s">
        <v>2050</v>
      </c>
      <c r="B27" t="s">
        <v>2032</v>
      </c>
      <c r="D27" t="s">
        <v>2051</v>
      </c>
      <c r="E27">
        <v>-0.61324232938836842</v>
      </c>
      <c r="F27">
        <v>-0.24814513728021581</v>
      </c>
      <c r="I27" t="str">
        <f t="shared" si="0"/>
        <v/>
      </c>
      <c r="J27">
        <f t="shared" si="1"/>
        <v>-0.61324232938836842</v>
      </c>
      <c r="L27" t="str">
        <f t="shared" si="2"/>
        <v/>
      </c>
      <c r="M27">
        <f t="shared" si="3"/>
        <v>-0.24814513728021581</v>
      </c>
    </row>
    <row r="28" spans="1:13">
      <c r="A28" t="s">
        <v>2052</v>
      </c>
      <c r="B28" t="s">
        <v>2021</v>
      </c>
      <c r="D28" t="s">
        <v>2053</v>
      </c>
      <c r="E28">
        <v>-0.43060219997553523</v>
      </c>
      <c r="F28">
        <v>-0.1503099872232771</v>
      </c>
      <c r="I28">
        <f t="shared" si="0"/>
        <v>-0.43060219997553523</v>
      </c>
      <c r="J28" t="str">
        <f t="shared" si="1"/>
        <v/>
      </c>
      <c r="L28">
        <f t="shared" si="2"/>
        <v>-0.1503099872232771</v>
      </c>
      <c r="M28" t="str">
        <f t="shared" si="3"/>
        <v/>
      </c>
    </row>
    <row r="29" spans="1:13">
      <c r="A29" t="s">
        <v>2052</v>
      </c>
      <c r="B29" t="s">
        <v>2021</v>
      </c>
      <c r="E29">
        <v>-0.14757379549832761</v>
      </c>
      <c r="F29">
        <v>-0.1503099872232771</v>
      </c>
      <c r="I29">
        <f t="shared" si="0"/>
        <v>-0.14757379549832761</v>
      </c>
      <c r="J29" t="str">
        <f t="shared" si="1"/>
        <v/>
      </c>
      <c r="L29">
        <f t="shared" si="2"/>
        <v>-0.1503099872232771</v>
      </c>
      <c r="M29" t="str">
        <f t="shared" si="3"/>
        <v/>
      </c>
    </row>
    <row r="30" spans="1:13">
      <c r="A30" t="s">
        <v>2052</v>
      </c>
      <c r="B30" t="s">
        <v>2021</v>
      </c>
      <c r="D30" t="s">
        <v>2054</v>
      </c>
      <c r="E30">
        <v>-0.72831913726646436</v>
      </c>
      <c r="F30">
        <v>-0.16572658288862241</v>
      </c>
      <c r="I30">
        <f t="shared" si="0"/>
        <v>-0.72831913726646436</v>
      </c>
      <c r="J30" t="str">
        <f t="shared" si="1"/>
        <v/>
      </c>
      <c r="L30">
        <f t="shared" si="2"/>
        <v>-0.16572658288862241</v>
      </c>
      <c r="M30" t="str">
        <f t="shared" si="3"/>
        <v/>
      </c>
    </row>
    <row r="31" spans="1:13">
      <c r="A31" t="s">
        <v>2055</v>
      </c>
      <c r="B31" t="s">
        <v>2021</v>
      </c>
      <c r="D31" t="s">
        <v>2056</v>
      </c>
      <c r="E31">
        <v>0.10355622417437969</v>
      </c>
      <c r="F31">
        <v>-0.13222386725668631</v>
      </c>
      <c r="I31">
        <f t="shared" si="0"/>
        <v>0.10355622417437969</v>
      </c>
      <c r="J31" t="str">
        <f t="shared" si="1"/>
        <v/>
      </c>
      <c r="L31">
        <f t="shared" si="2"/>
        <v>-0.13222386725668631</v>
      </c>
      <c r="M31" t="str">
        <f t="shared" si="3"/>
        <v/>
      </c>
    </row>
    <row r="32" spans="1:13">
      <c r="A32" t="s">
        <v>2055</v>
      </c>
      <c r="B32" t="s">
        <v>2021</v>
      </c>
      <c r="D32" t="s">
        <v>2057</v>
      </c>
      <c r="E32">
        <v>0.65606877279754938</v>
      </c>
      <c r="F32">
        <v>-0.1503099872232771</v>
      </c>
      <c r="I32">
        <f t="shared" si="0"/>
        <v>0.65606877279754938</v>
      </c>
      <c r="J32" t="str">
        <f t="shared" si="1"/>
        <v/>
      </c>
      <c r="L32">
        <f t="shared" si="2"/>
        <v>-0.1503099872232771</v>
      </c>
      <c r="M32" t="str">
        <f t="shared" si="3"/>
        <v/>
      </c>
    </row>
    <row r="33" spans="1:13">
      <c r="A33" t="s">
        <v>2055</v>
      </c>
      <c r="B33" t="s">
        <v>2021</v>
      </c>
      <c r="D33" t="s">
        <v>2058</v>
      </c>
      <c r="E33">
        <v>-0.14757379549832761</v>
      </c>
      <c r="F33">
        <v>-0.1503099872232771</v>
      </c>
      <c r="I33">
        <f t="shared" si="0"/>
        <v>-0.14757379549832761</v>
      </c>
      <c r="J33" t="str">
        <f t="shared" si="1"/>
        <v/>
      </c>
      <c r="L33">
        <f t="shared" si="2"/>
        <v>-0.1503099872232771</v>
      </c>
      <c r="M33" t="str">
        <f t="shared" si="3"/>
        <v/>
      </c>
    </row>
    <row r="34" spans="1:13">
      <c r="A34" t="s">
        <v>2055</v>
      </c>
      <c r="B34" t="s">
        <v>2032</v>
      </c>
      <c r="D34" t="s">
        <v>2059</v>
      </c>
      <c r="E34">
        <v>-0.58757471320862642</v>
      </c>
      <c r="F34">
        <v>-0.1503099872232771</v>
      </c>
      <c r="I34" t="str">
        <f t="shared" si="0"/>
        <v/>
      </c>
      <c r="J34">
        <f t="shared" si="1"/>
        <v>-0.58757471320862642</v>
      </c>
      <c r="L34" t="str">
        <f t="shared" si="2"/>
        <v/>
      </c>
      <c r="M34">
        <f t="shared" si="3"/>
        <v>-0.1503099872232771</v>
      </c>
    </row>
    <row r="35" spans="1:13">
      <c r="A35" t="s">
        <v>2060</v>
      </c>
      <c r="B35" t="s">
        <v>2021</v>
      </c>
      <c r="C35" t="s">
        <v>2032</v>
      </c>
      <c r="D35" t="s">
        <v>2061</v>
      </c>
      <c r="E35">
        <v>-0.9556537352137191</v>
      </c>
      <c r="F35">
        <v>-0.34383972041241267</v>
      </c>
      <c r="I35">
        <f t="shared" si="0"/>
        <v>-0.9556537352137191</v>
      </c>
      <c r="J35" t="str">
        <f t="shared" si="1"/>
        <v/>
      </c>
      <c r="L35">
        <f t="shared" si="2"/>
        <v>-0.34383972041241267</v>
      </c>
      <c r="M35" t="str">
        <f t="shared" si="3"/>
        <v/>
      </c>
    </row>
    <row r="36" spans="1:13">
      <c r="A36" t="s">
        <v>2062</v>
      </c>
      <c r="B36" t="s">
        <v>2032</v>
      </c>
      <c r="C36" t="s">
        <v>2021</v>
      </c>
      <c r="D36" t="s">
        <v>2063</v>
      </c>
      <c r="E36">
        <v>-0.38041915577696178</v>
      </c>
      <c r="F36">
        <v>-0.1473481846326847</v>
      </c>
      <c r="I36" t="str">
        <f t="shared" si="0"/>
        <v/>
      </c>
      <c r="J36">
        <f t="shared" si="1"/>
        <v>-0.38041915577696178</v>
      </c>
      <c r="L36" t="str">
        <f t="shared" si="2"/>
        <v/>
      </c>
      <c r="M36">
        <f t="shared" si="3"/>
        <v>-0.1473481846326847</v>
      </c>
    </row>
    <row r="37" spans="1:13">
      <c r="A37" t="s">
        <v>2064</v>
      </c>
      <c r="B37" t="s">
        <v>2021</v>
      </c>
      <c r="C37" t="s">
        <v>2032</v>
      </c>
      <c r="D37" t="s">
        <v>2065</v>
      </c>
      <c r="E37">
        <v>-0.40598189883944552</v>
      </c>
      <c r="F37">
        <v>-0.1503099872232771</v>
      </c>
      <c r="I37">
        <f t="shared" si="0"/>
        <v>-0.40598189883944552</v>
      </c>
      <c r="J37" t="str">
        <f t="shared" si="1"/>
        <v/>
      </c>
      <c r="L37">
        <f t="shared" si="2"/>
        <v>-0.1503099872232771</v>
      </c>
      <c r="M37" t="str">
        <f t="shared" si="3"/>
        <v/>
      </c>
    </row>
    <row r="38" spans="1:13">
      <c r="A38" t="s">
        <v>2064</v>
      </c>
      <c r="B38" t="s">
        <v>2032</v>
      </c>
      <c r="C38" t="s">
        <v>2021</v>
      </c>
      <c r="D38" t="s">
        <v>2066</v>
      </c>
      <c r="E38">
        <v>-0.34164390749797802</v>
      </c>
      <c r="F38">
        <v>-0.18345080114414181</v>
      </c>
      <c r="I38" t="str">
        <f t="shared" si="0"/>
        <v/>
      </c>
      <c r="J38">
        <f t="shared" si="1"/>
        <v>-0.34164390749797802</v>
      </c>
      <c r="L38" t="str">
        <f t="shared" si="2"/>
        <v/>
      </c>
      <c r="M38">
        <f t="shared" si="3"/>
        <v>-0.18345080114414181</v>
      </c>
    </row>
    <row r="39" spans="1:13">
      <c r="A39" t="s">
        <v>2067</v>
      </c>
      <c r="B39" t="s">
        <v>2021</v>
      </c>
      <c r="D39" t="s">
        <v>2068</v>
      </c>
      <c r="E39">
        <v>-0.77592852532239132</v>
      </c>
      <c r="F39">
        <v>-0.25136786719441501</v>
      </c>
      <c r="I39">
        <f t="shared" si="0"/>
        <v>-0.77592852532239132</v>
      </c>
      <c r="J39" t="str">
        <f t="shared" si="1"/>
        <v/>
      </c>
      <c r="L39">
        <f t="shared" si="2"/>
        <v>-0.25136786719441501</v>
      </c>
      <c r="M39" t="str">
        <f t="shared" si="3"/>
        <v/>
      </c>
    </row>
    <row r="40" spans="1:13">
      <c r="A40" t="s">
        <v>2069</v>
      </c>
      <c r="B40" t="s">
        <v>2032</v>
      </c>
      <c r="D40" t="s">
        <v>2070</v>
      </c>
      <c r="E40">
        <v>-0.87285702750885608</v>
      </c>
      <c r="F40">
        <v>-0.23921164936827399</v>
      </c>
      <c r="I40" t="str">
        <f t="shared" si="0"/>
        <v/>
      </c>
      <c r="J40">
        <f t="shared" si="1"/>
        <v>-0.87285702750885608</v>
      </c>
      <c r="L40" t="str">
        <f t="shared" si="2"/>
        <v/>
      </c>
      <c r="M40">
        <f t="shared" si="3"/>
        <v>-0.23921164936827399</v>
      </c>
    </row>
    <row r="41" spans="1:13">
      <c r="A41" t="s">
        <v>2069</v>
      </c>
      <c r="B41" t="s">
        <v>2032</v>
      </c>
      <c r="D41" t="s">
        <v>2071</v>
      </c>
      <c r="E41">
        <v>-0.82014114496963653</v>
      </c>
      <c r="F41">
        <v>-0.21936062306930959</v>
      </c>
      <c r="I41" t="str">
        <f t="shared" si="0"/>
        <v/>
      </c>
      <c r="J41">
        <f t="shared" si="1"/>
        <v>-0.82014114496963653</v>
      </c>
      <c r="L41" t="str">
        <f t="shared" si="2"/>
        <v/>
      </c>
      <c r="M41">
        <f t="shared" si="3"/>
        <v>-0.21936062306930959</v>
      </c>
    </row>
    <row r="42" spans="1:13">
      <c r="A42" t="s">
        <v>2069</v>
      </c>
      <c r="B42" t="s">
        <v>2021</v>
      </c>
      <c r="D42" t="s">
        <v>2072</v>
      </c>
      <c r="E42">
        <v>-0.53797839178763729</v>
      </c>
      <c r="F42">
        <v>-0.23459808514575281</v>
      </c>
      <c r="I42">
        <f t="shared" si="0"/>
        <v>-0.53797839178763729</v>
      </c>
      <c r="J42" t="str">
        <f t="shared" si="1"/>
        <v/>
      </c>
      <c r="L42">
        <f t="shared" si="2"/>
        <v>-0.23459808514575281</v>
      </c>
      <c r="M42" t="str">
        <f t="shared" si="3"/>
        <v/>
      </c>
    </row>
    <row r="43" spans="1:13">
      <c r="A43" t="s">
        <v>2069</v>
      </c>
      <c r="B43" t="s">
        <v>2021</v>
      </c>
      <c r="D43" t="s">
        <v>2073</v>
      </c>
      <c r="E43">
        <v>0.10355622417437969</v>
      </c>
      <c r="F43">
        <v>-0.13222386725668631</v>
      </c>
      <c r="I43">
        <f t="shared" si="0"/>
        <v>0.10355622417437969</v>
      </c>
      <c r="J43" t="str">
        <f t="shared" si="1"/>
        <v/>
      </c>
      <c r="L43">
        <f t="shared" si="2"/>
        <v>-0.13222386725668631</v>
      </c>
      <c r="M43" t="str">
        <f t="shared" si="3"/>
        <v/>
      </c>
    </row>
    <row r="44" spans="1:13">
      <c r="A44" t="s">
        <v>2069</v>
      </c>
      <c r="B44" t="s">
        <v>2021</v>
      </c>
      <c r="D44" t="s">
        <v>2057</v>
      </c>
      <c r="E44">
        <v>0.65606877279754938</v>
      </c>
      <c r="F44">
        <v>-0.1503099872232771</v>
      </c>
      <c r="I44">
        <f t="shared" si="0"/>
        <v>0.65606877279754938</v>
      </c>
      <c r="J44" t="str">
        <f t="shared" si="1"/>
        <v/>
      </c>
      <c r="L44">
        <f t="shared" si="2"/>
        <v>-0.1503099872232771</v>
      </c>
      <c r="M44" t="str">
        <f t="shared" si="3"/>
        <v/>
      </c>
    </row>
    <row r="45" spans="1:13">
      <c r="A45" t="s">
        <v>2069</v>
      </c>
      <c r="B45" t="s">
        <v>2021</v>
      </c>
      <c r="D45" t="s">
        <v>2074</v>
      </c>
      <c r="E45">
        <v>0.74656517408007717</v>
      </c>
      <c r="F45">
        <v>2.9588196571816988E-4</v>
      </c>
      <c r="I45">
        <f t="shared" si="0"/>
        <v>0.74656517408007717</v>
      </c>
      <c r="J45" t="str">
        <f t="shared" si="1"/>
        <v/>
      </c>
      <c r="L45">
        <f t="shared" si="2"/>
        <v>2.9588196571816988E-4</v>
      </c>
      <c r="M45" t="str">
        <f t="shared" si="3"/>
        <v/>
      </c>
    </row>
    <row r="46" spans="1:13">
      <c r="A46" t="s">
        <v>2069</v>
      </c>
      <c r="B46" t="s">
        <v>2021</v>
      </c>
      <c r="D46" t="s">
        <v>2075</v>
      </c>
      <c r="E46">
        <v>-0.14757379549832761</v>
      </c>
      <c r="F46">
        <v>-0.1503099872232771</v>
      </c>
      <c r="I46">
        <f t="shared" si="0"/>
        <v>-0.14757379549832761</v>
      </c>
      <c r="J46" t="str">
        <f t="shared" si="1"/>
        <v/>
      </c>
      <c r="L46">
        <f t="shared" si="2"/>
        <v>-0.1503099872232771</v>
      </c>
      <c r="M46" t="str">
        <f t="shared" si="3"/>
        <v/>
      </c>
    </row>
    <row r="47" spans="1:13">
      <c r="A47" t="s">
        <v>2069</v>
      </c>
      <c r="B47" t="s">
        <v>2021</v>
      </c>
      <c r="C47" t="s">
        <v>2032</v>
      </c>
      <c r="D47" t="s">
        <v>2076</v>
      </c>
      <c r="E47">
        <v>-0.14757379549832761</v>
      </c>
      <c r="F47">
        <v>-0.1503099872232771</v>
      </c>
      <c r="I47">
        <f t="shared" si="0"/>
        <v>-0.14757379549832761</v>
      </c>
      <c r="J47" t="str">
        <f t="shared" si="1"/>
        <v/>
      </c>
      <c r="L47">
        <f t="shared" si="2"/>
        <v>-0.1503099872232771</v>
      </c>
      <c r="M47" t="str">
        <f t="shared" si="3"/>
        <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EBEF3-1C3E-4918-8E78-A94B3E91920E}">
  <dimension ref="A1:P41"/>
  <sheetViews>
    <sheetView topLeftCell="E1" workbookViewId="0">
      <selection activeCell="O1" sqref="O1:P1"/>
    </sheetView>
  </sheetViews>
  <sheetFormatPr defaultColWidth="9.125" defaultRowHeight="14.25"/>
  <cols>
    <col min="4" max="4" width="43"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151</v>
      </c>
      <c r="B2" t="s">
        <v>152</v>
      </c>
      <c r="D2" t="s">
        <v>153</v>
      </c>
      <c r="E2">
        <v>-6.0111415990166117E-4</v>
      </c>
      <c r="F2">
        <v>-0.16024666559483719</v>
      </c>
      <c r="G2">
        <v>0.73846000000000001</v>
      </c>
      <c r="I2">
        <f>IF(B2="Moonlightning",E2,"")</f>
        <v>-6.0111415990166117E-4</v>
      </c>
      <c r="J2" t="str">
        <f>IF(B2="Moonlightning","",E2)</f>
        <v/>
      </c>
      <c r="L2">
        <f>IF(B2="Moonlightning",F2,"")</f>
        <v>-0.16024666559483719</v>
      </c>
      <c r="M2" t="str">
        <f>IF(B2="Moonlightning","",F2)</f>
        <v/>
      </c>
      <c r="O2" s="3">
        <f>_xlfn.STDEV.P(E2:E41)</f>
        <v>0.37652045443607374</v>
      </c>
      <c r="P2" s="3">
        <f>_xlfn.STDEV.P(F2:F41)</f>
        <v>6.2167487206876745E-2</v>
      </c>
    </row>
    <row r="3" spans="1:16">
      <c r="A3" t="s">
        <v>151</v>
      </c>
      <c r="B3" t="s">
        <v>152</v>
      </c>
      <c r="D3" t="s">
        <v>154</v>
      </c>
      <c r="E3">
        <v>-0.14757379549832761</v>
      </c>
      <c r="F3">
        <v>-0.1503099872232771</v>
      </c>
      <c r="I3">
        <f t="shared" ref="I3:I41" si="0">IF(B3="Moonlightning",E3,"")</f>
        <v>-0.14757379549832761</v>
      </c>
      <c r="J3" t="str">
        <f t="shared" ref="J3:J41" si="1">IF(B3="Moonlightning","",E3)</f>
        <v/>
      </c>
      <c r="L3">
        <f t="shared" ref="L3:L41" si="2">IF(B3="Moonlightning",F3,"")</f>
        <v>-0.1503099872232771</v>
      </c>
      <c r="M3" t="str">
        <f t="shared" ref="M3:M41" si="3">IF(B3="Moonlightning","",F3)</f>
        <v/>
      </c>
    </row>
    <row r="4" spans="1:16">
      <c r="A4" t="s">
        <v>151</v>
      </c>
      <c r="B4" t="s">
        <v>152</v>
      </c>
      <c r="D4" t="s">
        <v>155</v>
      </c>
      <c r="E4">
        <v>-8.3843041835441001E-2</v>
      </c>
      <c r="F4">
        <v>-0.1503099872232771</v>
      </c>
      <c r="I4">
        <f t="shared" si="0"/>
        <v>-8.3843041835441001E-2</v>
      </c>
      <c r="J4" t="str">
        <f t="shared" si="1"/>
        <v/>
      </c>
      <c r="L4">
        <f t="shared" si="2"/>
        <v>-0.1503099872232771</v>
      </c>
      <c r="M4" t="str">
        <f t="shared" si="3"/>
        <v/>
      </c>
    </row>
    <row r="5" spans="1:16">
      <c r="A5" t="s">
        <v>151</v>
      </c>
      <c r="B5" t="s">
        <v>152</v>
      </c>
      <c r="D5" t="s">
        <v>156</v>
      </c>
      <c r="E5">
        <v>-0.19076636089996751</v>
      </c>
      <c r="F5">
        <v>-0.1614757289001918</v>
      </c>
      <c r="I5">
        <f t="shared" si="0"/>
        <v>-0.19076636089996751</v>
      </c>
      <c r="J5" t="str">
        <f t="shared" si="1"/>
        <v/>
      </c>
      <c r="L5">
        <f t="shared" si="2"/>
        <v>-0.1614757289001918</v>
      </c>
      <c r="M5" t="str">
        <f t="shared" si="3"/>
        <v/>
      </c>
    </row>
    <row r="6" spans="1:16">
      <c r="A6" t="s">
        <v>157</v>
      </c>
      <c r="B6" t="s">
        <v>152</v>
      </c>
      <c r="D6" t="s">
        <v>158</v>
      </c>
      <c r="E6">
        <v>-0.14757379549832761</v>
      </c>
      <c r="F6">
        <v>-0.1503099872232771</v>
      </c>
      <c r="I6">
        <f t="shared" si="0"/>
        <v>-0.14757379549832761</v>
      </c>
      <c r="J6" t="str">
        <f t="shared" si="1"/>
        <v/>
      </c>
      <c r="L6">
        <f t="shared" si="2"/>
        <v>-0.1503099872232771</v>
      </c>
      <c r="M6" t="str">
        <f t="shared" si="3"/>
        <v/>
      </c>
    </row>
    <row r="7" spans="1:16">
      <c r="A7" t="s">
        <v>157</v>
      </c>
      <c r="B7" t="s">
        <v>152</v>
      </c>
      <c r="D7" t="s">
        <v>159</v>
      </c>
      <c r="E7">
        <v>-0.4826622492131229</v>
      </c>
      <c r="F7">
        <v>-0.1587428087991056</v>
      </c>
      <c r="I7">
        <f t="shared" si="0"/>
        <v>-0.4826622492131229</v>
      </c>
      <c r="J7" t="str">
        <f t="shared" si="1"/>
        <v/>
      </c>
      <c r="L7">
        <f t="shared" si="2"/>
        <v>-0.1587428087991056</v>
      </c>
      <c r="M7" t="str">
        <f t="shared" si="3"/>
        <v/>
      </c>
    </row>
    <row r="8" spans="1:16">
      <c r="A8" t="s">
        <v>160</v>
      </c>
      <c r="B8" t="s">
        <v>152</v>
      </c>
      <c r="D8" t="s">
        <v>161</v>
      </c>
      <c r="E8">
        <v>0.25454954048244671</v>
      </c>
      <c r="F8">
        <v>-0.12561719468404811</v>
      </c>
      <c r="I8">
        <f t="shared" si="0"/>
        <v>0.25454954048244671</v>
      </c>
      <c r="J8" t="str">
        <f t="shared" si="1"/>
        <v/>
      </c>
      <c r="L8">
        <f t="shared" si="2"/>
        <v>-0.12561719468404811</v>
      </c>
      <c r="M8" t="str">
        <f t="shared" si="3"/>
        <v/>
      </c>
    </row>
    <row r="9" spans="1:16">
      <c r="A9" t="s">
        <v>162</v>
      </c>
      <c r="B9" t="s">
        <v>152</v>
      </c>
      <c r="D9" t="s">
        <v>163</v>
      </c>
      <c r="E9">
        <v>-0.42276099261322758</v>
      </c>
      <c r="F9">
        <v>-0.14948667409394881</v>
      </c>
      <c r="I9">
        <f t="shared" si="0"/>
        <v>-0.42276099261322758</v>
      </c>
      <c r="J9" t="str">
        <f t="shared" si="1"/>
        <v/>
      </c>
      <c r="L9">
        <f t="shared" si="2"/>
        <v>-0.14948667409394881</v>
      </c>
      <c r="M9" t="str">
        <f t="shared" si="3"/>
        <v/>
      </c>
    </row>
    <row r="10" spans="1:16">
      <c r="A10" t="s">
        <v>162</v>
      </c>
      <c r="B10" t="s">
        <v>152</v>
      </c>
      <c r="E10">
        <v>-0.14757379549832761</v>
      </c>
      <c r="F10">
        <v>-0.1503099872232771</v>
      </c>
      <c r="I10">
        <f t="shared" si="0"/>
        <v>-0.14757379549832761</v>
      </c>
      <c r="J10" t="str">
        <f t="shared" si="1"/>
        <v/>
      </c>
      <c r="L10">
        <f t="shared" si="2"/>
        <v>-0.1503099872232771</v>
      </c>
      <c r="M10" t="str">
        <f t="shared" si="3"/>
        <v/>
      </c>
    </row>
    <row r="11" spans="1:16">
      <c r="A11" t="s">
        <v>164</v>
      </c>
      <c r="B11" t="s">
        <v>152</v>
      </c>
      <c r="D11" t="s">
        <v>165</v>
      </c>
      <c r="E11">
        <v>0.9511653469777368</v>
      </c>
      <c r="F11">
        <v>0.107579928886568</v>
      </c>
      <c r="I11">
        <f t="shared" si="0"/>
        <v>0.9511653469777368</v>
      </c>
      <c r="J11" t="str">
        <f t="shared" si="1"/>
        <v/>
      </c>
      <c r="L11">
        <f t="shared" si="2"/>
        <v>0.107579928886568</v>
      </c>
      <c r="M11" t="str">
        <f t="shared" si="3"/>
        <v/>
      </c>
    </row>
    <row r="12" spans="1:16">
      <c r="A12" t="s">
        <v>166</v>
      </c>
      <c r="B12" t="s">
        <v>167</v>
      </c>
      <c r="C12" t="s">
        <v>152</v>
      </c>
      <c r="D12" t="s">
        <v>168</v>
      </c>
      <c r="E12">
        <v>0.43750699764163659</v>
      </c>
      <c r="F12">
        <v>-0.12742152827470801</v>
      </c>
      <c r="I12" t="str">
        <f t="shared" si="0"/>
        <v/>
      </c>
      <c r="J12">
        <f t="shared" si="1"/>
        <v>0.43750699764163659</v>
      </c>
      <c r="L12" t="str">
        <f t="shared" si="2"/>
        <v/>
      </c>
      <c r="M12">
        <f t="shared" si="3"/>
        <v>-0.12742152827470801</v>
      </c>
    </row>
    <row r="13" spans="1:16">
      <c r="A13" t="s">
        <v>166</v>
      </c>
      <c r="B13" t="s">
        <v>152</v>
      </c>
      <c r="C13" t="s">
        <v>167</v>
      </c>
      <c r="D13" t="s">
        <v>169</v>
      </c>
      <c r="E13">
        <v>0.1094681114026461</v>
      </c>
      <c r="F13">
        <v>-0.1506293173279091</v>
      </c>
      <c r="I13">
        <f t="shared" si="0"/>
        <v>0.1094681114026461</v>
      </c>
      <c r="J13" t="str">
        <f t="shared" si="1"/>
        <v/>
      </c>
      <c r="L13">
        <f t="shared" si="2"/>
        <v>-0.1506293173279091</v>
      </c>
      <c r="M13" t="str">
        <f t="shared" si="3"/>
        <v/>
      </c>
    </row>
    <row r="14" spans="1:16">
      <c r="A14" t="s">
        <v>166</v>
      </c>
      <c r="B14" t="s">
        <v>152</v>
      </c>
      <c r="C14" t="s">
        <v>167</v>
      </c>
      <c r="D14" t="s">
        <v>170</v>
      </c>
      <c r="E14">
        <v>0.19145698711836959</v>
      </c>
      <c r="F14">
        <v>-0.14226717621761431</v>
      </c>
      <c r="I14">
        <f t="shared" si="0"/>
        <v>0.19145698711836959</v>
      </c>
      <c r="J14" t="str">
        <f t="shared" si="1"/>
        <v/>
      </c>
      <c r="L14">
        <f t="shared" si="2"/>
        <v>-0.14226717621761431</v>
      </c>
      <c r="M14" t="str">
        <f t="shared" si="3"/>
        <v/>
      </c>
    </row>
    <row r="15" spans="1:16">
      <c r="A15" t="s">
        <v>166</v>
      </c>
      <c r="B15" t="s">
        <v>167</v>
      </c>
      <c r="C15" t="s">
        <v>152</v>
      </c>
      <c r="D15" t="s">
        <v>171</v>
      </c>
      <c r="E15">
        <v>6.3827351903452012E-2</v>
      </c>
      <c r="F15">
        <v>-0.1503099872232771</v>
      </c>
      <c r="I15" t="str">
        <f t="shared" si="0"/>
        <v/>
      </c>
      <c r="J15">
        <f t="shared" si="1"/>
        <v>6.3827351903452012E-2</v>
      </c>
      <c r="L15" t="str">
        <f t="shared" si="2"/>
        <v/>
      </c>
      <c r="M15">
        <f t="shared" si="3"/>
        <v>-0.1503099872232771</v>
      </c>
    </row>
    <row r="16" spans="1:16">
      <c r="A16" t="s">
        <v>172</v>
      </c>
      <c r="B16" t="s">
        <v>152</v>
      </c>
      <c r="C16" t="s">
        <v>167</v>
      </c>
      <c r="D16" t="s">
        <v>173</v>
      </c>
      <c r="E16">
        <v>-0.47362874044983211</v>
      </c>
      <c r="F16">
        <v>-0.25514977453364662</v>
      </c>
      <c r="I16">
        <f t="shared" si="0"/>
        <v>-0.47362874044983211</v>
      </c>
      <c r="J16" t="str">
        <f t="shared" si="1"/>
        <v/>
      </c>
      <c r="L16">
        <f t="shared" si="2"/>
        <v>-0.25514977453364662</v>
      </c>
      <c r="M16" t="str">
        <f t="shared" si="3"/>
        <v/>
      </c>
    </row>
    <row r="17" spans="1:13">
      <c r="A17" t="s">
        <v>172</v>
      </c>
      <c r="B17" t="s">
        <v>167</v>
      </c>
      <c r="C17" t="s">
        <v>152</v>
      </c>
      <c r="D17" t="s">
        <v>174</v>
      </c>
      <c r="E17">
        <v>-0.7281565453394141</v>
      </c>
      <c r="F17">
        <v>-0.19554210768806979</v>
      </c>
      <c r="I17" t="str">
        <f t="shared" si="0"/>
        <v/>
      </c>
      <c r="J17">
        <f t="shared" si="1"/>
        <v>-0.7281565453394141</v>
      </c>
      <c r="L17" t="str">
        <f t="shared" si="2"/>
        <v/>
      </c>
      <c r="M17">
        <f t="shared" si="3"/>
        <v>-0.19554210768806979</v>
      </c>
    </row>
    <row r="18" spans="1:13">
      <c r="A18" t="s">
        <v>175</v>
      </c>
      <c r="B18" t="s">
        <v>167</v>
      </c>
      <c r="C18" t="s">
        <v>152</v>
      </c>
      <c r="D18" t="s">
        <v>176</v>
      </c>
      <c r="E18">
        <v>-0.26478628118390951</v>
      </c>
      <c r="F18">
        <v>-0.1486906495840209</v>
      </c>
      <c r="I18" t="str">
        <f t="shared" si="0"/>
        <v/>
      </c>
      <c r="J18">
        <f t="shared" si="1"/>
        <v>-0.26478628118390951</v>
      </c>
      <c r="L18" t="str">
        <f t="shared" si="2"/>
        <v/>
      </c>
      <c r="M18">
        <f t="shared" si="3"/>
        <v>-0.1486906495840209</v>
      </c>
    </row>
    <row r="19" spans="1:13">
      <c r="A19" t="s">
        <v>175</v>
      </c>
      <c r="B19" t="s">
        <v>152</v>
      </c>
      <c r="C19" t="s">
        <v>167</v>
      </c>
      <c r="D19" t="s">
        <v>177</v>
      </c>
      <c r="E19">
        <v>-0.68491953172301123</v>
      </c>
      <c r="F19">
        <v>-0.16776635785490579</v>
      </c>
      <c r="I19">
        <f t="shared" si="0"/>
        <v>-0.68491953172301123</v>
      </c>
      <c r="J19" t="str">
        <f t="shared" si="1"/>
        <v/>
      </c>
      <c r="L19">
        <f t="shared" si="2"/>
        <v>-0.16776635785490579</v>
      </c>
      <c r="M19" t="str">
        <f t="shared" si="3"/>
        <v/>
      </c>
    </row>
    <row r="20" spans="1:13">
      <c r="A20" t="s">
        <v>178</v>
      </c>
      <c r="B20" t="s">
        <v>167</v>
      </c>
      <c r="C20" t="s">
        <v>152</v>
      </c>
      <c r="D20" t="s">
        <v>179</v>
      </c>
      <c r="E20">
        <v>-0.59431057867176573</v>
      </c>
      <c r="F20">
        <v>-0.15310903580085339</v>
      </c>
      <c r="I20" t="str">
        <f t="shared" si="0"/>
        <v/>
      </c>
      <c r="J20">
        <f t="shared" si="1"/>
        <v>-0.59431057867176573</v>
      </c>
      <c r="L20" t="str">
        <f t="shared" si="2"/>
        <v/>
      </c>
      <c r="M20">
        <f t="shared" si="3"/>
        <v>-0.15310903580085339</v>
      </c>
    </row>
    <row r="21" spans="1:13">
      <c r="A21" t="s">
        <v>180</v>
      </c>
      <c r="B21" t="s">
        <v>167</v>
      </c>
      <c r="C21" t="s">
        <v>152</v>
      </c>
      <c r="D21" t="s">
        <v>181</v>
      </c>
      <c r="E21">
        <v>7.3113831632954485E-2</v>
      </c>
      <c r="F21">
        <v>-0.14426536674752349</v>
      </c>
      <c r="I21" t="str">
        <f t="shared" si="0"/>
        <v/>
      </c>
      <c r="J21">
        <f t="shared" si="1"/>
        <v>7.3113831632954485E-2</v>
      </c>
      <c r="L21" t="str">
        <f t="shared" si="2"/>
        <v/>
      </c>
      <c r="M21">
        <f t="shared" si="3"/>
        <v>-0.14426536674752349</v>
      </c>
    </row>
    <row r="22" spans="1:13">
      <c r="A22" t="s">
        <v>182</v>
      </c>
      <c r="B22" t="s">
        <v>152</v>
      </c>
      <c r="C22" t="s">
        <v>167</v>
      </c>
      <c r="D22" t="s">
        <v>183</v>
      </c>
      <c r="E22">
        <v>-0.27117893325823728</v>
      </c>
      <c r="F22">
        <v>-0.15399990007467909</v>
      </c>
      <c r="I22">
        <f t="shared" si="0"/>
        <v>-0.27117893325823728</v>
      </c>
      <c r="J22" t="str">
        <f t="shared" si="1"/>
        <v/>
      </c>
      <c r="L22">
        <f t="shared" si="2"/>
        <v>-0.15399990007467909</v>
      </c>
      <c r="M22" t="str">
        <f t="shared" si="3"/>
        <v/>
      </c>
    </row>
    <row r="23" spans="1:13">
      <c r="A23" t="s">
        <v>184</v>
      </c>
      <c r="B23" t="s">
        <v>167</v>
      </c>
      <c r="C23" t="s">
        <v>152</v>
      </c>
      <c r="D23" t="s">
        <v>185</v>
      </c>
      <c r="E23">
        <v>-0.14757379549832761</v>
      </c>
      <c r="F23">
        <v>-0.1503099872232771</v>
      </c>
      <c r="I23" t="str">
        <f t="shared" si="0"/>
        <v/>
      </c>
      <c r="J23">
        <f t="shared" si="1"/>
        <v>-0.14757379549832761</v>
      </c>
      <c r="L23" t="str">
        <f t="shared" si="2"/>
        <v/>
      </c>
      <c r="M23">
        <f t="shared" si="3"/>
        <v>-0.1503099872232771</v>
      </c>
    </row>
    <row r="24" spans="1:13">
      <c r="A24" t="s">
        <v>186</v>
      </c>
      <c r="B24" t="s">
        <v>167</v>
      </c>
      <c r="C24" t="s">
        <v>152</v>
      </c>
      <c r="D24" t="s">
        <v>187</v>
      </c>
      <c r="E24">
        <v>-0.29241125905259929</v>
      </c>
      <c r="F24">
        <v>-0.1503099872232771</v>
      </c>
      <c r="I24" t="str">
        <f t="shared" si="0"/>
        <v/>
      </c>
      <c r="J24">
        <f t="shared" si="1"/>
        <v>-0.29241125905259929</v>
      </c>
      <c r="L24" t="str">
        <f t="shared" si="2"/>
        <v/>
      </c>
      <c r="M24">
        <f t="shared" si="3"/>
        <v>-0.1503099872232771</v>
      </c>
    </row>
    <row r="25" spans="1:13">
      <c r="A25" t="s">
        <v>188</v>
      </c>
      <c r="B25" t="s">
        <v>152</v>
      </c>
      <c r="C25" t="s">
        <v>167</v>
      </c>
      <c r="D25" t="s">
        <v>189</v>
      </c>
      <c r="E25">
        <v>-3.1384369636852823E-2</v>
      </c>
      <c r="F25">
        <v>-0.1503099872232771</v>
      </c>
      <c r="I25">
        <f t="shared" si="0"/>
        <v>-3.1384369636852823E-2</v>
      </c>
      <c r="J25" t="str">
        <f t="shared" si="1"/>
        <v/>
      </c>
      <c r="L25">
        <f t="shared" si="2"/>
        <v>-0.1503099872232771</v>
      </c>
      <c r="M25" t="str">
        <f t="shared" si="3"/>
        <v/>
      </c>
    </row>
    <row r="26" spans="1:13">
      <c r="A26" t="s">
        <v>188</v>
      </c>
      <c r="B26" t="s">
        <v>167</v>
      </c>
      <c r="C26" t="s">
        <v>152</v>
      </c>
      <c r="D26" t="s">
        <v>190</v>
      </c>
      <c r="E26">
        <v>-0.40841176421201691</v>
      </c>
      <c r="F26">
        <v>-0.15295524023906201</v>
      </c>
      <c r="I26" t="str">
        <f t="shared" si="0"/>
        <v/>
      </c>
      <c r="J26">
        <f t="shared" si="1"/>
        <v>-0.40841176421201691</v>
      </c>
      <c r="L26" t="str">
        <f t="shared" si="2"/>
        <v/>
      </c>
      <c r="M26">
        <f t="shared" si="3"/>
        <v>-0.15295524023906201</v>
      </c>
    </row>
    <row r="27" spans="1:13">
      <c r="A27" t="s">
        <v>191</v>
      </c>
      <c r="B27" t="s">
        <v>152</v>
      </c>
      <c r="C27" t="s">
        <v>167</v>
      </c>
      <c r="D27" t="s">
        <v>192</v>
      </c>
      <c r="E27">
        <v>-0.69125535198169419</v>
      </c>
      <c r="F27">
        <v>-0.25432511406783259</v>
      </c>
      <c r="I27">
        <f t="shared" si="0"/>
        <v>-0.69125535198169419</v>
      </c>
      <c r="J27" t="str">
        <f t="shared" si="1"/>
        <v/>
      </c>
      <c r="L27">
        <f t="shared" si="2"/>
        <v>-0.25432511406783259</v>
      </c>
      <c r="M27" t="str">
        <f t="shared" si="3"/>
        <v/>
      </c>
    </row>
    <row r="28" spans="1:13">
      <c r="A28" t="s">
        <v>191</v>
      </c>
      <c r="B28" t="s">
        <v>167</v>
      </c>
      <c r="C28" t="s">
        <v>152</v>
      </c>
      <c r="D28" t="s">
        <v>193</v>
      </c>
      <c r="E28">
        <v>5.7279967690468947E-3</v>
      </c>
      <c r="F28">
        <v>-8.6693209346700661E-2</v>
      </c>
      <c r="I28" t="str">
        <f t="shared" si="0"/>
        <v/>
      </c>
      <c r="J28">
        <f t="shared" si="1"/>
        <v>5.7279967690468947E-3</v>
      </c>
      <c r="L28" t="str">
        <f t="shared" si="2"/>
        <v/>
      </c>
      <c r="M28">
        <f t="shared" si="3"/>
        <v>-8.6693209346700661E-2</v>
      </c>
    </row>
    <row r="29" spans="1:13">
      <c r="A29" t="s">
        <v>194</v>
      </c>
      <c r="B29" t="s">
        <v>167</v>
      </c>
      <c r="C29" t="s">
        <v>152</v>
      </c>
      <c r="D29" t="s">
        <v>195</v>
      </c>
      <c r="E29">
        <v>-0.6216318789564439</v>
      </c>
      <c r="F29">
        <v>-0.16590211288257081</v>
      </c>
      <c r="I29" t="str">
        <f t="shared" si="0"/>
        <v/>
      </c>
      <c r="J29">
        <f t="shared" si="1"/>
        <v>-0.6216318789564439</v>
      </c>
      <c r="L29" t="str">
        <f t="shared" si="2"/>
        <v/>
      </c>
      <c r="M29">
        <f t="shared" si="3"/>
        <v>-0.16590211288257081</v>
      </c>
    </row>
    <row r="30" spans="1:13">
      <c r="A30" t="s">
        <v>194</v>
      </c>
      <c r="B30" t="s">
        <v>152</v>
      </c>
      <c r="C30" t="s">
        <v>167</v>
      </c>
      <c r="D30" t="s">
        <v>196</v>
      </c>
      <c r="E30">
        <v>8.9173611468949865E-2</v>
      </c>
      <c r="F30">
        <v>-0.1149722886468348</v>
      </c>
      <c r="I30">
        <f t="shared" si="0"/>
        <v>8.9173611468949865E-2</v>
      </c>
      <c r="J30" t="str">
        <f t="shared" si="1"/>
        <v/>
      </c>
      <c r="L30">
        <f t="shared" si="2"/>
        <v>-0.1149722886468348</v>
      </c>
      <c r="M30" t="str">
        <f t="shared" si="3"/>
        <v/>
      </c>
    </row>
    <row r="31" spans="1:13">
      <c r="A31" t="s">
        <v>197</v>
      </c>
      <c r="B31" t="s">
        <v>167</v>
      </c>
      <c r="C31" t="s">
        <v>152</v>
      </c>
      <c r="D31" t="s">
        <v>198</v>
      </c>
      <c r="E31">
        <v>-1.5127706896279401E-2</v>
      </c>
      <c r="F31">
        <v>-0.1633208411568545</v>
      </c>
      <c r="I31" t="str">
        <f t="shared" si="0"/>
        <v/>
      </c>
      <c r="J31">
        <f t="shared" si="1"/>
        <v>-1.5127706896279401E-2</v>
      </c>
      <c r="L31" t="str">
        <f t="shared" si="2"/>
        <v/>
      </c>
      <c r="M31">
        <f t="shared" si="3"/>
        <v>-0.1633208411568545</v>
      </c>
    </row>
    <row r="32" spans="1:13">
      <c r="A32" t="s">
        <v>199</v>
      </c>
      <c r="B32" t="s">
        <v>152</v>
      </c>
      <c r="C32" t="s">
        <v>167</v>
      </c>
      <c r="D32" t="s">
        <v>200</v>
      </c>
      <c r="E32">
        <v>-5.8288548864421141E-2</v>
      </c>
      <c r="F32">
        <v>-0.1503099872232771</v>
      </c>
      <c r="I32">
        <f t="shared" si="0"/>
        <v>-5.8288548864421141E-2</v>
      </c>
      <c r="J32" t="str">
        <f t="shared" si="1"/>
        <v/>
      </c>
      <c r="L32">
        <f t="shared" si="2"/>
        <v>-0.1503099872232771</v>
      </c>
      <c r="M32" t="str">
        <f t="shared" si="3"/>
        <v/>
      </c>
    </row>
    <row r="33" spans="1:13">
      <c r="A33" t="s">
        <v>201</v>
      </c>
      <c r="B33" t="s">
        <v>167</v>
      </c>
      <c r="C33" t="s">
        <v>152</v>
      </c>
      <c r="D33" t="s">
        <v>202</v>
      </c>
      <c r="E33">
        <v>-0.9351704813518118</v>
      </c>
      <c r="F33">
        <v>-0.28020126724246602</v>
      </c>
      <c r="I33" t="str">
        <f t="shared" si="0"/>
        <v/>
      </c>
      <c r="J33">
        <f t="shared" si="1"/>
        <v>-0.9351704813518118</v>
      </c>
      <c r="L33" t="str">
        <f t="shared" si="2"/>
        <v/>
      </c>
      <c r="M33">
        <f t="shared" si="3"/>
        <v>-0.28020126724246602</v>
      </c>
    </row>
    <row r="34" spans="1:13">
      <c r="A34" t="s">
        <v>201</v>
      </c>
      <c r="B34" t="s">
        <v>152</v>
      </c>
      <c r="C34" t="s">
        <v>167</v>
      </c>
      <c r="D34" t="s">
        <v>203</v>
      </c>
      <c r="E34">
        <v>-0.75733313373659739</v>
      </c>
      <c r="F34">
        <v>-0.18139310459324759</v>
      </c>
      <c r="I34">
        <f t="shared" si="0"/>
        <v>-0.75733313373659739</v>
      </c>
      <c r="J34" t="str">
        <f t="shared" si="1"/>
        <v/>
      </c>
      <c r="L34">
        <f t="shared" si="2"/>
        <v>-0.18139310459324759</v>
      </c>
      <c r="M34" t="str">
        <f t="shared" si="3"/>
        <v/>
      </c>
    </row>
    <row r="35" spans="1:13">
      <c r="A35" t="s">
        <v>204</v>
      </c>
      <c r="B35" t="s">
        <v>167</v>
      </c>
      <c r="C35" t="s">
        <v>152</v>
      </c>
      <c r="D35" t="s">
        <v>205</v>
      </c>
      <c r="E35">
        <v>0.22951327189323439</v>
      </c>
      <c r="F35">
        <v>-0.1881663071499767</v>
      </c>
      <c r="I35" t="str">
        <f t="shared" si="0"/>
        <v/>
      </c>
      <c r="J35">
        <f t="shared" si="1"/>
        <v>0.22951327189323439</v>
      </c>
      <c r="L35" t="str">
        <f t="shared" si="2"/>
        <v/>
      </c>
      <c r="M35">
        <f t="shared" si="3"/>
        <v>-0.1881663071499767</v>
      </c>
    </row>
    <row r="36" spans="1:13">
      <c r="A36" t="s">
        <v>206</v>
      </c>
      <c r="B36" t="s">
        <v>167</v>
      </c>
      <c r="C36" t="s">
        <v>152</v>
      </c>
      <c r="D36" t="s">
        <v>207</v>
      </c>
      <c r="E36">
        <v>0.16350550024285379</v>
      </c>
      <c r="F36">
        <v>-5.267514970177517E-2</v>
      </c>
      <c r="I36" t="str">
        <f t="shared" si="0"/>
        <v/>
      </c>
      <c r="J36">
        <f t="shared" si="1"/>
        <v>0.16350550024285379</v>
      </c>
      <c r="L36" t="str">
        <f t="shared" si="2"/>
        <v/>
      </c>
      <c r="M36">
        <f t="shared" si="3"/>
        <v>-5.267514970177517E-2</v>
      </c>
    </row>
    <row r="37" spans="1:13">
      <c r="A37" t="s">
        <v>208</v>
      </c>
      <c r="B37" t="s">
        <v>152</v>
      </c>
      <c r="C37" t="s">
        <v>167</v>
      </c>
      <c r="E37">
        <v>-0.14757379549832761</v>
      </c>
      <c r="F37">
        <v>-0.1503099872232771</v>
      </c>
      <c r="I37">
        <f t="shared" si="0"/>
        <v>-0.14757379549832761</v>
      </c>
      <c r="J37" t="str">
        <f t="shared" si="1"/>
        <v/>
      </c>
      <c r="L37">
        <f t="shared" si="2"/>
        <v>-0.1503099872232771</v>
      </c>
      <c r="M37" t="str">
        <f t="shared" si="3"/>
        <v/>
      </c>
    </row>
    <row r="38" spans="1:13">
      <c r="A38" t="s">
        <v>209</v>
      </c>
      <c r="B38" t="s">
        <v>152</v>
      </c>
      <c r="C38" t="s">
        <v>167</v>
      </c>
      <c r="D38" t="s">
        <v>210</v>
      </c>
      <c r="E38">
        <v>8.7962397866085951E-3</v>
      </c>
      <c r="F38">
        <v>-4.7062541455905597E-2</v>
      </c>
      <c r="I38">
        <f t="shared" si="0"/>
        <v>8.7962397866085951E-3</v>
      </c>
      <c r="J38" t="str">
        <f t="shared" si="1"/>
        <v/>
      </c>
      <c r="L38">
        <f t="shared" si="2"/>
        <v>-4.7062541455905597E-2</v>
      </c>
      <c r="M38" t="str">
        <f t="shared" si="3"/>
        <v/>
      </c>
    </row>
    <row r="39" spans="1:13">
      <c r="A39" t="s">
        <v>211</v>
      </c>
      <c r="B39" t="s">
        <v>167</v>
      </c>
      <c r="C39" t="s">
        <v>152</v>
      </c>
      <c r="D39" t="s">
        <v>212</v>
      </c>
      <c r="E39">
        <v>-0.14757379549832761</v>
      </c>
      <c r="F39">
        <v>-0.1503099872232771</v>
      </c>
      <c r="I39" t="str">
        <f t="shared" si="0"/>
        <v/>
      </c>
      <c r="J39">
        <f t="shared" si="1"/>
        <v>-0.14757379549832761</v>
      </c>
      <c r="L39" t="str">
        <f t="shared" si="2"/>
        <v/>
      </c>
      <c r="M39">
        <f t="shared" si="3"/>
        <v>-0.1503099872232771</v>
      </c>
    </row>
    <row r="40" spans="1:13">
      <c r="A40" t="s">
        <v>213</v>
      </c>
      <c r="B40" t="s">
        <v>167</v>
      </c>
      <c r="C40" t="s">
        <v>152</v>
      </c>
      <c r="D40" t="s">
        <v>214</v>
      </c>
      <c r="E40">
        <v>-0.45131164537331059</v>
      </c>
      <c r="F40">
        <v>-0.1032871219853029</v>
      </c>
      <c r="I40" t="str">
        <f t="shared" si="0"/>
        <v/>
      </c>
      <c r="J40">
        <f t="shared" si="1"/>
        <v>-0.45131164537331059</v>
      </c>
      <c r="L40" t="str">
        <f t="shared" si="2"/>
        <v/>
      </c>
      <c r="M40">
        <f t="shared" si="3"/>
        <v>-0.1032871219853029</v>
      </c>
    </row>
    <row r="41" spans="1:13">
      <c r="A41" t="s">
        <v>213</v>
      </c>
      <c r="B41" t="s">
        <v>152</v>
      </c>
      <c r="C41" t="s">
        <v>167</v>
      </c>
      <c r="D41" t="s">
        <v>215</v>
      </c>
      <c r="E41">
        <v>-0.85993237885839591</v>
      </c>
      <c r="F41">
        <v>-0.27270708063264559</v>
      </c>
      <c r="I41">
        <f t="shared" si="0"/>
        <v>-0.85993237885839591</v>
      </c>
      <c r="J41" t="str">
        <f t="shared" si="1"/>
        <v/>
      </c>
      <c r="L41">
        <f t="shared" si="2"/>
        <v>-0.27270708063264559</v>
      </c>
      <c r="M41" t="str">
        <f t="shared" si="3"/>
        <v/>
      </c>
    </row>
  </sheetData>
  <phoneticPr fontId="2"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E7D25-FE0F-45AF-9EE0-E1B443F96C66}">
  <dimension ref="A1:P56"/>
  <sheetViews>
    <sheetView workbookViewId="0">
      <selection activeCell="O2" sqref="O2:P2"/>
    </sheetView>
  </sheetViews>
  <sheetFormatPr defaultRowHeight="14.25"/>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2077</v>
      </c>
      <c r="B2" t="s">
        <v>2078</v>
      </c>
      <c r="D2" t="s">
        <v>2079</v>
      </c>
      <c r="E2">
        <v>-0.50918224533426293</v>
      </c>
      <c r="F2">
        <v>-0.16210830680160951</v>
      </c>
      <c r="G2">
        <v>0.66163000000000005</v>
      </c>
      <c r="I2">
        <f>IF(B2="Brazz", E2,"")</f>
        <v>-0.50918224533426293</v>
      </c>
      <c r="J2" t="str">
        <f>IF(B2="Brazz", "",E2)</f>
        <v/>
      </c>
      <c r="L2">
        <f>IF(B2="Brazz", F2,"")</f>
        <v>-0.16210830680160951</v>
      </c>
      <c r="M2" t="str">
        <f>IF(B2="Brazz", "",F2)</f>
        <v/>
      </c>
      <c r="O2" s="3">
        <f>_xlfn.STDEV.P(E2:E56)</f>
        <v>0.47985485340878964</v>
      </c>
      <c r="P2" s="3">
        <f>_xlfn.STDEV.P(F2:F56)</f>
        <v>8.7565274078282948E-2</v>
      </c>
    </row>
    <row r="3" spans="1:16">
      <c r="A3" t="s">
        <v>2077</v>
      </c>
      <c r="B3" t="s">
        <v>2078</v>
      </c>
      <c r="D3" t="s">
        <v>2080</v>
      </c>
      <c r="E3">
        <v>-0.42803077615907048</v>
      </c>
      <c r="F3">
        <v>-0.14676271647544961</v>
      </c>
      <c r="I3">
        <f t="shared" ref="I3:I56" si="0">IF(B3="Brazz", E3,"")</f>
        <v>-0.42803077615907048</v>
      </c>
      <c r="J3" t="str">
        <f t="shared" ref="J3:J56" si="1">IF(B3="Brazz", "",E3)</f>
        <v/>
      </c>
      <c r="L3">
        <f t="shared" ref="L3:L56" si="2">IF(B3="Brazz", F3,"")</f>
        <v>-0.14676271647544961</v>
      </c>
      <c r="M3" t="str">
        <f t="shared" ref="M3:M56" si="3">IF(B3="Brazz", "",F3)</f>
        <v/>
      </c>
    </row>
    <row r="4" spans="1:16">
      <c r="A4" t="s">
        <v>2077</v>
      </c>
      <c r="B4" t="s">
        <v>2078</v>
      </c>
      <c r="D4" t="s">
        <v>2081</v>
      </c>
      <c r="E4">
        <v>-0.27226905509256222</v>
      </c>
      <c r="F4">
        <v>-0.14801379457403199</v>
      </c>
      <c r="I4">
        <f t="shared" si="0"/>
        <v>-0.27226905509256222</v>
      </c>
      <c r="J4" t="str">
        <f t="shared" si="1"/>
        <v/>
      </c>
      <c r="L4">
        <f t="shared" si="2"/>
        <v>-0.14801379457403199</v>
      </c>
      <c r="M4" t="str">
        <f t="shared" si="3"/>
        <v/>
      </c>
    </row>
    <row r="5" spans="1:16">
      <c r="A5" t="s">
        <v>2077</v>
      </c>
      <c r="B5" t="s">
        <v>2078</v>
      </c>
      <c r="D5" t="s">
        <v>2082</v>
      </c>
      <c r="E5">
        <v>-0.57588405564245515</v>
      </c>
      <c r="F5">
        <v>-0.15648664432139611</v>
      </c>
      <c r="I5">
        <f t="shared" si="0"/>
        <v>-0.57588405564245515</v>
      </c>
      <c r="J5" t="str">
        <f t="shared" si="1"/>
        <v/>
      </c>
      <c r="L5">
        <f t="shared" si="2"/>
        <v>-0.15648664432139611</v>
      </c>
      <c r="M5" t="str">
        <f t="shared" si="3"/>
        <v/>
      </c>
    </row>
    <row r="6" spans="1:16">
      <c r="A6" t="s">
        <v>2077</v>
      </c>
      <c r="B6" t="s">
        <v>2078</v>
      </c>
      <c r="E6">
        <v>-0.14757379549832761</v>
      </c>
      <c r="F6">
        <v>-0.1503099872232771</v>
      </c>
      <c r="I6">
        <f t="shared" si="0"/>
        <v>-0.14757379549832761</v>
      </c>
      <c r="J6" t="str">
        <f t="shared" si="1"/>
        <v/>
      </c>
      <c r="L6">
        <f t="shared" si="2"/>
        <v>-0.1503099872232771</v>
      </c>
      <c r="M6" t="str">
        <f t="shared" si="3"/>
        <v/>
      </c>
    </row>
    <row r="7" spans="1:16">
      <c r="A7" t="s">
        <v>2077</v>
      </c>
      <c r="B7" t="s">
        <v>2078</v>
      </c>
      <c r="D7" t="s">
        <v>2083</v>
      </c>
      <c r="E7">
        <v>0.16310344556428641</v>
      </c>
      <c r="F7">
        <v>-0.25823648141637778</v>
      </c>
      <c r="I7">
        <f t="shared" si="0"/>
        <v>0.16310344556428641</v>
      </c>
      <c r="J7" t="str">
        <f t="shared" si="1"/>
        <v/>
      </c>
      <c r="L7">
        <f t="shared" si="2"/>
        <v>-0.25823648141637778</v>
      </c>
      <c r="M7" t="str">
        <f t="shared" si="3"/>
        <v/>
      </c>
    </row>
    <row r="8" spans="1:16">
      <c r="A8" t="s">
        <v>2084</v>
      </c>
      <c r="B8" t="s">
        <v>2078</v>
      </c>
      <c r="D8" t="s">
        <v>2085</v>
      </c>
      <c r="E8">
        <v>-0.20522984540611991</v>
      </c>
      <c r="F8">
        <v>-0.22535384074613221</v>
      </c>
      <c r="I8">
        <f t="shared" si="0"/>
        <v>-0.20522984540611991</v>
      </c>
      <c r="J8" t="str">
        <f t="shared" si="1"/>
        <v/>
      </c>
      <c r="L8">
        <f t="shared" si="2"/>
        <v>-0.22535384074613221</v>
      </c>
      <c r="M8" t="str">
        <f t="shared" si="3"/>
        <v/>
      </c>
    </row>
    <row r="9" spans="1:16">
      <c r="A9" t="s">
        <v>2086</v>
      </c>
      <c r="B9" t="s">
        <v>2087</v>
      </c>
      <c r="C9" t="s">
        <v>2078</v>
      </c>
      <c r="D9" t="s">
        <v>2088</v>
      </c>
      <c r="E9">
        <v>-0.53337319248062909</v>
      </c>
      <c r="F9">
        <v>-0.13451921090712271</v>
      </c>
      <c r="I9" t="str">
        <f t="shared" si="0"/>
        <v/>
      </c>
      <c r="J9">
        <f t="shared" si="1"/>
        <v>-0.53337319248062909</v>
      </c>
      <c r="L9" t="str">
        <f t="shared" si="2"/>
        <v/>
      </c>
      <c r="M9">
        <f t="shared" si="3"/>
        <v>-0.13451921090712271</v>
      </c>
    </row>
    <row r="10" spans="1:16">
      <c r="A10" t="s">
        <v>2089</v>
      </c>
      <c r="B10" t="s">
        <v>2087</v>
      </c>
      <c r="C10" t="s">
        <v>2078</v>
      </c>
      <c r="D10" t="s">
        <v>2090</v>
      </c>
      <c r="E10">
        <v>-0.25278643557613911</v>
      </c>
      <c r="F10">
        <v>-0.14905890912469469</v>
      </c>
      <c r="I10" t="str">
        <f t="shared" si="0"/>
        <v/>
      </c>
      <c r="J10">
        <f t="shared" si="1"/>
        <v>-0.25278643557613911</v>
      </c>
      <c r="L10" t="str">
        <f t="shared" si="2"/>
        <v/>
      </c>
      <c r="M10">
        <f t="shared" si="3"/>
        <v>-0.14905890912469469</v>
      </c>
    </row>
    <row r="11" spans="1:16">
      <c r="A11" t="s">
        <v>2091</v>
      </c>
      <c r="B11" t="s">
        <v>2087</v>
      </c>
      <c r="C11" t="s">
        <v>2078</v>
      </c>
      <c r="D11" t="s">
        <v>2092</v>
      </c>
      <c r="E11">
        <v>-3.1396672326085451E-2</v>
      </c>
      <c r="F11">
        <v>-0.1503099872232771</v>
      </c>
      <c r="I11" t="str">
        <f t="shared" si="0"/>
        <v/>
      </c>
      <c r="J11">
        <f t="shared" si="1"/>
        <v>-3.1396672326085451E-2</v>
      </c>
      <c r="L11" t="str">
        <f t="shared" si="2"/>
        <v/>
      </c>
      <c r="M11">
        <f t="shared" si="3"/>
        <v>-0.1503099872232771</v>
      </c>
    </row>
    <row r="12" spans="1:16">
      <c r="A12" t="s">
        <v>2093</v>
      </c>
      <c r="B12" t="s">
        <v>2087</v>
      </c>
      <c r="C12" t="s">
        <v>2078</v>
      </c>
      <c r="D12" t="s">
        <v>2094</v>
      </c>
      <c r="E12">
        <v>-0.14757379549832761</v>
      </c>
      <c r="F12">
        <v>-0.1503099872232771</v>
      </c>
      <c r="I12" t="str">
        <f t="shared" si="0"/>
        <v/>
      </c>
      <c r="J12">
        <f t="shared" si="1"/>
        <v>-0.14757379549832761</v>
      </c>
      <c r="L12" t="str">
        <f t="shared" si="2"/>
        <v/>
      </c>
      <c r="M12">
        <f t="shared" si="3"/>
        <v>-0.1503099872232771</v>
      </c>
    </row>
    <row r="13" spans="1:16">
      <c r="A13" t="s">
        <v>2095</v>
      </c>
      <c r="B13" t="s">
        <v>2087</v>
      </c>
      <c r="C13" t="s">
        <v>2078</v>
      </c>
      <c r="D13" t="s">
        <v>2096</v>
      </c>
      <c r="E13">
        <v>-0.14757379549832761</v>
      </c>
      <c r="F13">
        <v>-0.1503099872232771</v>
      </c>
      <c r="I13" t="str">
        <f t="shared" si="0"/>
        <v/>
      </c>
      <c r="J13">
        <f t="shared" si="1"/>
        <v>-0.14757379549832761</v>
      </c>
      <c r="L13" t="str">
        <f t="shared" si="2"/>
        <v/>
      </c>
      <c r="M13">
        <f t="shared" si="3"/>
        <v>-0.1503099872232771</v>
      </c>
    </row>
    <row r="14" spans="1:16">
      <c r="A14" t="s">
        <v>2097</v>
      </c>
      <c r="B14" t="s">
        <v>2087</v>
      </c>
      <c r="C14" t="s">
        <v>2078</v>
      </c>
      <c r="D14" t="s">
        <v>2098</v>
      </c>
      <c r="E14">
        <v>-0.1520484440921796</v>
      </c>
      <c r="F14">
        <v>-0.15095349853224529</v>
      </c>
      <c r="I14" t="str">
        <f t="shared" si="0"/>
        <v/>
      </c>
      <c r="J14">
        <f t="shared" si="1"/>
        <v>-0.1520484440921796</v>
      </c>
      <c r="L14" t="str">
        <f t="shared" si="2"/>
        <v/>
      </c>
      <c r="M14">
        <f t="shared" si="3"/>
        <v>-0.15095349853224529</v>
      </c>
    </row>
    <row r="15" spans="1:16">
      <c r="A15" t="s">
        <v>2099</v>
      </c>
      <c r="B15" t="s">
        <v>2087</v>
      </c>
      <c r="C15" t="s">
        <v>2078</v>
      </c>
      <c r="D15" t="s">
        <v>1603</v>
      </c>
      <c r="E15">
        <v>-0.14757379549832761</v>
      </c>
      <c r="F15">
        <v>-0.1503099872232771</v>
      </c>
      <c r="I15" t="str">
        <f t="shared" si="0"/>
        <v/>
      </c>
      <c r="J15">
        <f t="shared" si="1"/>
        <v>-0.14757379549832761</v>
      </c>
      <c r="L15" t="str">
        <f t="shared" si="2"/>
        <v/>
      </c>
      <c r="M15">
        <f t="shared" si="3"/>
        <v>-0.1503099872232771</v>
      </c>
    </row>
    <row r="16" spans="1:16">
      <c r="A16" t="s">
        <v>2100</v>
      </c>
      <c r="B16" t="s">
        <v>2087</v>
      </c>
      <c r="C16" t="s">
        <v>2078</v>
      </c>
      <c r="D16" t="s">
        <v>2101</v>
      </c>
      <c r="E16">
        <v>-0.65621184779309405</v>
      </c>
      <c r="F16">
        <v>-0.1683239267867791</v>
      </c>
      <c r="I16" t="str">
        <f t="shared" si="0"/>
        <v/>
      </c>
      <c r="J16">
        <f t="shared" si="1"/>
        <v>-0.65621184779309405</v>
      </c>
      <c r="L16" t="str">
        <f t="shared" si="2"/>
        <v/>
      </c>
      <c r="M16">
        <f t="shared" si="3"/>
        <v>-0.1683239267867791</v>
      </c>
    </row>
    <row r="17" spans="1:13">
      <c r="A17" t="s">
        <v>2100</v>
      </c>
      <c r="B17" t="s">
        <v>2087</v>
      </c>
      <c r="C17" t="s">
        <v>2078</v>
      </c>
      <c r="D17" t="s">
        <v>2102</v>
      </c>
      <c r="E17">
        <v>-0.45488692244743972</v>
      </c>
      <c r="F17">
        <v>-0.1542692481705826</v>
      </c>
      <c r="I17" t="str">
        <f t="shared" si="0"/>
        <v/>
      </c>
      <c r="J17">
        <f t="shared" si="1"/>
        <v>-0.45488692244743972</v>
      </c>
      <c r="L17" t="str">
        <f t="shared" si="2"/>
        <v/>
      </c>
      <c r="M17">
        <f t="shared" si="3"/>
        <v>-0.1542692481705826</v>
      </c>
    </row>
    <row r="18" spans="1:13">
      <c r="A18" t="s">
        <v>2103</v>
      </c>
      <c r="B18" t="s">
        <v>2087</v>
      </c>
      <c r="C18" t="s">
        <v>2078</v>
      </c>
      <c r="D18" t="s">
        <v>2104</v>
      </c>
      <c r="E18">
        <v>0.90416117433156939</v>
      </c>
      <c r="F18">
        <v>0.1382283165458594</v>
      </c>
      <c r="I18" t="str">
        <f t="shared" si="0"/>
        <v/>
      </c>
      <c r="J18">
        <f t="shared" si="1"/>
        <v>0.90416117433156939</v>
      </c>
      <c r="L18" t="str">
        <f t="shared" si="2"/>
        <v/>
      </c>
      <c r="M18">
        <f t="shared" si="3"/>
        <v>0.1382283165458594</v>
      </c>
    </row>
    <row r="19" spans="1:13">
      <c r="A19" t="s">
        <v>2103</v>
      </c>
      <c r="B19" t="s">
        <v>2078</v>
      </c>
      <c r="C19" t="s">
        <v>2087</v>
      </c>
      <c r="D19" t="s">
        <v>2105</v>
      </c>
      <c r="E19">
        <v>-0.14757379549832761</v>
      </c>
      <c r="F19">
        <v>-0.1503099872232771</v>
      </c>
      <c r="I19">
        <f t="shared" si="0"/>
        <v>-0.14757379549832761</v>
      </c>
      <c r="J19" t="str">
        <f t="shared" si="1"/>
        <v/>
      </c>
      <c r="L19">
        <f t="shared" si="2"/>
        <v>-0.1503099872232771</v>
      </c>
      <c r="M19" t="str">
        <f t="shared" si="3"/>
        <v/>
      </c>
    </row>
    <row r="20" spans="1:13">
      <c r="A20" t="s">
        <v>2106</v>
      </c>
      <c r="B20" t="s">
        <v>2078</v>
      </c>
      <c r="C20" t="s">
        <v>2087</v>
      </c>
      <c r="D20" t="s">
        <v>2107</v>
      </c>
      <c r="E20">
        <v>-0.6671224331128971</v>
      </c>
      <c r="F20">
        <v>-0.1503099872232771</v>
      </c>
      <c r="I20">
        <f t="shared" si="0"/>
        <v>-0.6671224331128971</v>
      </c>
      <c r="J20" t="str">
        <f t="shared" si="1"/>
        <v/>
      </c>
      <c r="L20">
        <f t="shared" si="2"/>
        <v>-0.1503099872232771</v>
      </c>
      <c r="M20" t="str">
        <f t="shared" si="3"/>
        <v/>
      </c>
    </row>
    <row r="21" spans="1:13">
      <c r="A21" t="s">
        <v>2106</v>
      </c>
      <c r="B21" t="s">
        <v>2078</v>
      </c>
      <c r="C21" t="s">
        <v>2087</v>
      </c>
      <c r="D21" t="s">
        <v>2108</v>
      </c>
      <c r="E21">
        <v>0.70408955296130316</v>
      </c>
      <c r="F21">
        <v>-6.7842122698690277E-2</v>
      </c>
      <c r="I21">
        <f t="shared" si="0"/>
        <v>0.70408955296130316</v>
      </c>
      <c r="J21" t="str">
        <f t="shared" si="1"/>
        <v/>
      </c>
      <c r="L21">
        <f t="shared" si="2"/>
        <v>-6.7842122698690277E-2</v>
      </c>
      <c r="M21" t="str">
        <f t="shared" si="3"/>
        <v/>
      </c>
    </row>
    <row r="22" spans="1:13">
      <c r="A22" t="s">
        <v>2109</v>
      </c>
      <c r="B22" t="s">
        <v>2078</v>
      </c>
      <c r="C22" t="s">
        <v>2087</v>
      </c>
      <c r="D22" t="s">
        <v>2110</v>
      </c>
      <c r="E22">
        <v>-0.30217254170838009</v>
      </c>
      <c r="F22">
        <v>-0.1039387671933977</v>
      </c>
      <c r="I22">
        <f t="shared" si="0"/>
        <v>-0.30217254170838009</v>
      </c>
      <c r="J22" t="str">
        <f t="shared" si="1"/>
        <v/>
      </c>
      <c r="L22">
        <f t="shared" si="2"/>
        <v>-0.1039387671933977</v>
      </c>
      <c r="M22" t="str">
        <f t="shared" si="3"/>
        <v/>
      </c>
    </row>
    <row r="23" spans="1:13">
      <c r="A23" t="s">
        <v>2111</v>
      </c>
      <c r="B23" t="s">
        <v>2078</v>
      </c>
      <c r="C23" t="s">
        <v>2087</v>
      </c>
      <c r="D23" t="s">
        <v>2112</v>
      </c>
      <c r="E23">
        <v>-0.14757379549832761</v>
      </c>
      <c r="F23">
        <v>-0.1503099872232771</v>
      </c>
      <c r="I23">
        <f t="shared" si="0"/>
        <v>-0.14757379549832761</v>
      </c>
      <c r="J23" t="str">
        <f t="shared" si="1"/>
        <v/>
      </c>
      <c r="L23">
        <f t="shared" si="2"/>
        <v>-0.1503099872232771</v>
      </c>
      <c r="M23" t="str">
        <f t="shared" si="3"/>
        <v/>
      </c>
    </row>
    <row r="24" spans="1:13">
      <c r="A24" t="s">
        <v>2113</v>
      </c>
      <c r="B24" t="s">
        <v>2087</v>
      </c>
      <c r="C24" t="s">
        <v>2078</v>
      </c>
      <c r="D24" t="s">
        <v>57</v>
      </c>
      <c r="E24">
        <v>0.35014718349750379</v>
      </c>
      <c r="F24">
        <v>-0.1212956464331411</v>
      </c>
      <c r="I24" t="str">
        <f t="shared" si="0"/>
        <v/>
      </c>
      <c r="J24">
        <f t="shared" si="1"/>
        <v>0.35014718349750379</v>
      </c>
      <c r="L24" t="str">
        <f t="shared" si="2"/>
        <v/>
      </c>
      <c r="M24">
        <f t="shared" si="3"/>
        <v>-0.1212956464331411</v>
      </c>
    </row>
    <row r="25" spans="1:13">
      <c r="A25" t="s">
        <v>2113</v>
      </c>
      <c r="B25" t="s">
        <v>2078</v>
      </c>
      <c r="C25" t="s">
        <v>2087</v>
      </c>
      <c r="D25" t="s">
        <v>2114</v>
      </c>
      <c r="E25">
        <v>-0.62305683223686414</v>
      </c>
      <c r="F25">
        <v>-0.32635865400124558</v>
      </c>
      <c r="I25">
        <f t="shared" si="0"/>
        <v>-0.62305683223686414</v>
      </c>
      <c r="J25" t="str">
        <f t="shared" si="1"/>
        <v/>
      </c>
      <c r="L25">
        <f t="shared" si="2"/>
        <v>-0.32635865400124558</v>
      </c>
      <c r="M25" t="str">
        <f t="shared" si="3"/>
        <v/>
      </c>
    </row>
    <row r="26" spans="1:13">
      <c r="A26" t="s">
        <v>2115</v>
      </c>
      <c r="B26" t="s">
        <v>2078</v>
      </c>
      <c r="C26" t="s">
        <v>2087</v>
      </c>
      <c r="D26" t="s">
        <v>2116</v>
      </c>
      <c r="E26">
        <v>-0.37006297337555227</v>
      </c>
      <c r="F26">
        <v>-0.21576986830806491</v>
      </c>
      <c r="I26">
        <f t="shared" si="0"/>
        <v>-0.37006297337555227</v>
      </c>
      <c r="J26" t="str">
        <f t="shared" si="1"/>
        <v/>
      </c>
      <c r="L26">
        <f t="shared" si="2"/>
        <v>-0.21576986830806491</v>
      </c>
      <c r="M26" t="str">
        <f t="shared" si="3"/>
        <v/>
      </c>
    </row>
    <row r="27" spans="1:13">
      <c r="A27" t="s">
        <v>2115</v>
      </c>
      <c r="B27" t="s">
        <v>2078</v>
      </c>
      <c r="C27" t="s">
        <v>2087</v>
      </c>
      <c r="D27" t="s">
        <v>2117</v>
      </c>
      <c r="E27">
        <v>0.88252481118769865</v>
      </c>
      <c r="F27">
        <v>6.5450023555567505E-2</v>
      </c>
      <c r="I27">
        <f t="shared" si="0"/>
        <v>0.88252481118769865</v>
      </c>
      <c r="J27" t="str">
        <f t="shared" si="1"/>
        <v/>
      </c>
      <c r="L27">
        <f t="shared" si="2"/>
        <v>6.5450023555567505E-2</v>
      </c>
      <c r="M27" t="str">
        <f t="shared" si="3"/>
        <v/>
      </c>
    </row>
    <row r="28" spans="1:13">
      <c r="A28" t="s">
        <v>2118</v>
      </c>
      <c r="B28" t="s">
        <v>2078</v>
      </c>
      <c r="C28" t="s">
        <v>2087</v>
      </c>
      <c r="D28" t="s">
        <v>2119</v>
      </c>
      <c r="E28">
        <v>0.81992898053935237</v>
      </c>
      <c r="F28">
        <v>-0.1634281209689514</v>
      </c>
      <c r="I28">
        <f t="shared" si="0"/>
        <v>0.81992898053935237</v>
      </c>
      <c r="J28" t="str">
        <f t="shared" si="1"/>
        <v/>
      </c>
      <c r="L28">
        <f t="shared" si="2"/>
        <v>-0.1634281209689514</v>
      </c>
      <c r="M28" t="str">
        <f t="shared" si="3"/>
        <v/>
      </c>
    </row>
    <row r="29" spans="1:13">
      <c r="A29" t="s">
        <v>2120</v>
      </c>
      <c r="B29" t="s">
        <v>2078</v>
      </c>
      <c r="C29" t="s">
        <v>2087</v>
      </c>
      <c r="D29" t="s">
        <v>2121</v>
      </c>
      <c r="E29">
        <v>-0.68522047345719073</v>
      </c>
      <c r="F29">
        <v>-0.15876961312241261</v>
      </c>
      <c r="I29">
        <f t="shared" si="0"/>
        <v>-0.68522047345719073</v>
      </c>
      <c r="J29" t="str">
        <f t="shared" si="1"/>
        <v/>
      </c>
      <c r="L29">
        <f t="shared" si="2"/>
        <v>-0.15876961312241261</v>
      </c>
      <c r="M29" t="str">
        <f t="shared" si="3"/>
        <v/>
      </c>
    </row>
    <row r="30" spans="1:13">
      <c r="A30" t="s">
        <v>2120</v>
      </c>
      <c r="B30" t="s">
        <v>2087</v>
      </c>
      <c r="C30" t="s">
        <v>2078</v>
      </c>
      <c r="D30" t="s">
        <v>2122</v>
      </c>
      <c r="E30">
        <v>-0.30766761314474528</v>
      </c>
      <c r="F30">
        <v>-0.1208210520732521</v>
      </c>
      <c r="I30" t="str">
        <f t="shared" si="0"/>
        <v/>
      </c>
      <c r="J30">
        <f t="shared" si="1"/>
        <v>-0.30766761314474528</v>
      </c>
      <c r="L30" t="str">
        <f t="shared" si="2"/>
        <v/>
      </c>
      <c r="M30">
        <f t="shared" si="3"/>
        <v>-0.1208210520732521</v>
      </c>
    </row>
    <row r="31" spans="1:13">
      <c r="A31" t="s">
        <v>2123</v>
      </c>
      <c r="B31" t="s">
        <v>2078</v>
      </c>
      <c r="C31" t="s">
        <v>2087</v>
      </c>
      <c r="D31" t="s">
        <v>2124</v>
      </c>
      <c r="E31">
        <v>-8.3978636256343775E-2</v>
      </c>
      <c r="F31">
        <v>-0.2252055740951121</v>
      </c>
      <c r="I31">
        <f t="shared" si="0"/>
        <v>-8.3978636256343775E-2</v>
      </c>
      <c r="J31" t="str">
        <f t="shared" si="1"/>
        <v/>
      </c>
      <c r="L31">
        <f t="shared" si="2"/>
        <v>-0.2252055740951121</v>
      </c>
      <c r="M31" t="str">
        <f t="shared" si="3"/>
        <v/>
      </c>
    </row>
    <row r="32" spans="1:13">
      <c r="A32" t="s">
        <v>2125</v>
      </c>
      <c r="B32" t="s">
        <v>2078</v>
      </c>
      <c r="C32" t="s">
        <v>2087</v>
      </c>
      <c r="D32" t="s">
        <v>2126</v>
      </c>
      <c r="E32">
        <v>-0.5210901610200982</v>
      </c>
      <c r="F32">
        <v>-0.1503099872232771</v>
      </c>
      <c r="I32">
        <f t="shared" si="0"/>
        <v>-0.5210901610200982</v>
      </c>
      <c r="J32" t="str">
        <f t="shared" si="1"/>
        <v/>
      </c>
      <c r="L32">
        <f t="shared" si="2"/>
        <v>-0.1503099872232771</v>
      </c>
      <c r="M32" t="str">
        <f t="shared" si="3"/>
        <v/>
      </c>
    </row>
    <row r="33" spans="1:13">
      <c r="A33" t="s">
        <v>2125</v>
      </c>
      <c r="B33" t="s">
        <v>2087</v>
      </c>
      <c r="C33" t="s">
        <v>2078</v>
      </c>
      <c r="D33" t="s">
        <v>2127</v>
      </c>
      <c r="E33">
        <v>-0.14757379549832761</v>
      </c>
      <c r="F33">
        <v>-0.1503099872232771</v>
      </c>
      <c r="I33" t="str">
        <f t="shared" si="0"/>
        <v/>
      </c>
      <c r="J33">
        <f t="shared" si="1"/>
        <v>-0.14757379549832761</v>
      </c>
      <c r="L33" t="str">
        <f t="shared" si="2"/>
        <v/>
      </c>
      <c r="M33">
        <f t="shared" si="3"/>
        <v>-0.1503099872232771</v>
      </c>
    </row>
    <row r="34" spans="1:13">
      <c r="A34" t="s">
        <v>2125</v>
      </c>
      <c r="B34" t="s">
        <v>2087</v>
      </c>
      <c r="C34" t="s">
        <v>2078</v>
      </c>
      <c r="D34" t="s">
        <v>2128</v>
      </c>
      <c r="E34">
        <v>0.41362694687417839</v>
      </c>
      <c r="F34">
        <v>-8.5878881556480602E-2</v>
      </c>
      <c r="I34" t="str">
        <f t="shared" si="0"/>
        <v/>
      </c>
      <c r="J34">
        <f t="shared" si="1"/>
        <v>0.41362694687417839</v>
      </c>
      <c r="L34" t="str">
        <f t="shared" si="2"/>
        <v/>
      </c>
      <c r="M34">
        <f t="shared" si="3"/>
        <v>-8.5878881556480602E-2</v>
      </c>
    </row>
    <row r="35" spans="1:13">
      <c r="A35" t="s">
        <v>2125</v>
      </c>
      <c r="B35" t="s">
        <v>2078</v>
      </c>
      <c r="C35" t="s">
        <v>2087</v>
      </c>
      <c r="D35" t="s">
        <v>2129</v>
      </c>
      <c r="E35">
        <v>0.81799303135471524</v>
      </c>
      <c r="F35">
        <v>4.2497875955550601E-2</v>
      </c>
      <c r="I35">
        <f t="shared" si="0"/>
        <v>0.81799303135471524</v>
      </c>
      <c r="J35" t="str">
        <f t="shared" si="1"/>
        <v/>
      </c>
      <c r="L35">
        <f t="shared" si="2"/>
        <v>4.2497875955550601E-2</v>
      </c>
      <c r="M35" t="str">
        <f t="shared" si="3"/>
        <v/>
      </c>
    </row>
    <row r="36" spans="1:13">
      <c r="A36" t="s">
        <v>2130</v>
      </c>
      <c r="B36" t="s">
        <v>2078</v>
      </c>
      <c r="C36" t="s">
        <v>2087</v>
      </c>
      <c r="D36" t="s">
        <v>2131</v>
      </c>
      <c r="E36">
        <v>-0.37935570585023481</v>
      </c>
      <c r="F36">
        <v>-0.28888044397533991</v>
      </c>
      <c r="I36">
        <f t="shared" si="0"/>
        <v>-0.37935570585023481</v>
      </c>
      <c r="J36" t="str">
        <f t="shared" si="1"/>
        <v/>
      </c>
      <c r="L36">
        <f t="shared" si="2"/>
        <v>-0.28888044397533991</v>
      </c>
      <c r="M36" t="str">
        <f t="shared" si="3"/>
        <v/>
      </c>
    </row>
    <row r="37" spans="1:13">
      <c r="A37" t="s">
        <v>2130</v>
      </c>
      <c r="B37" t="s">
        <v>2087</v>
      </c>
      <c r="C37" t="s">
        <v>2078</v>
      </c>
      <c r="D37" t="s">
        <v>2132</v>
      </c>
      <c r="E37">
        <v>0.55678353592363949</v>
      </c>
      <c r="F37">
        <v>-0.14474103168927549</v>
      </c>
      <c r="I37" t="str">
        <f t="shared" si="0"/>
        <v/>
      </c>
      <c r="J37">
        <f t="shared" si="1"/>
        <v>0.55678353592363949</v>
      </c>
      <c r="L37" t="str">
        <f t="shared" si="2"/>
        <v/>
      </c>
      <c r="M37">
        <f t="shared" si="3"/>
        <v>-0.14474103168927549</v>
      </c>
    </row>
    <row r="38" spans="1:13">
      <c r="A38" t="s">
        <v>2133</v>
      </c>
      <c r="B38" t="s">
        <v>2078</v>
      </c>
      <c r="C38" t="s">
        <v>2087</v>
      </c>
      <c r="D38" t="s">
        <v>2134</v>
      </c>
      <c r="E38">
        <v>-2.568830618117518E-2</v>
      </c>
      <c r="F38">
        <v>3.1986262998887738E-2</v>
      </c>
      <c r="I38">
        <f t="shared" si="0"/>
        <v>-2.568830618117518E-2</v>
      </c>
      <c r="J38" t="str">
        <f t="shared" si="1"/>
        <v/>
      </c>
      <c r="L38">
        <f t="shared" si="2"/>
        <v>3.1986262998887738E-2</v>
      </c>
      <c r="M38" t="str">
        <f t="shared" si="3"/>
        <v/>
      </c>
    </row>
    <row r="39" spans="1:13">
      <c r="A39" t="s">
        <v>2135</v>
      </c>
      <c r="B39" t="s">
        <v>2078</v>
      </c>
      <c r="C39" t="s">
        <v>2087</v>
      </c>
      <c r="D39" t="s">
        <v>2136</v>
      </c>
      <c r="E39">
        <v>-0.5760480942163646</v>
      </c>
      <c r="F39">
        <v>-0.18926583893482379</v>
      </c>
      <c r="I39">
        <f t="shared" si="0"/>
        <v>-0.5760480942163646</v>
      </c>
      <c r="J39" t="str">
        <f t="shared" si="1"/>
        <v/>
      </c>
      <c r="L39">
        <f t="shared" si="2"/>
        <v>-0.18926583893482379</v>
      </c>
      <c r="M39" t="str">
        <f t="shared" si="3"/>
        <v/>
      </c>
    </row>
    <row r="40" spans="1:13">
      <c r="A40" t="s">
        <v>2135</v>
      </c>
      <c r="B40" t="s">
        <v>2087</v>
      </c>
      <c r="C40" t="s">
        <v>2078</v>
      </c>
      <c r="D40" t="s">
        <v>2137</v>
      </c>
      <c r="E40">
        <v>-0.50197650520590575</v>
      </c>
      <c r="F40">
        <v>-0.1503099872232771</v>
      </c>
      <c r="I40" t="str">
        <f t="shared" si="0"/>
        <v/>
      </c>
      <c r="J40">
        <f t="shared" si="1"/>
        <v>-0.50197650520590575</v>
      </c>
      <c r="L40" t="str">
        <f t="shared" si="2"/>
        <v/>
      </c>
      <c r="M40">
        <f t="shared" si="3"/>
        <v>-0.1503099872232771</v>
      </c>
    </row>
    <row r="41" spans="1:13">
      <c r="A41" t="s">
        <v>2135</v>
      </c>
      <c r="B41" t="s">
        <v>2078</v>
      </c>
      <c r="C41" t="s">
        <v>2087</v>
      </c>
      <c r="D41" t="s">
        <v>95</v>
      </c>
      <c r="E41">
        <v>0.56197408809077931</v>
      </c>
      <c r="F41">
        <v>-8.055032744325713E-2</v>
      </c>
      <c r="I41">
        <f t="shared" si="0"/>
        <v>0.56197408809077931</v>
      </c>
      <c r="J41" t="str">
        <f t="shared" si="1"/>
        <v/>
      </c>
      <c r="L41">
        <f t="shared" si="2"/>
        <v>-8.055032744325713E-2</v>
      </c>
      <c r="M41" t="str">
        <f t="shared" si="3"/>
        <v/>
      </c>
    </row>
    <row r="42" spans="1:13">
      <c r="A42" t="s">
        <v>2135</v>
      </c>
      <c r="B42" t="s">
        <v>2078</v>
      </c>
      <c r="C42" t="s">
        <v>2087</v>
      </c>
      <c r="D42" t="s">
        <v>2138</v>
      </c>
      <c r="E42">
        <v>-0.29613702081670579</v>
      </c>
      <c r="F42">
        <v>-0.1503099872232771</v>
      </c>
      <c r="I42">
        <f t="shared" si="0"/>
        <v>-0.29613702081670579</v>
      </c>
      <c r="J42" t="str">
        <f t="shared" si="1"/>
        <v/>
      </c>
      <c r="L42">
        <f t="shared" si="2"/>
        <v>-0.1503099872232771</v>
      </c>
      <c r="M42" t="str">
        <f t="shared" si="3"/>
        <v/>
      </c>
    </row>
    <row r="43" spans="1:13">
      <c r="A43" t="s">
        <v>2139</v>
      </c>
      <c r="B43" t="s">
        <v>2087</v>
      </c>
      <c r="C43" t="s">
        <v>2078</v>
      </c>
      <c r="D43" t="s">
        <v>2140</v>
      </c>
      <c r="E43">
        <v>-0.17610673171371821</v>
      </c>
      <c r="F43">
        <v>-8.042997620066572E-2</v>
      </c>
      <c r="I43" t="str">
        <f t="shared" si="0"/>
        <v/>
      </c>
      <c r="J43">
        <f t="shared" si="1"/>
        <v>-0.17610673171371821</v>
      </c>
      <c r="L43" t="str">
        <f t="shared" si="2"/>
        <v/>
      </c>
      <c r="M43">
        <f t="shared" si="3"/>
        <v>-8.042997620066572E-2</v>
      </c>
    </row>
    <row r="44" spans="1:13">
      <c r="A44" t="s">
        <v>2141</v>
      </c>
      <c r="B44" t="s">
        <v>2078</v>
      </c>
      <c r="C44" t="s">
        <v>2087</v>
      </c>
      <c r="D44" t="s">
        <v>2142</v>
      </c>
      <c r="E44">
        <v>-0.24043963358293841</v>
      </c>
      <c r="F44">
        <v>-0.14714286942879071</v>
      </c>
      <c r="I44">
        <f t="shared" si="0"/>
        <v>-0.24043963358293841</v>
      </c>
      <c r="J44" t="str">
        <f t="shared" si="1"/>
        <v/>
      </c>
      <c r="L44">
        <f t="shared" si="2"/>
        <v>-0.14714286942879071</v>
      </c>
      <c r="M44" t="str">
        <f t="shared" si="3"/>
        <v/>
      </c>
    </row>
    <row r="45" spans="1:13">
      <c r="A45" t="s">
        <v>2141</v>
      </c>
      <c r="B45" t="s">
        <v>2087</v>
      </c>
      <c r="C45" t="s">
        <v>2078</v>
      </c>
      <c r="D45" t="s">
        <v>2143</v>
      </c>
      <c r="E45">
        <v>0.55139947036392711</v>
      </c>
      <c r="F45">
        <v>-8.4323769163907603E-2</v>
      </c>
      <c r="I45" t="str">
        <f t="shared" si="0"/>
        <v/>
      </c>
      <c r="J45">
        <f t="shared" si="1"/>
        <v>0.55139947036392711</v>
      </c>
      <c r="L45" t="str">
        <f t="shared" si="2"/>
        <v/>
      </c>
      <c r="M45">
        <f t="shared" si="3"/>
        <v>-8.4323769163907603E-2</v>
      </c>
    </row>
    <row r="46" spans="1:13">
      <c r="A46" t="s">
        <v>2144</v>
      </c>
      <c r="B46" t="s">
        <v>2078</v>
      </c>
      <c r="C46" t="s">
        <v>2087</v>
      </c>
      <c r="D46" t="s">
        <v>2145</v>
      </c>
      <c r="E46">
        <v>0.30070530607019519</v>
      </c>
      <c r="F46">
        <v>-0.22974911561889741</v>
      </c>
      <c r="I46">
        <f t="shared" si="0"/>
        <v>0.30070530607019519</v>
      </c>
      <c r="J46" t="str">
        <f t="shared" si="1"/>
        <v/>
      </c>
      <c r="L46">
        <f t="shared" si="2"/>
        <v>-0.22974911561889741</v>
      </c>
      <c r="M46" t="str">
        <f t="shared" si="3"/>
        <v/>
      </c>
    </row>
    <row r="47" spans="1:13">
      <c r="A47" t="s">
        <v>2144</v>
      </c>
      <c r="B47" t="s">
        <v>2078</v>
      </c>
      <c r="C47" t="s">
        <v>2087</v>
      </c>
      <c r="D47" t="s">
        <v>2146</v>
      </c>
      <c r="E47">
        <v>-0.87854013467112013</v>
      </c>
      <c r="F47">
        <v>-0.35520555591918068</v>
      </c>
      <c r="I47">
        <f t="shared" si="0"/>
        <v>-0.87854013467112013</v>
      </c>
      <c r="J47" t="str">
        <f t="shared" si="1"/>
        <v/>
      </c>
      <c r="L47">
        <f t="shared" si="2"/>
        <v>-0.35520555591918068</v>
      </c>
      <c r="M47" t="str">
        <f t="shared" si="3"/>
        <v/>
      </c>
    </row>
    <row r="48" spans="1:13">
      <c r="A48" t="s">
        <v>2144</v>
      </c>
      <c r="B48" t="s">
        <v>2078</v>
      </c>
      <c r="C48" t="s">
        <v>2087</v>
      </c>
      <c r="D48" t="s">
        <v>2147</v>
      </c>
      <c r="E48">
        <v>0.80319210074341063</v>
      </c>
      <c r="F48">
        <v>-2.5440275967508752E-3</v>
      </c>
      <c r="I48">
        <f t="shared" si="0"/>
        <v>0.80319210074341063</v>
      </c>
      <c r="J48" t="str">
        <f t="shared" si="1"/>
        <v/>
      </c>
      <c r="L48">
        <f t="shared" si="2"/>
        <v>-2.5440275967508752E-3</v>
      </c>
      <c r="M48" t="str">
        <f t="shared" si="3"/>
        <v/>
      </c>
    </row>
    <row r="49" spans="1:13">
      <c r="A49" t="s">
        <v>2144</v>
      </c>
      <c r="B49" t="s">
        <v>2087</v>
      </c>
      <c r="C49" t="s">
        <v>2078</v>
      </c>
      <c r="D49" t="s">
        <v>2148</v>
      </c>
      <c r="E49">
        <v>-0.4088295238801436</v>
      </c>
      <c r="F49">
        <v>-0.17529192928664619</v>
      </c>
      <c r="I49" t="str">
        <f t="shared" si="0"/>
        <v/>
      </c>
      <c r="J49">
        <f t="shared" si="1"/>
        <v>-0.4088295238801436</v>
      </c>
      <c r="L49" t="str">
        <f t="shared" si="2"/>
        <v/>
      </c>
      <c r="M49">
        <f t="shared" si="3"/>
        <v>-0.17529192928664619</v>
      </c>
    </row>
    <row r="50" spans="1:13">
      <c r="A50" t="s">
        <v>2149</v>
      </c>
      <c r="B50" t="s">
        <v>2078</v>
      </c>
      <c r="C50" t="s">
        <v>2087</v>
      </c>
      <c r="D50" t="s">
        <v>2150</v>
      </c>
      <c r="E50">
        <v>-0.1622158232672701</v>
      </c>
      <c r="F50">
        <v>-0.16234257163079391</v>
      </c>
      <c r="I50">
        <f t="shared" si="0"/>
        <v>-0.1622158232672701</v>
      </c>
      <c r="J50" t="str">
        <f t="shared" si="1"/>
        <v/>
      </c>
      <c r="L50">
        <f t="shared" si="2"/>
        <v>-0.16234257163079391</v>
      </c>
      <c r="M50" t="str">
        <f t="shared" si="3"/>
        <v/>
      </c>
    </row>
    <row r="51" spans="1:13">
      <c r="A51" t="s">
        <v>2151</v>
      </c>
      <c r="B51" t="s">
        <v>2087</v>
      </c>
      <c r="C51" t="s">
        <v>2078</v>
      </c>
      <c r="D51" t="s">
        <v>2152</v>
      </c>
      <c r="E51">
        <v>0.26350022592120198</v>
      </c>
      <c r="F51">
        <v>-0.1503099872232771</v>
      </c>
      <c r="I51" t="str">
        <f t="shared" si="0"/>
        <v/>
      </c>
      <c r="J51">
        <f t="shared" si="1"/>
        <v>0.26350022592120198</v>
      </c>
      <c r="L51" t="str">
        <f t="shared" si="2"/>
        <v/>
      </c>
      <c r="M51">
        <f t="shared" si="3"/>
        <v>-0.1503099872232771</v>
      </c>
    </row>
    <row r="52" spans="1:13">
      <c r="A52" t="s">
        <v>2153</v>
      </c>
      <c r="B52" t="s">
        <v>2087</v>
      </c>
      <c r="C52" t="s">
        <v>2078</v>
      </c>
      <c r="D52" t="s">
        <v>2154</v>
      </c>
      <c r="E52">
        <v>-4.9992887674202853E-2</v>
      </c>
      <c r="F52">
        <v>-0.15200772944528959</v>
      </c>
      <c r="I52" t="str">
        <f t="shared" si="0"/>
        <v/>
      </c>
      <c r="J52">
        <f t="shared" si="1"/>
        <v>-4.9992887674202853E-2</v>
      </c>
      <c r="L52" t="str">
        <f t="shared" si="2"/>
        <v/>
      </c>
      <c r="M52">
        <f t="shared" si="3"/>
        <v>-0.15200772944528959</v>
      </c>
    </row>
    <row r="53" spans="1:13">
      <c r="A53" t="s">
        <v>2153</v>
      </c>
      <c r="B53" t="s">
        <v>2078</v>
      </c>
      <c r="C53" t="s">
        <v>2087</v>
      </c>
      <c r="D53" t="s">
        <v>2155</v>
      </c>
      <c r="E53">
        <v>0.98955050023374214</v>
      </c>
      <c r="F53">
        <v>7.2008383189750391E-2</v>
      </c>
      <c r="I53">
        <f t="shared" si="0"/>
        <v>0.98955050023374214</v>
      </c>
      <c r="J53" t="str">
        <f t="shared" si="1"/>
        <v/>
      </c>
      <c r="L53">
        <f t="shared" si="2"/>
        <v>7.2008383189750391E-2</v>
      </c>
      <c r="M53" t="str">
        <f t="shared" si="3"/>
        <v/>
      </c>
    </row>
    <row r="54" spans="1:13">
      <c r="A54" t="s">
        <v>2156</v>
      </c>
      <c r="B54" t="s">
        <v>2078</v>
      </c>
      <c r="C54" t="s">
        <v>2087</v>
      </c>
      <c r="D54" t="s">
        <v>2157</v>
      </c>
      <c r="E54">
        <v>0.37578114239805349</v>
      </c>
      <c r="F54">
        <v>-0.11876787379152109</v>
      </c>
      <c r="I54">
        <f t="shared" si="0"/>
        <v>0.37578114239805349</v>
      </c>
      <c r="J54" t="str">
        <f t="shared" si="1"/>
        <v/>
      </c>
      <c r="L54">
        <f t="shared" si="2"/>
        <v>-0.11876787379152109</v>
      </c>
      <c r="M54" t="str">
        <f t="shared" si="3"/>
        <v/>
      </c>
    </row>
    <row r="55" spans="1:13">
      <c r="A55" t="s">
        <v>2156</v>
      </c>
      <c r="B55" t="s">
        <v>2078</v>
      </c>
      <c r="C55" t="s">
        <v>2087</v>
      </c>
      <c r="D55" t="s">
        <v>2158</v>
      </c>
      <c r="E55">
        <v>0.55770780265850339</v>
      </c>
      <c r="F55">
        <v>-0.1271633730876344</v>
      </c>
      <c r="I55">
        <f t="shared" si="0"/>
        <v>0.55770780265850339</v>
      </c>
      <c r="J55" t="str">
        <f t="shared" si="1"/>
        <v/>
      </c>
      <c r="L55">
        <f t="shared" si="2"/>
        <v>-0.1271633730876344</v>
      </c>
      <c r="M55" t="str">
        <f t="shared" si="3"/>
        <v/>
      </c>
    </row>
    <row r="56" spans="1:13">
      <c r="A56" t="s">
        <v>2156</v>
      </c>
      <c r="B56" t="s">
        <v>2078</v>
      </c>
      <c r="C56" t="s">
        <v>2087</v>
      </c>
      <c r="D56" t="s">
        <v>2159</v>
      </c>
      <c r="E56">
        <v>-0.17173196045820641</v>
      </c>
      <c r="F56">
        <v>-0.1629960977369608</v>
      </c>
      <c r="I56">
        <f t="shared" si="0"/>
        <v>-0.17173196045820641</v>
      </c>
      <c r="J56" t="str">
        <f t="shared" si="1"/>
        <v/>
      </c>
      <c r="L56">
        <f t="shared" si="2"/>
        <v>-0.1629960977369608</v>
      </c>
      <c r="M56" t="str">
        <f t="shared" si="3"/>
        <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9E03-188B-45EE-A836-545D69B2B3EB}">
  <dimension ref="A1:P49"/>
  <sheetViews>
    <sheetView topLeftCell="E1" workbookViewId="0">
      <selection activeCell="O1" sqref="O1:P1"/>
    </sheetView>
  </sheetViews>
  <sheetFormatPr defaultRowHeight="14.25"/>
  <cols>
    <col min="4" max="4" width="37.87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216</v>
      </c>
      <c r="B2" t="s">
        <v>217</v>
      </c>
      <c r="D2" t="s">
        <v>218</v>
      </c>
      <c r="E2">
        <v>-0.1400248851028503</v>
      </c>
      <c r="F2">
        <v>-0.1576135051366204</v>
      </c>
      <c r="G2">
        <v>0.73654699999999995</v>
      </c>
      <c r="I2">
        <f>IF(B2="Martyr2k6",E2,"")</f>
        <v>-0.1400248851028503</v>
      </c>
      <c r="J2" t="str">
        <f>IF(B2="Martyr2k6","",E2)</f>
        <v/>
      </c>
      <c r="L2">
        <f>IF(B2="Martyr2k6",F2,"")</f>
        <v>-0.1576135051366204</v>
      </c>
      <c r="M2" t="str">
        <f>IF(B2="Martyr2k6","",F2)</f>
        <v/>
      </c>
      <c r="O2" s="3">
        <f>_xlfn.STDEV.P(E2:E49)</f>
        <v>0.49013638628570527</v>
      </c>
      <c r="P2" s="3">
        <f>_xlfn.STDEV.P(F2:F49)</f>
        <v>9.2633546543464923E-2</v>
      </c>
    </row>
    <row r="3" spans="1:16">
      <c r="A3" t="s">
        <v>219</v>
      </c>
      <c r="B3" t="s">
        <v>217</v>
      </c>
      <c r="D3" t="s">
        <v>220</v>
      </c>
      <c r="E3">
        <v>-0.77291372424824711</v>
      </c>
      <c r="F3">
        <v>-0.1880629313296753</v>
      </c>
      <c r="I3">
        <f t="shared" ref="I3:I49" si="0">IF(B3="Martyr2k6",E3,"")</f>
        <v>-0.77291372424824711</v>
      </c>
      <c r="J3" t="str">
        <f t="shared" ref="J3:J49" si="1">IF(B3="Martyr2k6","",E3)</f>
        <v/>
      </c>
      <c r="L3">
        <f t="shared" ref="L3:L49" si="2">IF(B3="Martyr2k6",F3,"")</f>
        <v>-0.1880629313296753</v>
      </c>
      <c r="M3" t="str">
        <f t="shared" ref="M3:M49" si="3">IF(B3="Martyr2k6","",F3)</f>
        <v/>
      </c>
    </row>
    <row r="4" spans="1:16">
      <c r="A4" t="s">
        <v>219</v>
      </c>
      <c r="B4" t="s">
        <v>217</v>
      </c>
      <c r="D4" t="s">
        <v>221</v>
      </c>
      <c r="E4">
        <v>-0.7098608836222382</v>
      </c>
      <c r="F4">
        <v>-0.25804565092119119</v>
      </c>
      <c r="I4">
        <f t="shared" si="0"/>
        <v>-0.7098608836222382</v>
      </c>
      <c r="J4" t="str">
        <f t="shared" si="1"/>
        <v/>
      </c>
      <c r="L4">
        <f t="shared" si="2"/>
        <v>-0.25804565092119119</v>
      </c>
      <c r="M4" t="str">
        <f t="shared" si="3"/>
        <v/>
      </c>
    </row>
    <row r="5" spans="1:16">
      <c r="A5" t="s">
        <v>222</v>
      </c>
      <c r="B5" t="s">
        <v>223</v>
      </c>
      <c r="C5" t="s">
        <v>217</v>
      </c>
      <c r="D5" t="s">
        <v>224</v>
      </c>
      <c r="E5">
        <v>-0.51765336366386028</v>
      </c>
      <c r="F5">
        <v>-0.19339888634027799</v>
      </c>
      <c r="I5" t="str">
        <f t="shared" si="0"/>
        <v/>
      </c>
      <c r="J5">
        <f t="shared" si="1"/>
        <v>-0.51765336366386028</v>
      </c>
      <c r="L5" t="str">
        <f t="shared" si="2"/>
        <v/>
      </c>
      <c r="M5">
        <f t="shared" si="3"/>
        <v>-0.19339888634027799</v>
      </c>
    </row>
    <row r="6" spans="1:16">
      <c r="A6" t="s">
        <v>222</v>
      </c>
      <c r="B6" t="s">
        <v>217</v>
      </c>
      <c r="C6" t="s">
        <v>223</v>
      </c>
      <c r="D6" t="s">
        <v>225</v>
      </c>
      <c r="E6">
        <v>-0.58352699870799851</v>
      </c>
      <c r="F6">
        <v>-0.1892296771693032</v>
      </c>
      <c r="I6">
        <f t="shared" si="0"/>
        <v>-0.58352699870799851</v>
      </c>
      <c r="J6" t="str">
        <f t="shared" si="1"/>
        <v/>
      </c>
      <c r="L6">
        <f t="shared" si="2"/>
        <v>-0.1892296771693032</v>
      </c>
      <c r="M6" t="str">
        <f t="shared" si="3"/>
        <v/>
      </c>
    </row>
    <row r="7" spans="1:16">
      <c r="A7" t="s">
        <v>226</v>
      </c>
      <c r="B7" t="s">
        <v>217</v>
      </c>
      <c r="C7" t="s">
        <v>223</v>
      </c>
      <c r="D7" t="s">
        <v>227</v>
      </c>
      <c r="E7">
        <v>-0.37190196353223431</v>
      </c>
      <c r="F7">
        <v>-0.1503099872232771</v>
      </c>
      <c r="I7">
        <f t="shared" si="0"/>
        <v>-0.37190196353223431</v>
      </c>
      <c r="J7" t="str">
        <f t="shared" si="1"/>
        <v/>
      </c>
      <c r="L7">
        <f t="shared" si="2"/>
        <v>-0.1503099872232771</v>
      </c>
      <c r="M7" t="str">
        <f t="shared" si="3"/>
        <v/>
      </c>
    </row>
    <row r="8" spans="1:16">
      <c r="A8" t="s">
        <v>228</v>
      </c>
      <c r="B8" t="s">
        <v>217</v>
      </c>
      <c r="C8" t="s">
        <v>223</v>
      </c>
      <c r="D8" t="s">
        <v>229</v>
      </c>
      <c r="E8">
        <v>0.76249355118766871</v>
      </c>
      <c r="F8">
        <v>5.7043394133888869E-2</v>
      </c>
      <c r="I8">
        <f t="shared" si="0"/>
        <v>0.76249355118766871</v>
      </c>
      <c r="J8" t="str">
        <f t="shared" si="1"/>
        <v/>
      </c>
      <c r="L8">
        <f t="shared" si="2"/>
        <v>5.7043394133888869E-2</v>
      </c>
      <c r="M8" t="str">
        <f t="shared" si="3"/>
        <v/>
      </c>
    </row>
    <row r="9" spans="1:16">
      <c r="A9" t="s">
        <v>228</v>
      </c>
      <c r="B9" t="s">
        <v>223</v>
      </c>
      <c r="C9" t="s">
        <v>217</v>
      </c>
      <c r="D9" t="s">
        <v>57</v>
      </c>
      <c r="E9">
        <v>0.35014718349750379</v>
      </c>
      <c r="F9">
        <v>-0.1212956464331411</v>
      </c>
      <c r="I9" t="str">
        <f t="shared" si="0"/>
        <v/>
      </c>
      <c r="J9">
        <f t="shared" si="1"/>
        <v>0.35014718349750379</v>
      </c>
      <c r="L9" t="str">
        <f t="shared" si="2"/>
        <v/>
      </c>
      <c r="M9">
        <f t="shared" si="3"/>
        <v>-0.1212956464331411</v>
      </c>
    </row>
    <row r="10" spans="1:16">
      <c r="A10" t="s">
        <v>230</v>
      </c>
      <c r="B10" t="s">
        <v>217</v>
      </c>
      <c r="C10" t="s">
        <v>223</v>
      </c>
      <c r="D10" t="s">
        <v>231</v>
      </c>
      <c r="E10">
        <v>7.3950831278911444E-2</v>
      </c>
      <c r="F10">
        <v>-7.9759426731918215E-2</v>
      </c>
      <c r="I10">
        <f t="shared" si="0"/>
        <v>7.3950831278911444E-2</v>
      </c>
      <c r="J10" t="str">
        <f t="shared" si="1"/>
        <v/>
      </c>
      <c r="L10">
        <f t="shared" si="2"/>
        <v>-7.9759426731918215E-2</v>
      </c>
      <c r="M10" t="str">
        <f t="shared" si="3"/>
        <v/>
      </c>
    </row>
    <row r="11" spans="1:16">
      <c r="A11" t="s">
        <v>232</v>
      </c>
      <c r="B11" t="s">
        <v>217</v>
      </c>
      <c r="C11" t="s">
        <v>223</v>
      </c>
      <c r="D11" t="s">
        <v>233</v>
      </c>
      <c r="E11">
        <v>0.71563868913537454</v>
      </c>
      <c r="F11">
        <v>3.3846499441809341E-2</v>
      </c>
      <c r="I11">
        <f t="shared" si="0"/>
        <v>0.71563868913537454</v>
      </c>
      <c r="J11" t="str">
        <f t="shared" si="1"/>
        <v/>
      </c>
      <c r="L11">
        <f t="shared" si="2"/>
        <v>3.3846499441809341E-2</v>
      </c>
      <c r="M11" t="str">
        <f t="shared" si="3"/>
        <v/>
      </c>
    </row>
    <row r="12" spans="1:16">
      <c r="A12" t="s">
        <v>232</v>
      </c>
      <c r="B12" t="s">
        <v>217</v>
      </c>
      <c r="C12" t="s">
        <v>223</v>
      </c>
      <c r="D12" t="s">
        <v>234</v>
      </c>
      <c r="E12">
        <v>-0.66915997995621401</v>
      </c>
      <c r="F12">
        <v>-0.35908918584680222</v>
      </c>
      <c r="I12">
        <f t="shared" si="0"/>
        <v>-0.66915997995621401</v>
      </c>
      <c r="J12" t="str">
        <f t="shared" si="1"/>
        <v/>
      </c>
      <c r="L12">
        <f t="shared" si="2"/>
        <v>-0.35908918584680222</v>
      </c>
      <c r="M12" t="str">
        <f t="shared" si="3"/>
        <v/>
      </c>
    </row>
    <row r="13" spans="1:16">
      <c r="A13" t="s">
        <v>235</v>
      </c>
      <c r="B13" t="s">
        <v>217</v>
      </c>
      <c r="C13" t="s">
        <v>223</v>
      </c>
      <c r="D13" t="s">
        <v>236</v>
      </c>
      <c r="E13">
        <v>0.65368555885197921</v>
      </c>
      <c r="F13">
        <v>-8.6078038347250196E-2</v>
      </c>
      <c r="I13">
        <f t="shared" si="0"/>
        <v>0.65368555885197921</v>
      </c>
      <c r="J13" t="str">
        <f t="shared" si="1"/>
        <v/>
      </c>
      <c r="L13">
        <f t="shared" si="2"/>
        <v>-8.6078038347250196E-2</v>
      </c>
      <c r="M13" t="str">
        <f t="shared" si="3"/>
        <v/>
      </c>
    </row>
    <row r="14" spans="1:16">
      <c r="A14" t="s">
        <v>237</v>
      </c>
      <c r="B14" t="s">
        <v>217</v>
      </c>
      <c r="C14" t="s">
        <v>223</v>
      </c>
      <c r="D14" t="s">
        <v>238</v>
      </c>
      <c r="E14">
        <v>-0.25028564912288132</v>
      </c>
      <c r="F14">
        <v>-8.0403969455428215E-2</v>
      </c>
      <c r="I14">
        <f t="shared" si="0"/>
        <v>-0.25028564912288132</v>
      </c>
      <c r="J14" t="str">
        <f t="shared" si="1"/>
        <v/>
      </c>
      <c r="L14">
        <f t="shared" si="2"/>
        <v>-8.0403969455428215E-2</v>
      </c>
      <c r="M14" t="str">
        <f t="shared" si="3"/>
        <v/>
      </c>
    </row>
    <row r="15" spans="1:16">
      <c r="A15" t="s">
        <v>239</v>
      </c>
      <c r="B15" t="s">
        <v>217</v>
      </c>
      <c r="C15" t="s">
        <v>223</v>
      </c>
      <c r="D15" t="s">
        <v>240</v>
      </c>
      <c r="E15">
        <v>-0.7451813261429181</v>
      </c>
      <c r="F15">
        <v>-0.1503099872232771</v>
      </c>
      <c r="I15">
        <f t="shared" si="0"/>
        <v>-0.7451813261429181</v>
      </c>
      <c r="J15" t="str">
        <f t="shared" si="1"/>
        <v/>
      </c>
      <c r="L15">
        <f t="shared" si="2"/>
        <v>-0.1503099872232771</v>
      </c>
      <c r="M15" t="str">
        <f t="shared" si="3"/>
        <v/>
      </c>
    </row>
    <row r="16" spans="1:16">
      <c r="A16" t="s">
        <v>241</v>
      </c>
      <c r="B16" t="s">
        <v>217</v>
      </c>
      <c r="C16" t="s">
        <v>223</v>
      </c>
      <c r="D16" t="s">
        <v>242</v>
      </c>
      <c r="E16">
        <v>2.6763169210602511E-2</v>
      </c>
      <c r="F16">
        <v>-0.14700959252753351</v>
      </c>
      <c r="I16">
        <f t="shared" si="0"/>
        <v>2.6763169210602511E-2</v>
      </c>
      <c r="J16" t="str">
        <f t="shared" si="1"/>
        <v/>
      </c>
      <c r="L16">
        <f t="shared" si="2"/>
        <v>-0.14700959252753351</v>
      </c>
      <c r="M16" t="str">
        <f t="shared" si="3"/>
        <v/>
      </c>
    </row>
    <row r="17" spans="1:13">
      <c r="A17" t="s">
        <v>241</v>
      </c>
      <c r="B17" t="s">
        <v>223</v>
      </c>
      <c r="C17" t="s">
        <v>217</v>
      </c>
      <c r="D17" t="s">
        <v>243</v>
      </c>
      <c r="E17">
        <v>-0.46591790611902167</v>
      </c>
      <c r="F17">
        <v>-0.1652572814535761</v>
      </c>
      <c r="I17" t="str">
        <f t="shared" si="0"/>
        <v/>
      </c>
      <c r="J17">
        <f t="shared" si="1"/>
        <v>-0.46591790611902167</v>
      </c>
      <c r="L17" t="str">
        <f t="shared" si="2"/>
        <v/>
      </c>
      <c r="M17">
        <f t="shared" si="3"/>
        <v>-0.1652572814535761</v>
      </c>
    </row>
    <row r="18" spans="1:13">
      <c r="A18" t="s">
        <v>241</v>
      </c>
      <c r="B18" t="s">
        <v>217</v>
      </c>
      <c r="C18" t="s">
        <v>223</v>
      </c>
      <c r="D18" t="s">
        <v>244</v>
      </c>
      <c r="E18">
        <v>-0.51626133986265588</v>
      </c>
      <c r="F18">
        <v>-0.16500097934112709</v>
      </c>
      <c r="I18">
        <f t="shared" si="0"/>
        <v>-0.51626133986265588</v>
      </c>
      <c r="J18" t="str">
        <f t="shared" si="1"/>
        <v/>
      </c>
      <c r="L18">
        <f t="shared" si="2"/>
        <v>-0.16500097934112709</v>
      </c>
      <c r="M18" t="str">
        <f t="shared" si="3"/>
        <v/>
      </c>
    </row>
    <row r="19" spans="1:13">
      <c r="A19" t="s">
        <v>245</v>
      </c>
      <c r="B19" t="s">
        <v>217</v>
      </c>
      <c r="C19" t="s">
        <v>223</v>
      </c>
      <c r="D19" t="s">
        <v>246</v>
      </c>
      <c r="E19">
        <v>-0.64315122400404201</v>
      </c>
      <c r="F19">
        <v>-1.8459833134977229E-2</v>
      </c>
      <c r="I19">
        <f t="shared" si="0"/>
        <v>-0.64315122400404201</v>
      </c>
      <c r="J19" t="str">
        <f t="shared" si="1"/>
        <v/>
      </c>
      <c r="L19">
        <f t="shared" si="2"/>
        <v>-1.8459833134977229E-2</v>
      </c>
      <c r="M19" t="str">
        <f t="shared" si="3"/>
        <v/>
      </c>
    </row>
    <row r="20" spans="1:13">
      <c r="A20" t="s">
        <v>245</v>
      </c>
      <c r="B20" t="s">
        <v>223</v>
      </c>
      <c r="C20" t="s">
        <v>217</v>
      </c>
      <c r="D20" t="s">
        <v>57</v>
      </c>
      <c r="E20">
        <v>0.35014718349750379</v>
      </c>
      <c r="F20">
        <v>-0.1212956464331411</v>
      </c>
      <c r="I20" t="str">
        <f t="shared" si="0"/>
        <v/>
      </c>
      <c r="J20">
        <f t="shared" si="1"/>
        <v>0.35014718349750379</v>
      </c>
      <c r="L20" t="str">
        <f t="shared" si="2"/>
        <v/>
      </c>
      <c r="M20">
        <f t="shared" si="3"/>
        <v>-0.1212956464331411</v>
      </c>
    </row>
    <row r="21" spans="1:13">
      <c r="A21" t="s">
        <v>247</v>
      </c>
      <c r="B21" t="s">
        <v>217</v>
      </c>
      <c r="C21" t="s">
        <v>223</v>
      </c>
      <c r="D21" t="s">
        <v>248</v>
      </c>
      <c r="E21">
        <v>0.74346552367279051</v>
      </c>
      <c r="F21">
        <v>8.313006939362888E-2</v>
      </c>
      <c r="I21">
        <f t="shared" si="0"/>
        <v>0.74346552367279051</v>
      </c>
      <c r="J21" t="str">
        <f t="shared" si="1"/>
        <v/>
      </c>
      <c r="L21">
        <f t="shared" si="2"/>
        <v>8.313006939362888E-2</v>
      </c>
      <c r="M21" t="str">
        <f t="shared" si="3"/>
        <v/>
      </c>
    </row>
    <row r="22" spans="1:13">
      <c r="A22" t="s">
        <v>247</v>
      </c>
      <c r="B22" t="s">
        <v>223</v>
      </c>
      <c r="C22" t="s">
        <v>217</v>
      </c>
      <c r="D22" t="s">
        <v>249</v>
      </c>
      <c r="E22">
        <v>0.42688327062341941</v>
      </c>
      <c r="F22">
        <v>-8.5906149717047797E-2</v>
      </c>
      <c r="I22" t="str">
        <f t="shared" si="0"/>
        <v/>
      </c>
      <c r="J22">
        <f t="shared" si="1"/>
        <v>0.42688327062341941</v>
      </c>
      <c r="L22" t="str">
        <f t="shared" si="2"/>
        <v/>
      </c>
      <c r="M22">
        <f t="shared" si="3"/>
        <v>-8.5906149717047797E-2</v>
      </c>
    </row>
    <row r="23" spans="1:13">
      <c r="A23" t="s">
        <v>247</v>
      </c>
      <c r="B23" t="s">
        <v>217</v>
      </c>
      <c r="C23" t="s">
        <v>223</v>
      </c>
      <c r="D23" t="s">
        <v>250</v>
      </c>
      <c r="E23">
        <v>0.23858993143642351</v>
      </c>
      <c r="F23">
        <v>4.5829091657689842E-2</v>
      </c>
      <c r="I23">
        <f t="shared" si="0"/>
        <v>0.23858993143642351</v>
      </c>
      <c r="J23" t="str">
        <f t="shared" si="1"/>
        <v/>
      </c>
      <c r="L23">
        <f t="shared" si="2"/>
        <v>4.5829091657689842E-2</v>
      </c>
      <c r="M23" t="str">
        <f t="shared" si="3"/>
        <v/>
      </c>
    </row>
    <row r="24" spans="1:13">
      <c r="A24" t="s">
        <v>251</v>
      </c>
      <c r="B24" t="s">
        <v>217</v>
      </c>
      <c r="C24" t="s">
        <v>223</v>
      </c>
      <c r="D24" t="s">
        <v>252</v>
      </c>
      <c r="E24">
        <v>0.33960758629014109</v>
      </c>
      <c r="F24">
        <v>-0.1142983653245077</v>
      </c>
      <c r="I24">
        <f t="shared" si="0"/>
        <v>0.33960758629014109</v>
      </c>
      <c r="J24" t="str">
        <f t="shared" si="1"/>
        <v/>
      </c>
      <c r="L24">
        <f t="shared" si="2"/>
        <v>-0.1142983653245077</v>
      </c>
      <c r="M24" t="str">
        <f t="shared" si="3"/>
        <v/>
      </c>
    </row>
    <row r="25" spans="1:13">
      <c r="A25" t="s">
        <v>253</v>
      </c>
      <c r="B25" t="s">
        <v>217</v>
      </c>
      <c r="C25" t="s">
        <v>223</v>
      </c>
      <c r="D25" t="s">
        <v>254</v>
      </c>
      <c r="E25">
        <v>-0.39613401651990993</v>
      </c>
      <c r="F25">
        <v>-7.2603092313779982E-2</v>
      </c>
      <c r="I25">
        <f t="shared" si="0"/>
        <v>-0.39613401651990993</v>
      </c>
      <c r="J25" t="str">
        <f t="shared" si="1"/>
        <v/>
      </c>
      <c r="L25">
        <f t="shared" si="2"/>
        <v>-7.2603092313779982E-2</v>
      </c>
      <c r="M25" t="str">
        <f t="shared" si="3"/>
        <v/>
      </c>
    </row>
    <row r="26" spans="1:13">
      <c r="A26" t="s">
        <v>255</v>
      </c>
      <c r="B26" t="s">
        <v>217</v>
      </c>
      <c r="C26" t="s">
        <v>223</v>
      </c>
      <c r="D26" t="s">
        <v>256</v>
      </c>
      <c r="E26">
        <v>-0.1154940429658983</v>
      </c>
      <c r="F26">
        <v>-0.17024886593881941</v>
      </c>
      <c r="I26">
        <f t="shared" si="0"/>
        <v>-0.1154940429658983</v>
      </c>
      <c r="J26" t="str">
        <f t="shared" si="1"/>
        <v/>
      </c>
      <c r="L26">
        <f t="shared" si="2"/>
        <v>-0.17024886593881941</v>
      </c>
      <c r="M26" t="str">
        <f t="shared" si="3"/>
        <v/>
      </c>
    </row>
    <row r="27" spans="1:13">
      <c r="A27" t="s">
        <v>255</v>
      </c>
      <c r="B27" t="s">
        <v>217</v>
      </c>
      <c r="C27" t="s">
        <v>223</v>
      </c>
      <c r="D27" t="s">
        <v>257</v>
      </c>
      <c r="E27">
        <v>-0.34537368629996068</v>
      </c>
      <c r="F27">
        <v>-0.14786140575870649</v>
      </c>
      <c r="I27">
        <f t="shared" si="0"/>
        <v>-0.34537368629996068</v>
      </c>
      <c r="J27" t="str">
        <f t="shared" si="1"/>
        <v/>
      </c>
      <c r="L27">
        <f t="shared" si="2"/>
        <v>-0.14786140575870649</v>
      </c>
      <c r="M27" t="str">
        <f t="shared" si="3"/>
        <v/>
      </c>
    </row>
    <row r="28" spans="1:13">
      <c r="A28" t="s">
        <v>258</v>
      </c>
      <c r="B28" t="s">
        <v>223</v>
      </c>
      <c r="C28" t="s">
        <v>217</v>
      </c>
      <c r="E28">
        <v>-0.14757379549832761</v>
      </c>
      <c r="F28">
        <v>-0.1503099872232771</v>
      </c>
      <c r="I28" t="str">
        <f t="shared" si="0"/>
        <v/>
      </c>
      <c r="J28">
        <f t="shared" si="1"/>
        <v>-0.14757379549832761</v>
      </c>
      <c r="L28" t="str">
        <f t="shared" si="2"/>
        <v/>
      </c>
      <c r="M28">
        <f t="shared" si="3"/>
        <v>-0.1503099872232771</v>
      </c>
    </row>
    <row r="29" spans="1:13">
      <c r="A29" t="s">
        <v>259</v>
      </c>
      <c r="B29" t="s">
        <v>217</v>
      </c>
      <c r="C29" t="s">
        <v>223</v>
      </c>
      <c r="D29" t="s">
        <v>260</v>
      </c>
      <c r="E29">
        <v>-0.13453615132243771</v>
      </c>
      <c r="F29">
        <v>-4.1748676731535039E-2</v>
      </c>
      <c r="I29">
        <f t="shared" si="0"/>
        <v>-0.13453615132243771</v>
      </c>
      <c r="J29" t="str">
        <f t="shared" si="1"/>
        <v/>
      </c>
      <c r="L29">
        <f t="shared" si="2"/>
        <v>-4.1748676731535039E-2</v>
      </c>
      <c r="M29" t="str">
        <f t="shared" si="3"/>
        <v/>
      </c>
    </row>
    <row r="30" spans="1:13">
      <c r="A30" t="s">
        <v>259</v>
      </c>
      <c r="B30" t="s">
        <v>217</v>
      </c>
      <c r="C30" t="s">
        <v>223</v>
      </c>
      <c r="D30" t="s">
        <v>261</v>
      </c>
      <c r="E30">
        <v>0.62035625058968447</v>
      </c>
      <c r="F30">
        <v>7.1754904024182942E-2</v>
      </c>
      <c r="I30">
        <f t="shared" si="0"/>
        <v>0.62035625058968447</v>
      </c>
      <c r="J30" t="str">
        <f t="shared" si="1"/>
        <v/>
      </c>
      <c r="L30">
        <f t="shared" si="2"/>
        <v>7.1754904024182942E-2</v>
      </c>
      <c r="M30" t="str">
        <f t="shared" si="3"/>
        <v/>
      </c>
    </row>
    <row r="31" spans="1:13">
      <c r="A31" t="s">
        <v>262</v>
      </c>
      <c r="B31" t="s">
        <v>223</v>
      </c>
      <c r="C31" t="s">
        <v>217</v>
      </c>
      <c r="D31" t="s">
        <v>263</v>
      </c>
      <c r="E31">
        <v>4.7163893874702101E-3</v>
      </c>
      <c r="F31">
        <v>-0.1217557496044421</v>
      </c>
      <c r="I31" t="str">
        <f t="shared" si="0"/>
        <v/>
      </c>
      <c r="J31">
        <f t="shared" si="1"/>
        <v>4.7163893874702101E-3</v>
      </c>
      <c r="L31" t="str">
        <f t="shared" si="2"/>
        <v/>
      </c>
      <c r="M31">
        <f t="shared" si="3"/>
        <v>-0.1217557496044421</v>
      </c>
    </row>
    <row r="32" spans="1:13">
      <c r="A32" t="s">
        <v>262</v>
      </c>
      <c r="B32" t="s">
        <v>217</v>
      </c>
      <c r="C32" t="s">
        <v>223</v>
      </c>
      <c r="D32" t="s">
        <v>264</v>
      </c>
      <c r="E32">
        <v>0.21734732557999581</v>
      </c>
      <c r="F32">
        <v>-0.1503099872232771</v>
      </c>
      <c r="I32">
        <f t="shared" si="0"/>
        <v>0.21734732557999581</v>
      </c>
      <c r="J32" t="str">
        <f t="shared" si="1"/>
        <v/>
      </c>
      <c r="L32">
        <f t="shared" si="2"/>
        <v>-0.1503099872232771</v>
      </c>
      <c r="M32" t="str">
        <f t="shared" si="3"/>
        <v/>
      </c>
    </row>
    <row r="33" spans="1:13">
      <c r="A33" t="s">
        <v>265</v>
      </c>
      <c r="B33" t="s">
        <v>217</v>
      </c>
      <c r="C33" t="s">
        <v>223</v>
      </c>
      <c r="D33" t="s">
        <v>266</v>
      </c>
      <c r="E33">
        <v>0.123669452064934</v>
      </c>
      <c r="F33">
        <v>-0.15108554415544451</v>
      </c>
      <c r="I33">
        <f t="shared" si="0"/>
        <v>0.123669452064934</v>
      </c>
      <c r="J33" t="str">
        <f t="shared" si="1"/>
        <v/>
      </c>
      <c r="L33">
        <f t="shared" si="2"/>
        <v>-0.15108554415544451</v>
      </c>
      <c r="M33" t="str">
        <f t="shared" si="3"/>
        <v/>
      </c>
    </row>
    <row r="34" spans="1:13">
      <c r="A34" t="s">
        <v>267</v>
      </c>
      <c r="B34" t="s">
        <v>217</v>
      </c>
      <c r="C34" t="s">
        <v>223</v>
      </c>
      <c r="D34" t="s">
        <v>268</v>
      </c>
      <c r="E34">
        <v>0.36473033481719819</v>
      </c>
      <c r="F34">
        <v>-0.1503099872232771</v>
      </c>
      <c r="I34">
        <f t="shared" si="0"/>
        <v>0.36473033481719819</v>
      </c>
      <c r="J34" t="str">
        <f t="shared" si="1"/>
        <v/>
      </c>
      <c r="L34">
        <f t="shared" si="2"/>
        <v>-0.1503099872232771</v>
      </c>
      <c r="M34" t="str">
        <f t="shared" si="3"/>
        <v/>
      </c>
    </row>
    <row r="35" spans="1:13">
      <c r="A35" t="s">
        <v>267</v>
      </c>
      <c r="B35" t="s">
        <v>217</v>
      </c>
      <c r="C35" t="s">
        <v>223</v>
      </c>
      <c r="D35" t="s">
        <v>269</v>
      </c>
      <c r="E35">
        <v>-0.96823810187301995</v>
      </c>
      <c r="F35">
        <v>-0.30956479297001083</v>
      </c>
      <c r="I35">
        <f t="shared" si="0"/>
        <v>-0.96823810187301995</v>
      </c>
      <c r="J35" t="str">
        <f t="shared" si="1"/>
        <v/>
      </c>
      <c r="L35">
        <f t="shared" si="2"/>
        <v>-0.30956479297001083</v>
      </c>
      <c r="M35" t="str">
        <f t="shared" si="3"/>
        <v/>
      </c>
    </row>
    <row r="36" spans="1:13">
      <c r="A36" t="s">
        <v>270</v>
      </c>
      <c r="B36" t="s">
        <v>217</v>
      </c>
      <c r="C36" t="s">
        <v>223</v>
      </c>
      <c r="D36" t="s">
        <v>271</v>
      </c>
      <c r="E36">
        <v>0.38469635566934041</v>
      </c>
      <c r="F36">
        <v>5.7343993303757279E-3</v>
      </c>
      <c r="I36">
        <f t="shared" si="0"/>
        <v>0.38469635566934041</v>
      </c>
      <c r="J36" t="str">
        <f t="shared" si="1"/>
        <v/>
      </c>
      <c r="L36">
        <f t="shared" si="2"/>
        <v>5.7343993303757279E-3</v>
      </c>
      <c r="M36" t="str">
        <f t="shared" si="3"/>
        <v/>
      </c>
    </row>
    <row r="37" spans="1:13">
      <c r="A37" t="s">
        <v>270</v>
      </c>
      <c r="B37" t="s">
        <v>217</v>
      </c>
      <c r="C37" t="s">
        <v>223</v>
      </c>
      <c r="D37" t="s">
        <v>272</v>
      </c>
      <c r="E37">
        <v>-0.1567932276780101</v>
      </c>
      <c r="F37">
        <v>-0.1054401839957886</v>
      </c>
      <c r="I37">
        <f t="shared" si="0"/>
        <v>-0.1567932276780101</v>
      </c>
      <c r="J37" t="str">
        <f t="shared" si="1"/>
        <v/>
      </c>
      <c r="L37">
        <f t="shared" si="2"/>
        <v>-0.1054401839957886</v>
      </c>
      <c r="M37" t="str">
        <f t="shared" si="3"/>
        <v/>
      </c>
    </row>
    <row r="38" spans="1:13">
      <c r="A38" t="s">
        <v>273</v>
      </c>
      <c r="B38" t="s">
        <v>217</v>
      </c>
      <c r="C38" t="s">
        <v>223</v>
      </c>
      <c r="D38" t="s">
        <v>274</v>
      </c>
      <c r="E38">
        <v>0.57799579035955917</v>
      </c>
      <c r="F38">
        <v>-3.0815031883357821E-2</v>
      </c>
      <c r="I38">
        <f t="shared" si="0"/>
        <v>0.57799579035955917</v>
      </c>
      <c r="J38" t="str">
        <f t="shared" si="1"/>
        <v/>
      </c>
      <c r="L38">
        <f t="shared" si="2"/>
        <v>-3.0815031883357821E-2</v>
      </c>
      <c r="M38" t="str">
        <f t="shared" si="3"/>
        <v/>
      </c>
    </row>
    <row r="39" spans="1:13">
      <c r="A39" t="s">
        <v>275</v>
      </c>
      <c r="B39" t="s">
        <v>217</v>
      </c>
      <c r="C39" t="s">
        <v>223</v>
      </c>
      <c r="D39" t="s">
        <v>276</v>
      </c>
      <c r="E39">
        <v>-0.1338998508697023</v>
      </c>
      <c r="F39">
        <v>-1.88690800771063E-2</v>
      </c>
      <c r="I39">
        <f t="shared" si="0"/>
        <v>-0.1338998508697023</v>
      </c>
      <c r="J39" t="str">
        <f t="shared" si="1"/>
        <v/>
      </c>
      <c r="L39">
        <f t="shared" si="2"/>
        <v>-1.88690800771063E-2</v>
      </c>
      <c r="M39" t="str">
        <f t="shared" si="3"/>
        <v/>
      </c>
    </row>
    <row r="40" spans="1:13">
      <c r="A40" t="s">
        <v>277</v>
      </c>
      <c r="B40" t="s">
        <v>223</v>
      </c>
      <c r="C40" t="s">
        <v>217</v>
      </c>
      <c r="D40" t="s">
        <v>278</v>
      </c>
      <c r="E40">
        <v>-4.6628560327955038E-2</v>
      </c>
      <c r="F40">
        <v>-0.1503099872232771</v>
      </c>
      <c r="I40" t="str">
        <f t="shared" si="0"/>
        <v/>
      </c>
      <c r="J40">
        <f t="shared" si="1"/>
        <v>-4.6628560327955038E-2</v>
      </c>
      <c r="L40" t="str">
        <f t="shared" si="2"/>
        <v/>
      </c>
      <c r="M40">
        <f t="shared" si="3"/>
        <v>-0.1503099872232771</v>
      </c>
    </row>
    <row r="41" spans="1:13">
      <c r="A41" t="s">
        <v>277</v>
      </c>
      <c r="B41" t="s">
        <v>217</v>
      </c>
      <c r="C41" t="s">
        <v>223</v>
      </c>
      <c r="D41" t="s">
        <v>279</v>
      </c>
      <c r="E41">
        <v>-0.1892711568879353</v>
      </c>
      <c r="F41">
        <v>-0.1503099872232771</v>
      </c>
      <c r="I41">
        <f t="shared" si="0"/>
        <v>-0.1892711568879353</v>
      </c>
      <c r="J41" t="str">
        <f t="shared" si="1"/>
        <v/>
      </c>
      <c r="L41">
        <f t="shared" si="2"/>
        <v>-0.1503099872232771</v>
      </c>
      <c r="M41" t="str">
        <f t="shared" si="3"/>
        <v/>
      </c>
    </row>
    <row r="42" spans="1:13">
      <c r="A42" t="s">
        <v>277</v>
      </c>
      <c r="B42" t="s">
        <v>217</v>
      </c>
      <c r="C42" t="s">
        <v>223</v>
      </c>
      <c r="D42" t="s">
        <v>280</v>
      </c>
      <c r="E42">
        <v>-0.49519509484023372</v>
      </c>
      <c r="F42">
        <v>-0.1503099872232771</v>
      </c>
      <c r="I42">
        <f t="shared" si="0"/>
        <v>-0.49519509484023372</v>
      </c>
      <c r="J42" t="str">
        <f t="shared" si="1"/>
        <v/>
      </c>
      <c r="L42">
        <f t="shared" si="2"/>
        <v>-0.1503099872232771</v>
      </c>
      <c r="M42" t="str">
        <f t="shared" si="3"/>
        <v/>
      </c>
    </row>
    <row r="43" spans="1:13">
      <c r="A43" t="s">
        <v>281</v>
      </c>
      <c r="B43" t="s">
        <v>217</v>
      </c>
      <c r="C43" t="s">
        <v>223</v>
      </c>
      <c r="D43" t="s">
        <v>282</v>
      </c>
      <c r="E43">
        <v>-0.14757379549832761</v>
      </c>
      <c r="F43">
        <v>-0.1503099872232771</v>
      </c>
      <c r="I43">
        <f t="shared" si="0"/>
        <v>-0.14757379549832761</v>
      </c>
      <c r="J43" t="str">
        <f t="shared" si="1"/>
        <v/>
      </c>
      <c r="L43">
        <f t="shared" si="2"/>
        <v>-0.1503099872232771</v>
      </c>
      <c r="M43" t="str">
        <f t="shared" si="3"/>
        <v/>
      </c>
    </row>
    <row r="44" spans="1:13">
      <c r="A44" t="s">
        <v>283</v>
      </c>
      <c r="B44" t="s">
        <v>217</v>
      </c>
      <c r="C44" t="s">
        <v>223</v>
      </c>
      <c r="D44" t="s">
        <v>284</v>
      </c>
      <c r="E44">
        <v>0.1962852493996996</v>
      </c>
      <c r="F44">
        <v>-0.1366952388601354</v>
      </c>
      <c r="I44">
        <f t="shared" si="0"/>
        <v>0.1962852493996996</v>
      </c>
      <c r="J44" t="str">
        <f t="shared" si="1"/>
        <v/>
      </c>
      <c r="L44">
        <f t="shared" si="2"/>
        <v>-0.1366952388601354</v>
      </c>
      <c r="M44" t="str">
        <f t="shared" si="3"/>
        <v/>
      </c>
    </row>
    <row r="45" spans="1:13">
      <c r="A45" t="s">
        <v>285</v>
      </c>
      <c r="B45" t="s">
        <v>223</v>
      </c>
      <c r="C45" t="s">
        <v>217</v>
      </c>
      <c r="D45" t="s">
        <v>286</v>
      </c>
      <c r="E45">
        <v>-0.14757379549832761</v>
      </c>
      <c r="F45">
        <v>-0.1503099872232771</v>
      </c>
      <c r="I45" t="str">
        <f t="shared" si="0"/>
        <v/>
      </c>
      <c r="J45">
        <f t="shared" si="1"/>
        <v>-0.14757379549832761</v>
      </c>
      <c r="L45" t="str">
        <f t="shared" si="2"/>
        <v/>
      </c>
      <c r="M45">
        <f t="shared" si="3"/>
        <v>-0.1503099872232771</v>
      </c>
    </row>
    <row r="46" spans="1:13">
      <c r="A46" t="s">
        <v>287</v>
      </c>
      <c r="B46" t="s">
        <v>217</v>
      </c>
      <c r="C46" t="s">
        <v>223</v>
      </c>
      <c r="D46" t="s">
        <v>22</v>
      </c>
      <c r="E46">
        <v>-0.54847693859929914</v>
      </c>
      <c r="F46">
        <v>-0.1686323924455195</v>
      </c>
      <c r="I46">
        <f t="shared" si="0"/>
        <v>-0.54847693859929914</v>
      </c>
      <c r="J46" t="str">
        <f t="shared" si="1"/>
        <v/>
      </c>
      <c r="L46">
        <f t="shared" si="2"/>
        <v>-0.1686323924455195</v>
      </c>
      <c r="M46" t="str">
        <f t="shared" si="3"/>
        <v/>
      </c>
    </row>
    <row r="47" spans="1:13">
      <c r="A47" t="s">
        <v>288</v>
      </c>
      <c r="B47" t="s">
        <v>223</v>
      </c>
      <c r="C47" t="s">
        <v>217</v>
      </c>
      <c r="D47" t="s">
        <v>289</v>
      </c>
      <c r="E47">
        <v>-0.88169477286901765</v>
      </c>
      <c r="F47">
        <v>-0.21687631619970041</v>
      </c>
      <c r="I47" t="str">
        <f t="shared" si="0"/>
        <v/>
      </c>
      <c r="J47">
        <f t="shared" si="1"/>
        <v>-0.88169477286901765</v>
      </c>
      <c r="L47" t="str">
        <f t="shared" si="2"/>
        <v/>
      </c>
      <c r="M47">
        <f t="shared" si="3"/>
        <v>-0.21687631619970041</v>
      </c>
    </row>
    <row r="48" spans="1:13">
      <c r="A48" t="s">
        <v>288</v>
      </c>
      <c r="B48" t="s">
        <v>217</v>
      </c>
      <c r="C48" t="s">
        <v>223</v>
      </c>
      <c r="D48" t="s">
        <v>290</v>
      </c>
      <c r="E48">
        <v>-0.88929512682675238</v>
      </c>
      <c r="F48">
        <v>-0.20933144991409949</v>
      </c>
      <c r="I48">
        <f t="shared" si="0"/>
        <v>-0.88929512682675238</v>
      </c>
      <c r="J48" t="str">
        <f t="shared" si="1"/>
        <v/>
      </c>
      <c r="L48">
        <f t="shared" si="2"/>
        <v>-0.20933144991409949</v>
      </c>
      <c r="M48" t="str">
        <f t="shared" si="3"/>
        <v/>
      </c>
    </row>
    <row r="49" spans="1:13">
      <c r="A49" t="s">
        <v>291</v>
      </c>
      <c r="B49" t="s">
        <v>217</v>
      </c>
      <c r="C49" t="s">
        <v>223</v>
      </c>
      <c r="D49" t="s">
        <v>292</v>
      </c>
      <c r="E49">
        <v>0.8732231586249033</v>
      </c>
      <c r="F49">
        <v>4.3855077191931553E-2</v>
      </c>
      <c r="I49">
        <f t="shared" si="0"/>
        <v>0.8732231586249033</v>
      </c>
      <c r="J49" t="str">
        <f t="shared" si="1"/>
        <v/>
      </c>
      <c r="L49">
        <f t="shared" si="2"/>
        <v>4.3855077191931553E-2</v>
      </c>
      <c r="M49" t="str">
        <f t="shared" si="3"/>
        <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263F-31B1-4193-9156-6E61FD19C520}">
  <dimension ref="A1:P49"/>
  <sheetViews>
    <sheetView topLeftCell="E1" workbookViewId="0">
      <selection activeCell="O1" sqref="O1:P1"/>
    </sheetView>
  </sheetViews>
  <sheetFormatPr defaultRowHeight="14.25"/>
  <cols>
    <col min="4" max="4" width="50"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293</v>
      </c>
      <c r="B2" t="s">
        <v>294</v>
      </c>
      <c r="C2" t="s">
        <v>295</v>
      </c>
      <c r="D2" t="s">
        <v>296</v>
      </c>
      <c r="E2">
        <v>0.56197408809077931</v>
      </c>
      <c r="F2">
        <v>-8.055032744325713E-2</v>
      </c>
      <c r="G2">
        <v>0.73145000000000004</v>
      </c>
      <c r="I2">
        <f>IF(B2="shifnix",E2,"")</f>
        <v>0.56197408809077931</v>
      </c>
      <c r="J2" t="str">
        <f>IF(B2="shifnix","",E2)</f>
        <v/>
      </c>
      <c r="L2">
        <f>IF(B2="shifnix",F2,"")</f>
        <v>-8.055032744325713E-2</v>
      </c>
      <c r="M2" t="str">
        <f>IF(B2="shifnix","",F2)</f>
        <v/>
      </c>
      <c r="O2" s="3">
        <f>_xlfn.STDEV.P(E2:E49)</f>
        <v>0.48408618543642723</v>
      </c>
      <c r="P2" s="3">
        <f>_xlfn.STDEV.P(F2:F49)</f>
        <v>8.8198512734354015E-2</v>
      </c>
    </row>
    <row r="3" spans="1:16">
      <c r="A3" t="s">
        <v>297</v>
      </c>
      <c r="B3" t="s">
        <v>294</v>
      </c>
      <c r="C3" t="s">
        <v>295</v>
      </c>
      <c r="D3" t="s">
        <v>298</v>
      </c>
      <c r="E3">
        <v>0.21292631390746289</v>
      </c>
      <c r="F3">
        <v>-6.4267409582677848E-2</v>
      </c>
      <c r="I3">
        <f t="shared" ref="I3:I49" si="0">IF(B3="shifnix",E3,"")</f>
        <v>0.21292631390746289</v>
      </c>
      <c r="J3" t="str">
        <f t="shared" ref="J3:J49" si="1">IF(B3="shifnix","",E3)</f>
        <v/>
      </c>
      <c r="L3">
        <f t="shared" ref="L3:L49" si="2">IF(B3="shifnix",F3,"")</f>
        <v>-6.4267409582677848E-2</v>
      </c>
      <c r="M3" t="str">
        <f t="shared" ref="M3:M49" si="3">IF(B3="shifnix","",F3)</f>
        <v/>
      </c>
    </row>
    <row r="4" spans="1:16">
      <c r="A4" t="s">
        <v>299</v>
      </c>
      <c r="B4" t="s">
        <v>294</v>
      </c>
      <c r="C4" t="s">
        <v>295</v>
      </c>
      <c r="D4" t="s">
        <v>95</v>
      </c>
      <c r="E4">
        <v>0.56197408809077931</v>
      </c>
      <c r="F4">
        <v>-8.055032744325713E-2</v>
      </c>
      <c r="I4">
        <f t="shared" si="0"/>
        <v>0.56197408809077931</v>
      </c>
      <c r="J4" t="str">
        <f t="shared" si="1"/>
        <v/>
      </c>
      <c r="L4">
        <f t="shared" si="2"/>
        <v>-8.055032744325713E-2</v>
      </c>
      <c r="M4" t="str">
        <f t="shared" si="3"/>
        <v/>
      </c>
    </row>
    <row r="5" spans="1:16">
      <c r="A5" t="s">
        <v>300</v>
      </c>
      <c r="B5" t="s">
        <v>294</v>
      </c>
      <c r="C5" t="s">
        <v>295</v>
      </c>
      <c r="D5" t="s">
        <v>301</v>
      </c>
      <c r="E5">
        <v>9.3142810651137609E-2</v>
      </c>
      <c r="F5">
        <v>-7.1011941489573516E-2</v>
      </c>
      <c r="I5">
        <f t="shared" si="0"/>
        <v>9.3142810651137609E-2</v>
      </c>
      <c r="J5" t="str">
        <f t="shared" si="1"/>
        <v/>
      </c>
      <c r="L5">
        <f t="shared" si="2"/>
        <v>-7.1011941489573516E-2</v>
      </c>
      <c r="M5" t="str">
        <f t="shared" si="3"/>
        <v/>
      </c>
    </row>
    <row r="6" spans="1:16">
      <c r="A6" t="s">
        <v>300</v>
      </c>
      <c r="B6" t="s">
        <v>295</v>
      </c>
      <c r="C6" t="s">
        <v>294</v>
      </c>
      <c r="D6" t="s">
        <v>302</v>
      </c>
      <c r="E6">
        <v>0.21401180924807939</v>
      </c>
      <c r="F6">
        <v>-0.1503099872232771</v>
      </c>
      <c r="I6" t="str">
        <f t="shared" si="0"/>
        <v/>
      </c>
      <c r="J6">
        <f t="shared" si="1"/>
        <v>0.21401180924807939</v>
      </c>
      <c r="L6" t="str">
        <f t="shared" si="2"/>
        <v/>
      </c>
      <c r="M6">
        <f t="shared" si="3"/>
        <v>-0.1503099872232771</v>
      </c>
    </row>
    <row r="7" spans="1:16">
      <c r="A7" t="s">
        <v>300</v>
      </c>
      <c r="B7" t="s">
        <v>294</v>
      </c>
      <c r="C7" t="s">
        <v>295</v>
      </c>
      <c r="D7" t="s">
        <v>22</v>
      </c>
      <c r="E7">
        <v>-0.54847693859929914</v>
      </c>
      <c r="F7">
        <v>-0.1686323924455195</v>
      </c>
      <c r="I7">
        <f t="shared" si="0"/>
        <v>-0.54847693859929914</v>
      </c>
      <c r="J7" t="str">
        <f t="shared" si="1"/>
        <v/>
      </c>
      <c r="L7">
        <f t="shared" si="2"/>
        <v>-0.1686323924455195</v>
      </c>
      <c r="M7" t="str">
        <f t="shared" si="3"/>
        <v/>
      </c>
    </row>
    <row r="8" spans="1:16">
      <c r="A8" t="s">
        <v>300</v>
      </c>
      <c r="B8" t="s">
        <v>295</v>
      </c>
      <c r="C8" t="s">
        <v>294</v>
      </c>
      <c r="D8" t="s">
        <v>303</v>
      </c>
      <c r="E8">
        <v>0.71158294689750012</v>
      </c>
      <c r="F8">
        <v>-3.9491218723598898E-2</v>
      </c>
      <c r="I8" t="str">
        <f t="shared" si="0"/>
        <v/>
      </c>
      <c r="J8">
        <f t="shared" si="1"/>
        <v>0.71158294689750012</v>
      </c>
      <c r="L8" t="str">
        <f t="shared" si="2"/>
        <v/>
      </c>
      <c r="M8">
        <f t="shared" si="3"/>
        <v>-3.9491218723598898E-2</v>
      </c>
    </row>
    <row r="9" spans="1:16">
      <c r="A9" t="s">
        <v>304</v>
      </c>
      <c r="B9" t="s">
        <v>295</v>
      </c>
      <c r="C9" t="s">
        <v>294</v>
      </c>
      <c r="D9" t="s">
        <v>305</v>
      </c>
      <c r="E9">
        <v>-0.19300914753604581</v>
      </c>
      <c r="F9">
        <v>-7.8144377653834862E-3</v>
      </c>
      <c r="I9" t="str">
        <f t="shared" si="0"/>
        <v/>
      </c>
      <c r="J9">
        <f t="shared" si="1"/>
        <v>-0.19300914753604581</v>
      </c>
      <c r="L9" t="str">
        <f t="shared" si="2"/>
        <v/>
      </c>
      <c r="M9">
        <f t="shared" si="3"/>
        <v>-7.8144377653834862E-3</v>
      </c>
    </row>
    <row r="10" spans="1:16">
      <c r="A10" t="s">
        <v>306</v>
      </c>
      <c r="B10" t="s">
        <v>294</v>
      </c>
      <c r="C10" t="s">
        <v>295</v>
      </c>
      <c r="D10" t="s">
        <v>307</v>
      </c>
      <c r="E10">
        <v>-0.71951058196492079</v>
      </c>
      <c r="F10">
        <v>-0.24876285958785521</v>
      </c>
      <c r="I10">
        <f t="shared" si="0"/>
        <v>-0.71951058196492079</v>
      </c>
      <c r="J10" t="str">
        <f t="shared" si="1"/>
        <v/>
      </c>
      <c r="L10">
        <f t="shared" si="2"/>
        <v>-0.24876285958785521</v>
      </c>
      <c r="M10" t="str">
        <f t="shared" si="3"/>
        <v/>
      </c>
    </row>
    <row r="11" spans="1:16">
      <c r="A11" t="s">
        <v>306</v>
      </c>
      <c r="B11" t="s">
        <v>295</v>
      </c>
      <c r="C11" t="s">
        <v>294</v>
      </c>
      <c r="D11" t="s">
        <v>308</v>
      </c>
      <c r="E11">
        <v>-0.8200313364082028</v>
      </c>
      <c r="F11">
        <v>-0.26431442385475068</v>
      </c>
      <c r="I11" t="str">
        <f t="shared" si="0"/>
        <v/>
      </c>
      <c r="J11">
        <f t="shared" si="1"/>
        <v>-0.8200313364082028</v>
      </c>
      <c r="L11" t="str">
        <f t="shared" si="2"/>
        <v/>
      </c>
      <c r="M11">
        <f t="shared" si="3"/>
        <v>-0.26431442385475068</v>
      </c>
    </row>
    <row r="12" spans="1:16">
      <c r="A12" t="s">
        <v>306</v>
      </c>
      <c r="B12" t="s">
        <v>295</v>
      </c>
      <c r="C12" t="s">
        <v>294</v>
      </c>
      <c r="D12" t="s">
        <v>309</v>
      </c>
      <c r="E12">
        <v>-0.25029089192631138</v>
      </c>
      <c r="F12">
        <v>-0.1503099872232771</v>
      </c>
      <c r="I12" t="str">
        <f t="shared" si="0"/>
        <v/>
      </c>
      <c r="J12">
        <f t="shared" si="1"/>
        <v>-0.25029089192631138</v>
      </c>
      <c r="L12" t="str">
        <f t="shared" si="2"/>
        <v/>
      </c>
      <c r="M12">
        <f t="shared" si="3"/>
        <v>-0.1503099872232771</v>
      </c>
    </row>
    <row r="13" spans="1:16">
      <c r="A13" t="s">
        <v>310</v>
      </c>
      <c r="B13" t="s">
        <v>295</v>
      </c>
      <c r="C13" t="s">
        <v>294</v>
      </c>
      <c r="D13" t="s">
        <v>311</v>
      </c>
      <c r="E13">
        <v>0.46001581469263869</v>
      </c>
      <c r="F13">
        <v>-5.7438937826381258E-2</v>
      </c>
      <c r="I13" t="str">
        <f t="shared" si="0"/>
        <v/>
      </c>
      <c r="J13">
        <f t="shared" si="1"/>
        <v>0.46001581469263869</v>
      </c>
      <c r="L13" t="str">
        <f t="shared" si="2"/>
        <v/>
      </c>
      <c r="M13">
        <f t="shared" si="3"/>
        <v>-5.7438937826381258E-2</v>
      </c>
    </row>
    <row r="14" spans="1:16">
      <c r="A14" t="s">
        <v>310</v>
      </c>
      <c r="B14" t="s">
        <v>295</v>
      </c>
      <c r="C14" t="s">
        <v>294</v>
      </c>
      <c r="D14" t="s">
        <v>312</v>
      </c>
      <c r="E14">
        <v>-2.8311928103859019E-2</v>
      </c>
      <c r="F14">
        <v>-0.1345979085546786</v>
      </c>
      <c r="I14" t="str">
        <f t="shared" si="0"/>
        <v/>
      </c>
      <c r="J14">
        <f t="shared" si="1"/>
        <v>-2.8311928103859019E-2</v>
      </c>
      <c r="L14" t="str">
        <f t="shared" si="2"/>
        <v/>
      </c>
      <c r="M14">
        <f t="shared" si="3"/>
        <v>-0.1345979085546786</v>
      </c>
    </row>
    <row r="15" spans="1:16">
      <c r="A15" t="s">
        <v>313</v>
      </c>
      <c r="B15" t="s">
        <v>294</v>
      </c>
      <c r="C15" t="s">
        <v>295</v>
      </c>
      <c r="D15" t="s">
        <v>314</v>
      </c>
      <c r="E15">
        <v>-0.30433466397768488</v>
      </c>
      <c r="F15">
        <v>-0.29990135474626067</v>
      </c>
      <c r="I15">
        <f t="shared" si="0"/>
        <v>-0.30433466397768488</v>
      </c>
      <c r="J15" t="str">
        <f t="shared" si="1"/>
        <v/>
      </c>
      <c r="L15">
        <f t="shared" si="2"/>
        <v>-0.29990135474626067</v>
      </c>
      <c r="M15" t="str">
        <f t="shared" si="3"/>
        <v/>
      </c>
    </row>
    <row r="16" spans="1:16">
      <c r="A16" t="s">
        <v>315</v>
      </c>
      <c r="B16" t="s">
        <v>295</v>
      </c>
      <c r="C16" t="s">
        <v>294</v>
      </c>
      <c r="D16" t="s">
        <v>316</v>
      </c>
      <c r="E16">
        <v>0.34947667162816631</v>
      </c>
      <c r="F16">
        <v>-7.6615344497747928E-2</v>
      </c>
      <c r="I16" t="str">
        <f t="shared" si="0"/>
        <v/>
      </c>
      <c r="J16">
        <f t="shared" si="1"/>
        <v>0.34947667162816631</v>
      </c>
      <c r="L16" t="str">
        <f t="shared" si="2"/>
        <v/>
      </c>
      <c r="M16">
        <f t="shared" si="3"/>
        <v>-7.6615344497747928E-2</v>
      </c>
    </row>
    <row r="17" spans="1:13">
      <c r="A17" t="s">
        <v>315</v>
      </c>
      <c r="B17" t="s">
        <v>295</v>
      </c>
      <c r="C17" t="s">
        <v>294</v>
      </c>
      <c r="D17" t="s">
        <v>317</v>
      </c>
      <c r="E17">
        <v>-0.47112824264810632</v>
      </c>
      <c r="F17">
        <v>-0.1592476312007558</v>
      </c>
      <c r="I17" t="str">
        <f t="shared" si="0"/>
        <v/>
      </c>
      <c r="J17">
        <f t="shared" si="1"/>
        <v>-0.47112824264810632</v>
      </c>
      <c r="L17" t="str">
        <f t="shared" si="2"/>
        <v/>
      </c>
      <c r="M17">
        <f t="shared" si="3"/>
        <v>-0.1592476312007558</v>
      </c>
    </row>
    <row r="18" spans="1:13">
      <c r="A18" t="s">
        <v>315</v>
      </c>
      <c r="B18" t="s">
        <v>294</v>
      </c>
      <c r="C18" t="s">
        <v>295</v>
      </c>
      <c r="D18" t="s">
        <v>318</v>
      </c>
      <c r="E18">
        <v>5.1511048499429217E-2</v>
      </c>
      <c r="F18">
        <v>-0.1163643926123612</v>
      </c>
      <c r="I18">
        <f t="shared" si="0"/>
        <v>5.1511048499429217E-2</v>
      </c>
      <c r="J18" t="str">
        <f t="shared" si="1"/>
        <v/>
      </c>
      <c r="L18">
        <f t="shared" si="2"/>
        <v>-0.1163643926123612</v>
      </c>
      <c r="M18" t="str">
        <f t="shared" si="3"/>
        <v/>
      </c>
    </row>
    <row r="19" spans="1:13">
      <c r="A19" t="s">
        <v>319</v>
      </c>
      <c r="B19" t="s">
        <v>295</v>
      </c>
      <c r="C19" t="s">
        <v>294</v>
      </c>
      <c r="D19" t="s">
        <v>320</v>
      </c>
      <c r="E19">
        <v>-0.41729670318856021</v>
      </c>
      <c r="F19">
        <v>-0.1503099872232771</v>
      </c>
      <c r="I19" t="str">
        <f t="shared" si="0"/>
        <v/>
      </c>
      <c r="J19">
        <f t="shared" si="1"/>
        <v>-0.41729670318856021</v>
      </c>
      <c r="L19" t="str">
        <f t="shared" si="2"/>
        <v/>
      </c>
      <c r="M19">
        <f t="shared" si="3"/>
        <v>-0.1503099872232771</v>
      </c>
    </row>
    <row r="20" spans="1:13">
      <c r="A20" t="s">
        <v>321</v>
      </c>
      <c r="B20" t="s">
        <v>294</v>
      </c>
      <c r="C20" t="s">
        <v>295</v>
      </c>
      <c r="D20" t="s">
        <v>322</v>
      </c>
      <c r="E20">
        <v>-0.59112575399686018</v>
      </c>
      <c r="F20">
        <v>-0.24898522212689281</v>
      </c>
      <c r="I20">
        <f t="shared" si="0"/>
        <v>-0.59112575399686018</v>
      </c>
      <c r="J20" t="str">
        <f t="shared" si="1"/>
        <v/>
      </c>
      <c r="L20">
        <f t="shared" si="2"/>
        <v>-0.24898522212689281</v>
      </c>
      <c r="M20" t="str">
        <f t="shared" si="3"/>
        <v/>
      </c>
    </row>
    <row r="21" spans="1:13">
      <c r="A21" t="s">
        <v>323</v>
      </c>
      <c r="B21" t="s">
        <v>295</v>
      </c>
      <c r="C21" t="s">
        <v>294</v>
      </c>
      <c r="D21" t="s">
        <v>324</v>
      </c>
      <c r="E21">
        <v>-0.40534089398546153</v>
      </c>
      <c r="F21">
        <v>-0.1079978535867131</v>
      </c>
      <c r="I21" t="str">
        <f t="shared" si="0"/>
        <v/>
      </c>
      <c r="J21">
        <f t="shared" si="1"/>
        <v>-0.40534089398546153</v>
      </c>
      <c r="L21" t="str">
        <f t="shared" si="2"/>
        <v/>
      </c>
      <c r="M21">
        <f t="shared" si="3"/>
        <v>-0.1079978535867131</v>
      </c>
    </row>
    <row r="22" spans="1:13">
      <c r="A22" t="s">
        <v>325</v>
      </c>
      <c r="B22" t="s">
        <v>294</v>
      </c>
      <c r="C22" t="s">
        <v>295</v>
      </c>
      <c r="D22" t="s">
        <v>326</v>
      </c>
      <c r="E22">
        <v>-0.88709515926471072</v>
      </c>
      <c r="F22">
        <v>-0.32912518018520548</v>
      </c>
      <c r="I22">
        <f t="shared" si="0"/>
        <v>-0.88709515926471072</v>
      </c>
      <c r="J22" t="str">
        <f t="shared" si="1"/>
        <v/>
      </c>
      <c r="L22">
        <f t="shared" si="2"/>
        <v>-0.32912518018520548</v>
      </c>
      <c r="M22" t="str">
        <f t="shared" si="3"/>
        <v/>
      </c>
    </row>
    <row r="23" spans="1:13">
      <c r="A23" t="s">
        <v>325</v>
      </c>
      <c r="B23" t="s">
        <v>295</v>
      </c>
      <c r="C23" t="s">
        <v>294</v>
      </c>
      <c r="D23" t="s">
        <v>327</v>
      </c>
      <c r="E23">
        <v>-0.30081761554569159</v>
      </c>
      <c r="F23">
        <v>-0.1503099872232771</v>
      </c>
      <c r="I23" t="str">
        <f t="shared" si="0"/>
        <v/>
      </c>
      <c r="J23">
        <f t="shared" si="1"/>
        <v>-0.30081761554569159</v>
      </c>
      <c r="L23" t="str">
        <f t="shared" si="2"/>
        <v/>
      </c>
      <c r="M23">
        <f t="shared" si="3"/>
        <v>-0.1503099872232771</v>
      </c>
    </row>
    <row r="24" spans="1:13">
      <c r="A24" t="s">
        <v>325</v>
      </c>
      <c r="B24" t="s">
        <v>294</v>
      </c>
      <c r="C24" t="s">
        <v>295</v>
      </c>
      <c r="D24" t="s">
        <v>328</v>
      </c>
      <c r="E24">
        <v>-0.57033879711608604</v>
      </c>
      <c r="F24">
        <v>-0.26650608450401159</v>
      </c>
      <c r="I24">
        <f t="shared" si="0"/>
        <v>-0.57033879711608604</v>
      </c>
      <c r="J24" t="str">
        <f t="shared" si="1"/>
        <v/>
      </c>
      <c r="L24">
        <f t="shared" si="2"/>
        <v>-0.26650608450401159</v>
      </c>
      <c r="M24" t="str">
        <f t="shared" si="3"/>
        <v/>
      </c>
    </row>
    <row r="25" spans="1:13">
      <c r="A25" t="s">
        <v>329</v>
      </c>
      <c r="B25" t="s">
        <v>295</v>
      </c>
      <c r="C25" t="s">
        <v>294</v>
      </c>
      <c r="D25" t="s">
        <v>330</v>
      </c>
      <c r="E25">
        <v>-0.26562291080906569</v>
      </c>
      <c r="F25">
        <v>7.0305139954343074E-3</v>
      </c>
      <c r="I25" t="str">
        <f t="shared" si="0"/>
        <v/>
      </c>
      <c r="J25">
        <f t="shared" si="1"/>
        <v>-0.26562291080906569</v>
      </c>
      <c r="L25" t="str">
        <f t="shared" si="2"/>
        <v/>
      </c>
      <c r="M25">
        <f t="shared" si="3"/>
        <v>7.0305139954343074E-3</v>
      </c>
    </row>
    <row r="26" spans="1:13">
      <c r="A26" t="s">
        <v>329</v>
      </c>
      <c r="B26" t="s">
        <v>294</v>
      </c>
      <c r="C26" t="s">
        <v>295</v>
      </c>
      <c r="D26" t="s">
        <v>331</v>
      </c>
      <c r="E26">
        <v>2.0369464230199471E-2</v>
      </c>
      <c r="F26">
        <v>-0.1503099872232771</v>
      </c>
      <c r="I26">
        <f t="shared" si="0"/>
        <v>2.0369464230199471E-2</v>
      </c>
      <c r="J26" t="str">
        <f t="shared" si="1"/>
        <v/>
      </c>
      <c r="L26">
        <f t="shared" si="2"/>
        <v>-0.1503099872232771</v>
      </c>
      <c r="M26" t="str">
        <f t="shared" si="3"/>
        <v/>
      </c>
    </row>
    <row r="27" spans="1:13">
      <c r="A27" t="s">
        <v>332</v>
      </c>
      <c r="B27" t="s">
        <v>294</v>
      </c>
      <c r="C27" t="s">
        <v>295</v>
      </c>
      <c r="D27" t="s">
        <v>95</v>
      </c>
      <c r="E27">
        <v>0.56197408809077931</v>
      </c>
      <c r="F27">
        <v>-8.055032744325713E-2</v>
      </c>
      <c r="I27">
        <f t="shared" si="0"/>
        <v>0.56197408809077931</v>
      </c>
      <c r="J27" t="str">
        <f t="shared" si="1"/>
        <v/>
      </c>
      <c r="L27">
        <f t="shared" si="2"/>
        <v>-8.055032744325713E-2</v>
      </c>
      <c r="M27" t="str">
        <f t="shared" si="3"/>
        <v/>
      </c>
    </row>
    <row r="28" spans="1:13">
      <c r="A28" t="s">
        <v>333</v>
      </c>
      <c r="B28" t="s">
        <v>295</v>
      </c>
      <c r="C28" t="s">
        <v>294</v>
      </c>
      <c r="D28" t="s">
        <v>334</v>
      </c>
      <c r="E28">
        <v>-0.2181970195196144</v>
      </c>
      <c r="F28">
        <v>-0.15264576400661231</v>
      </c>
      <c r="I28" t="str">
        <f t="shared" si="0"/>
        <v/>
      </c>
      <c r="J28">
        <f t="shared" si="1"/>
        <v>-0.2181970195196144</v>
      </c>
      <c r="L28" t="str">
        <f t="shared" si="2"/>
        <v/>
      </c>
      <c r="M28">
        <f t="shared" si="3"/>
        <v>-0.15264576400661231</v>
      </c>
    </row>
    <row r="29" spans="1:13">
      <c r="A29" t="s">
        <v>335</v>
      </c>
      <c r="B29" t="s">
        <v>294</v>
      </c>
      <c r="C29" t="s">
        <v>295</v>
      </c>
      <c r="D29" t="s">
        <v>336</v>
      </c>
      <c r="E29">
        <v>0.15374752804080399</v>
      </c>
      <c r="F29">
        <v>-7.3681472618703003E-2</v>
      </c>
      <c r="I29">
        <f t="shared" si="0"/>
        <v>0.15374752804080399</v>
      </c>
      <c r="J29" t="str">
        <f t="shared" si="1"/>
        <v/>
      </c>
      <c r="L29">
        <f t="shared" si="2"/>
        <v>-7.3681472618703003E-2</v>
      </c>
      <c r="M29" t="str">
        <f t="shared" si="3"/>
        <v/>
      </c>
    </row>
    <row r="30" spans="1:13">
      <c r="A30" t="s">
        <v>337</v>
      </c>
      <c r="B30" t="s">
        <v>295</v>
      </c>
      <c r="C30" t="s">
        <v>294</v>
      </c>
      <c r="D30" t="s">
        <v>338</v>
      </c>
      <c r="E30">
        <v>-0.15126328256017321</v>
      </c>
      <c r="F30">
        <v>-0.1503099872232771</v>
      </c>
      <c r="I30" t="str">
        <f t="shared" si="0"/>
        <v/>
      </c>
      <c r="J30">
        <f t="shared" si="1"/>
        <v>-0.15126328256017321</v>
      </c>
      <c r="L30" t="str">
        <f t="shared" si="2"/>
        <v/>
      </c>
      <c r="M30">
        <f t="shared" si="3"/>
        <v>-0.1503099872232771</v>
      </c>
    </row>
    <row r="31" spans="1:13">
      <c r="A31" t="s">
        <v>337</v>
      </c>
      <c r="B31" t="s">
        <v>294</v>
      </c>
      <c r="C31" t="s">
        <v>295</v>
      </c>
      <c r="D31" t="s">
        <v>339</v>
      </c>
      <c r="E31">
        <v>-0.86155751623324717</v>
      </c>
      <c r="F31">
        <v>-0.23283672013068279</v>
      </c>
      <c r="I31">
        <f t="shared" si="0"/>
        <v>-0.86155751623324717</v>
      </c>
      <c r="J31" t="str">
        <f t="shared" si="1"/>
        <v/>
      </c>
      <c r="L31">
        <f t="shared" si="2"/>
        <v>-0.23283672013068279</v>
      </c>
      <c r="M31" t="str">
        <f t="shared" si="3"/>
        <v/>
      </c>
    </row>
    <row r="32" spans="1:13">
      <c r="A32" t="s">
        <v>337</v>
      </c>
      <c r="B32" t="s">
        <v>295</v>
      </c>
      <c r="C32" t="s">
        <v>294</v>
      </c>
      <c r="D32" t="s">
        <v>340</v>
      </c>
      <c r="E32">
        <v>0.31073527206960883</v>
      </c>
      <c r="F32">
        <v>-0.1503099872232771</v>
      </c>
      <c r="I32" t="str">
        <f t="shared" si="0"/>
        <v/>
      </c>
      <c r="J32">
        <f t="shared" si="1"/>
        <v>0.31073527206960883</v>
      </c>
      <c r="L32" t="str">
        <f t="shared" si="2"/>
        <v/>
      </c>
      <c r="M32">
        <f t="shared" si="3"/>
        <v>-0.1503099872232771</v>
      </c>
    </row>
    <row r="33" spans="1:13">
      <c r="A33" t="s">
        <v>337</v>
      </c>
      <c r="B33" t="s">
        <v>295</v>
      </c>
      <c r="C33" t="s">
        <v>294</v>
      </c>
      <c r="D33" t="s">
        <v>341</v>
      </c>
      <c r="E33">
        <v>0.24317894653669431</v>
      </c>
      <c r="F33">
        <v>-6.2728296903070802E-2</v>
      </c>
      <c r="I33" t="str">
        <f t="shared" si="0"/>
        <v/>
      </c>
      <c r="J33">
        <f t="shared" si="1"/>
        <v>0.24317894653669431</v>
      </c>
      <c r="L33" t="str">
        <f t="shared" si="2"/>
        <v/>
      </c>
      <c r="M33">
        <f t="shared" si="3"/>
        <v>-6.2728296903070802E-2</v>
      </c>
    </row>
    <row r="34" spans="1:13">
      <c r="A34" t="s">
        <v>337</v>
      </c>
      <c r="B34" t="s">
        <v>295</v>
      </c>
      <c r="C34" t="s">
        <v>294</v>
      </c>
      <c r="D34" t="s">
        <v>342</v>
      </c>
      <c r="E34">
        <v>-4.5240323303683487E-2</v>
      </c>
      <c r="F34">
        <v>-0.1476003945347337</v>
      </c>
      <c r="I34" t="str">
        <f t="shared" si="0"/>
        <v/>
      </c>
      <c r="J34">
        <f t="shared" si="1"/>
        <v>-4.5240323303683487E-2</v>
      </c>
      <c r="L34" t="str">
        <f t="shared" si="2"/>
        <v/>
      </c>
      <c r="M34">
        <f t="shared" si="3"/>
        <v>-0.1476003945347337</v>
      </c>
    </row>
    <row r="35" spans="1:13">
      <c r="A35" t="s">
        <v>337</v>
      </c>
      <c r="B35" t="s">
        <v>294</v>
      </c>
      <c r="C35" t="s">
        <v>295</v>
      </c>
      <c r="D35" t="s">
        <v>343</v>
      </c>
      <c r="E35">
        <v>-0.74451245550675837</v>
      </c>
      <c r="F35">
        <v>-0.24872400167706801</v>
      </c>
      <c r="I35">
        <f t="shared" si="0"/>
        <v>-0.74451245550675837</v>
      </c>
      <c r="J35" t="str">
        <f t="shared" si="1"/>
        <v/>
      </c>
      <c r="L35">
        <f t="shared" si="2"/>
        <v>-0.24872400167706801</v>
      </c>
      <c r="M35" t="str">
        <f t="shared" si="3"/>
        <v/>
      </c>
    </row>
    <row r="36" spans="1:13">
      <c r="A36" t="s">
        <v>344</v>
      </c>
      <c r="B36" t="s">
        <v>295</v>
      </c>
      <c r="C36" t="s">
        <v>294</v>
      </c>
      <c r="D36" t="s">
        <v>345</v>
      </c>
      <c r="E36">
        <v>-0.1890665168925976</v>
      </c>
      <c r="F36">
        <v>-0.1503099872232771</v>
      </c>
      <c r="I36" t="str">
        <f t="shared" si="0"/>
        <v/>
      </c>
      <c r="J36">
        <f t="shared" si="1"/>
        <v>-0.1890665168925976</v>
      </c>
      <c r="L36" t="str">
        <f t="shared" si="2"/>
        <v/>
      </c>
      <c r="M36">
        <f t="shared" si="3"/>
        <v>-0.1503099872232771</v>
      </c>
    </row>
    <row r="37" spans="1:13">
      <c r="A37" t="s">
        <v>346</v>
      </c>
      <c r="B37" t="s">
        <v>294</v>
      </c>
      <c r="C37" t="s">
        <v>295</v>
      </c>
      <c r="D37" t="s">
        <v>347</v>
      </c>
      <c r="E37">
        <v>-0.44300441773694171</v>
      </c>
      <c r="F37">
        <v>-0.18323239339101799</v>
      </c>
      <c r="I37">
        <f t="shared" si="0"/>
        <v>-0.44300441773694171</v>
      </c>
      <c r="J37" t="str">
        <f t="shared" si="1"/>
        <v/>
      </c>
      <c r="L37">
        <f t="shared" si="2"/>
        <v>-0.18323239339101799</v>
      </c>
      <c r="M37" t="str">
        <f t="shared" si="3"/>
        <v/>
      </c>
    </row>
    <row r="38" spans="1:13">
      <c r="A38" t="s">
        <v>346</v>
      </c>
      <c r="B38" t="s">
        <v>295</v>
      </c>
      <c r="C38" t="s">
        <v>294</v>
      </c>
      <c r="D38" t="s">
        <v>348</v>
      </c>
      <c r="E38">
        <v>0.41753205205467547</v>
      </c>
      <c r="F38">
        <v>-0.1503099872232771</v>
      </c>
      <c r="I38" t="str">
        <f t="shared" si="0"/>
        <v/>
      </c>
      <c r="J38">
        <f t="shared" si="1"/>
        <v>0.41753205205467547</v>
      </c>
      <c r="L38" t="str">
        <f t="shared" si="2"/>
        <v/>
      </c>
      <c r="M38">
        <f t="shared" si="3"/>
        <v>-0.1503099872232771</v>
      </c>
    </row>
    <row r="39" spans="1:13">
      <c r="A39" t="s">
        <v>349</v>
      </c>
      <c r="B39" t="s">
        <v>295</v>
      </c>
      <c r="C39" t="s">
        <v>294</v>
      </c>
      <c r="D39" t="s">
        <v>350</v>
      </c>
      <c r="E39">
        <v>0.55107814257480325</v>
      </c>
      <c r="F39">
        <v>-6.4481025541809178E-2</v>
      </c>
      <c r="I39" t="str">
        <f t="shared" si="0"/>
        <v/>
      </c>
      <c r="J39">
        <f t="shared" si="1"/>
        <v>0.55107814257480325</v>
      </c>
      <c r="L39" t="str">
        <f t="shared" si="2"/>
        <v/>
      </c>
      <c r="M39">
        <f t="shared" si="3"/>
        <v>-6.4481025541809178E-2</v>
      </c>
    </row>
    <row r="40" spans="1:13">
      <c r="A40" t="s">
        <v>351</v>
      </c>
      <c r="B40" t="s">
        <v>294</v>
      </c>
      <c r="C40" t="s">
        <v>295</v>
      </c>
      <c r="D40" t="s">
        <v>352</v>
      </c>
      <c r="E40">
        <v>-0.66380668238550178</v>
      </c>
      <c r="F40">
        <v>-0.22630257371763951</v>
      </c>
      <c r="I40">
        <f t="shared" si="0"/>
        <v>-0.66380668238550178</v>
      </c>
      <c r="J40" t="str">
        <f t="shared" si="1"/>
        <v/>
      </c>
      <c r="L40">
        <f t="shared" si="2"/>
        <v>-0.22630257371763951</v>
      </c>
      <c r="M40" t="str">
        <f t="shared" si="3"/>
        <v/>
      </c>
    </row>
    <row r="41" spans="1:13">
      <c r="A41" t="s">
        <v>353</v>
      </c>
      <c r="B41" t="s">
        <v>295</v>
      </c>
      <c r="C41" t="s">
        <v>294</v>
      </c>
      <c r="D41" t="s">
        <v>354</v>
      </c>
      <c r="E41">
        <v>0.66230537234932063</v>
      </c>
      <c r="F41">
        <v>1.5251088530763511E-2</v>
      </c>
      <c r="I41" t="str">
        <f t="shared" si="0"/>
        <v/>
      </c>
      <c r="J41">
        <f t="shared" si="1"/>
        <v>0.66230537234932063</v>
      </c>
      <c r="L41" t="str">
        <f t="shared" si="2"/>
        <v/>
      </c>
      <c r="M41">
        <f t="shared" si="3"/>
        <v>1.5251088530763511E-2</v>
      </c>
    </row>
    <row r="42" spans="1:13">
      <c r="A42" t="s">
        <v>353</v>
      </c>
      <c r="B42" t="s">
        <v>294</v>
      </c>
      <c r="C42" t="s">
        <v>295</v>
      </c>
      <c r="D42" t="s">
        <v>355</v>
      </c>
      <c r="E42">
        <v>-0.47977963344959818</v>
      </c>
      <c r="F42">
        <v>-0.15227677803931811</v>
      </c>
      <c r="I42">
        <f t="shared" si="0"/>
        <v>-0.47977963344959818</v>
      </c>
      <c r="J42" t="str">
        <f t="shared" si="1"/>
        <v/>
      </c>
      <c r="L42">
        <f t="shared" si="2"/>
        <v>-0.15227677803931811</v>
      </c>
      <c r="M42" t="str">
        <f t="shared" si="3"/>
        <v/>
      </c>
    </row>
    <row r="43" spans="1:13">
      <c r="A43" t="s">
        <v>356</v>
      </c>
      <c r="B43" t="s">
        <v>295</v>
      </c>
      <c r="C43" t="s">
        <v>294</v>
      </c>
      <c r="D43" t="s">
        <v>357</v>
      </c>
      <c r="E43">
        <v>-0.25472164752885429</v>
      </c>
      <c r="F43">
        <v>-0.1434710923404455</v>
      </c>
      <c r="I43" t="str">
        <f t="shared" si="0"/>
        <v/>
      </c>
      <c r="J43">
        <f t="shared" si="1"/>
        <v>-0.25472164752885429</v>
      </c>
      <c r="L43" t="str">
        <f t="shared" si="2"/>
        <v/>
      </c>
      <c r="M43">
        <f t="shared" si="3"/>
        <v>-0.1434710923404455</v>
      </c>
    </row>
    <row r="44" spans="1:13">
      <c r="A44" t="s">
        <v>356</v>
      </c>
      <c r="B44" t="s">
        <v>295</v>
      </c>
      <c r="C44" t="s">
        <v>294</v>
      </c>
      <c r="D44" t="s">
        <v>358</v>
      </c>
      <c r="E44">
        <v>0.38812972113115579</v>
      </c>
      <c r="F44">
        <v>4.703973183902127E-2</v>
      </c>
      <c r="I44" t="str">
        <f t="shared" si="0"/>
        <v/>
      </c>
      <c r="J44">
        <f t="shared" si="1"/>
        <v>0.38812972113115579</v>
      </c>
      <c r="L44" t="str">
        <f t="shared" si="2"/>
        <v/>
      </c>
      <c r="M44">
        <f t="shared" si="3"/>
        <v>4.703973183902127E-2</v>
      </c>
    </row>
    <row r="45" spans="1:13">
      <c r="A45" t="s">
        <v>356</v>
      </c>
      <c r="B45" t="s">
        <v>294</v>
      </c>
      <c r="C45" t="s">
        <v>295</v>
      </c>
      <c r="D45" t="s">
        <v>359</v>
      </c>
      <c r="E45">
        <v>0.97540255041035562</v>
      </c>
      <c r="F45">
        <v>5.325249583042041E-2</v>
      </c>
      <c r="I45">
        <f t="shared" si="0"/>
        <v>0.97540255041035562</v>
      </c>
      <c r="J45" t="str">
        <f t="shared" si="1"/>
        <v/>
      </c>
      <c r="L45">
        <f t="shared" si="2"/>
        <v>5.325249583042041E-2</v>
      </c>
      <c r="M45" t="str">
        <f t="shared" si="3"/>
        <v/>
      </c>
    </row>
    <row r="46" spans="1:13">
      <c r="A46" t="s">
        <v>360</v>
      </c>
      <c r="B46" t="s">
        <v>295</v>
      </c>
      <c r="C46" t="s">
        <v>294</v>
      </c>
      <c r="D46" t="s">
        <v>361</v>
      </c>
      <c r="E46">
        <v>0.1830292619242937</v>
      </c>
      <c r="F46">
        <v>-0.1503099872232771</v>
      </c>
      <c r="I46" t="str">
        <f t="shared" si="0"/>
        <v/>
      </c>
      <c r="J46">
        <f t="shared" si="1"/>
        <v>0.1830292619242937</v>
      </c>
      <c r="L46" t="str">
        <f t="shared" si="2"/>
        <v/>
      </c>
      <c r="M46">
        <f t="shared" si="3"/>
        <v>-0.1503099872232771</v>
      </c>
    </row>
    <row r="47" spans="1:13">
      <c r="A47" t="s">
        <v>362</v>
      </c>
      <c r="B47" t="s">
        <v>294</v>
      </c>
      <c r="C47" t="s">
        <v>295</v>
      </c>
      <c r="D47" t="s">
        <v>363</v>
      </c>
      <c r="E47">
        <v>-0.41291694400667112</v>
      </c>
      <c r="F47">
        <v>-2.411404911052328E-2</v>
      </c>
      <c r="I47">
        <f t="shared" si="0"/>
        <v>-0.41291694400667112</v>
      </c>
      <c r="J47" t="str">
        <f t="shared" si="1"/>
        <v/>
      </c>
      <c r="L47">
        <f t="shared" si="2"/>
        <v>-2.411404911052328E-2</v>
      </c>
      <c r="M47" t="str">
        <f t="shared" si="3"/>
        <v/>
      </c>
    </row>
    <row r="48" spans="1:13">
      <c r="A48" t="s">
        <v>362</v>
      </c>
      <c r="B48" t="s">
        <v>295</v>
      </c>
      <c r="C48" t="s">
        <v>294</v>
      </c>
      <c r="D48" t="s">
        <v>364</v>
      </c>
      <c r="E48">
        <v>0.88878683083345544</v>
      </c>
      <c r="F48">
        <v>-6.4491880676287314E-3</v>
      </c>
      <c r="I48" t="str">
        <f t="shared" si="0"/>
        <v/>
      </c>
      <c r="J48">
        <f t="shared" si="1"/>
        <v>0.88878683083345544</v>
      </c>
      <c r="L48" t="str">
        <f t="shared" si="2"/>
        <v/>
      </c>
      <c r="M48">
        <f t="shared" si="3"/>
        <v>-6.4491880676287314E-3</v>
      </c>
    </row>
    <row r="49" spans="1:13">
      <c r="A49" t="s">
        <v>362</v>
      </c>
      <c r="B49" t="s">
        <v>294</v>
      </c>
      <c r="C49" t="s">
        <v>295</v>
      </c>
      <c r="D49" t="s">
        <v>365</v>
      </c>
      <c r="E49">
        <v>-0.39584655215492681</v>
      </c>
      <c r="F49">
        <v>-5.5495260567878242E-2</v>
      </c>
      <c r="I49">
        <f t="shared" si="0"/>
        <v>-0.39584655215492681</v>
      </c>
      <c r="J49" t="str">
        <f t="shared" si="1"/>
        <v/>
      </c>
      <c r="L49">
        <f t="shared" si="2"/>
        <v>-5.5495260567878242E-2</v>
      </c>
      <c r="M49" t="str">
        <f t="shared" si="3"/>
        <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E3BC-C8A5-4F6D-9EC4-CC4C5C1B1579}">
  <dimension ref="A1:P47"/>
  <sheetViews>
    <sheetView topLeftCell="F1" workbookViewId="0">
      <selection activeCell="O1" sqref="O1:P1"/>
    </sheetView>
  </sheetViews>
  <sheetFormatPr defaultRowHeight="14.25"/>
  <cols>
    <col min="4" max="4" width="69" customWidth="1"/>
    <col min="5" max="5" width="18.625" bestFit="1" customWidth="1"/>
    <col min="6" max="6" width="18.75" bestFit="1" customWidth="1"/>
    <col min="7" max="7" width="29.625" bestFit="1" customWidth="1"/>
    <col min="9" max="10" width="13.875" bestFit="1" customWidth="1"/>
    <col min="12" max="13" width="13.87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366</v>
      </c>
      <c r="B2" t="s">
        <v>367</v>
      </c>
      <c r="C2" t="s">
        <v>368</v>
      </c>
      <c r="D2" t="s">
        <v>369</v>
      </c>
      <c r="E2">
        <v>-0.14762869802554951</v>
      </c>
      <c r="F2">
        <v>-0.1203740325361258</v>
      </c>
      <c r="G2">
        <v>0.84850800000000004</v>
      </c>
      <c r="I2" t="str">
        <f t="shared" ref="I2:I47" si="0">IF(B2="schnuffle1","",E2)</f>
        <v/>
      </c>
      <c r="J2">
        <f t="shared" ref="J2:J47" si="1">IF(B2="schnuffle1",E2,"")</f>
        <v>-0.14762869802554951</v>
      </c>
      <c r="L2" t="str">
        <f t="shared" ref="L2:L47" si="2">IF(B2="schnuffle1","",F2)</f>
        <v/>
      </c>
      <c r="M2">
        <f t="shared" ref="M2:M47" si="3">IF(B2="schnuffle1",F2,"")</f>
        <v>-0.1203740325361258</v>
      </c>
      <c r="O2" s="3">
        <f>_xlfn.STDEV.P(E2:E47)</f>
        <v>0.50944534478216164</v>
      </c>
      <c r="P2" s="3">
        <f>_xlfn.STDEV.P(F2:F47)</f>
        <v>9.3472737099198525E-2</v>
      </c>
    </row>
    <row r="3" spans="1:16">
      <c r="A3" t="s">
        <v>370</v>
      </c>
      <c r="B3" t="s">
        <v>367</v>
      </c>
      <c r="C3" t="s">
        <v>368</v>
      </c>
      <c r="D3" t="s">
        <v>371</v>
      </c>
      <c r="E3">
        <v>0.21196417444668739</v>
      </c>
      <c r="F3">
        <v>-0.13413892044618</v>
      </c>
      <c r="I3" t="str">
        <f t="shared" si="0"/>
        <v/>
      </c>
      <c r="J3">
        <f t="shared" si="1"/>
        <v>0.21196417444668739</v>
      </c>
      <c r="L3" t="str">
        <f t="shared" si="2"/>
        <v/>
      </c>
      <c r="M3">
        <f t="shared" si="3"/>
        <v>-0.13413892044618</v>
      </c>
    </row>
    <row r="4" spans="1:16">
      <c r="A4" t="s">
        <v>372</v>
      </c>
      <c r="B4" t="s">
        <v>367</v>
      </c>
      <c r="C4" t="s">
        <v>368</v>
      </c>
      <c r="D4" t="s">
        <v>373</v>
      </c>
      <c r="E4">
        <v>0.2013294161138475</v>
      </c>
      <c r="F4">
        <v>-0.14701452946585039</v>
      </c>
      <c r="I4" t="str">
        <f t="shared" si="0"/>
        <v/>
      </c>
      <c r="J4">
        <f t="shared" si="1"/>
        <v>0.2013294161138475</v>
      </c>
      <c r="L4" t="str">
        <f t="shared" si="2"/>
        <v/>
      </c>
      <c r="M4">
        <f t="shared" si="3"/>
        <v>-0.14701452946585039</v>
      </c>
    </row>
    <row r="5" spans="1:16">
      <c r="A5" t="s">
        <v>374</v>
      </c>
      <c r="B5" t="s">
        <v>367</v>
      </c>
      <c r="C5" t="s">
        <v>368</v>
      </c>
      <c r="D5" t="s">
        <v>375</v>
      </c>
      <c r="E5">
        <v>0.14330954787049621</v>
      </c>
      <c r="F5">
        <v>-0.1162428476701983</v>
      </c>
      <c r="I5" t="str">
        <f t="shared" si="0"/>
        <v/>
      </c>
      <c r="J5">
        <f t="shared" si="1"/>
        <v>0.14330954787049621</v>
      </c>
      <c r="L5" t="str">
        <f t="shared" si="2"/>
        <v/>
      </c>
      <c r="M5">
        <f t="shared" si="3"/>
        <v>-0.1162428476701983</v>
      </c>
    </row>
    <row r="6" spans="1:16">
      <c r="A6" t="s">
        <v>376</v>
      </c>
      <c r="B6" t="s">
        <v>368</v>
      </c>
      <c r="C6" t="s">
        <v>367</v>
      </c>
      <c r="D6" t="s">
        <v>377</v>
      </c>
      <c r="E6">
        <v>-0.67984502213283204</v>
      </c>
      <c r="F6">
        <v>-0.24473696377762949</v>
      </c>
      <c r="I6">
        <f t="shared" si="0"/>
        <v>-0.67984502213283204</v>
      </c>
      <c r="J6" t="str">
        <f t="shared" si="1"/>
        <v/>
      </c>
      <c r="L6">
        <f t="shared" si="2"/>
        <v>-0.24473696377762949</v>
      </c>
      <c r="M6" t="str">
        <f t="shared" si="3"/>
        <v/>
      </c>
    </row>
    <row r="7" spans="1:16">
      <c r="A7" t="s">
        <v>378</v>
      </c>
      <c r="B7" t="s">
        <v>367</v>
      </c>
      <c r="C7" t="s">
        <v>368</v>
      </c>
      <c r="D7" t="s">
        <v>379</v>
      </c>
      <c r="E7">
        <v>-0.12575587019405449</v>
      </c>
      <c r="F7">
        <v>-0.1503099872232771</v>
      </c>
      <c r="I7" t="str">
        <f t="shared" si="0"/>
        <v/>
      </c>
      <c r="J7">
        <f t="shared" si="1"/>
        <v>-0.12575587019405449</v>
      </c>
      <c r="L7" t="str">
        <f t="shared" si="2"/>
        <v/>
      </c>
      <c r="M7">
        <f t="shared" si="3"/>
        <v>-0.1503099872232771</v>
      </c>
    </row>
    <row r="8" spans="1:16">
      <c r="A8" t="s">
        <v>380</v>
      </c>
      <c r="B8" t="s">
        <v>367</v>
      </c>
      <c r="C8" t="s">
        <v>368</v>
      </c>
      <c r="D8" t="s">
        <v>381</v>
      </c>
      <c r="E8">
        <v>0.54809178914503187</v>
      </c>
      <c r="F8">
        <v>-6.29526197331578E-2</v>
      </c>
      <c r="I8" t="str">
        <f t="shared" si="0"/>
        <v/>
      </c>
      <c r="J8">
        <f t="shared" si="1"/>
        <v>0.54809178914503187</v>
      </c>
      <c r="L8" t="str">
        <f t="shared" si="2"/>
        <v/>
      </c>
      <c r="M8">
        <f t="shared" si="3"/>
        <v>-6.29526197331578E-2</v>
      </c>
    </row>
    <row r="9" spans="1:16">
      <c r="A9" t="s">
        <v>382</v>
      </c>
      <c r="B9" t="s">
        <v>367</v>
      </c>
      <c r="C9" t="s">
        <v>368</v>
      </c>
      <c r="D9" t="s">
        <v>383</v>
      </c>
      <c r="E9">
        <v>-0.28722237536228179</v>
      </c>
      <c r="F9">
        <v>-0.15346993202024581</v>
      </c>
      <c r="I9" t="str">
        <f t="shared" si="0"/>
        <v/>
      </c>
      <c r="J9">
        <f t="shared" si="1"/>
        <v>-0.28722237536228179</v>
      </c>
      <c r="L9" t="str">
        <f t="shared" si="2"/>
        <v/>
      </c>
      <c r="M9">
        <f t="shared" si="3"/>
        <v>-0.15346993202024581</v>
      </c>
    </row>
    <row r="10" spans="1:16">
      <c r="A10" t="s">
        <v>384</v>
      </c>
      <c r="B10" t="s">
        <v>368</v>
      </c>
      <c r="C10" t="s">
        <v>367</v>
      </c>
      <c r="D10" t="s">
        <v>385</v>
      </c>
      <c r="E10">
        <v>-0.29950890598815039</v>
      </c>
      <c r="F10">
        <v>-0.1700999991660504</v>
      </c>
      <c r="I10">
        <f t="shared" si="0"/>
        <v>-0.29950890598815039</v>
      </c>
      <c r="J10" t="str">
        <f t="shared" si="1"/>
        <v/>
      </c>
      <c r="L10">
        <f t="shared" si="2"/>
        <v>-0.1700999991660504</v>
      </c>
      <c r="M10" t="str">
        <f t="shared" si="3"/>
        <v/>
      </c>
    </row>
    <row r="11" spans="1:16">
      <c r="A11" t="s">
        <v>386</v>
      </c>
      <c r="B11" t="s">
        <v>367</v>
      </c>
      <c r="C11" t="s">
        <v>368</v>
      </c>
      <c r="D11" t="s">
        <v>387</v>
      </c>
      <c r="E11">
        <v>-0.44178144794440488</v>
      </c>
      <c r="F11">
        <v>-9.3970342201716073E-2</v>
      </c>
      <c r="I11" t="str">
        <f t="shared" si="0"/>
        <v/>
      </c>
      <c r="J11">
        <f t="shared" si="1"/>
        <v>-0.44178144794440488</v>
      </c>
      <c r="L11" t="str">
        <f t="shared" si="2"/>
        <v/>
      </c>
      <c r="M11">
        <f t="shared" si="3"/>
        <v>-9.3970342201716073E-2</v>
      </c>
    </row>
    <row r="12" spans="1:16">
      <c r="A12" t="s">
        <v>388</v>
      </c>
      <c r="B12" t="s">
        <v>368</v>
      </c>
      <c r="C12" t="s">
        <v>367</v>
      </c>
      <c r="D12" t="s">
        <v>389</v>
      </c>
      <c r="E12">
        <v>-0.34042319434943602</v>
      </c>
      <c r="F12">
        <v>-0.30512248386400009</v>
      </c>
      <c r="I12">
        <f t="shared" si="0"/>
        <v>-0.34042319434943602</v>
      </c>
      <c r="J12" t="str">
        <f t="shared" si="1"/>
        <v/>
      </c>
      <c r="L12">
        <f t="shared" si="2"/>
        <v>-0.30512248386400009</v>
      </c>
      <c r="M12" t="str">
        <f t="shared" si="3"/>
        <v/>
      </c>
    </row>
    <row r="13" spans="1:16">
      <c r="A13" t="s">
        <v>388</v>
      </c>
      <c r="B13" t="s">
        <v>368</v>
      </c>
      <c r="C13" t="s">
        <v>367</v>
      </c>
      <c r="D13" t="s">
        <v>390</v>
      </c>
      <c r="E13">
        <v>-0.35487159711995492</v>
      </c>
      <c r="F13">
        <v>-0.1503099872232771</v>
      </c>
      <c r="I13">
        <f t="shared" si="0"/>
        <v>-0.35487159711995492</v>
      </c>
      <c r="J13" t="str">
        <f t="shared" si="1"/>
        <v/>
      </c>
      <c r="L13">
        <f t="shared" si="2"/>
        <v>-0.1503099872232771</v>
      </c>
      <c r="M13" t="str">
        <f t="shared" si="3"/>
        <v/>
      </c>
    </row>
    <row r="14" spans="1:16">
      <c r="A14" t="s">
        <v>388</v>
      </c>
      <c r="B14" t="s">
        <v>367</v>
      </c>
      <c r="C14" t="s">
        <v>368</v>
      </c>
      <c r="D14" t="s">
        <v>391</v>
      </c>
      <c r="E14">
        <v>0.85783240217210111</v>
      </c>
      <c r="F14">
        <v>-1.896890942299384E-2</v>
      </c>
      <c r="I14" t="str">
        <f t="shared" si="0"/>
        <v/>
      </c>
      <c r="J14">
        <f t="shared" si="1"/>
        <v>0.85783240217210111</v>
      </c>
      <c r="L14" t="str">
        <f t="shared" si="2"/>
        <v/>
      </c>
      <c r="M14">
        <f t="shared" si="3"/>
        <v>-1.896890942299384E-2</v>
      </c>
    </row>
    <row r="15" spans="1:16">
      <c r="A15" t="s">
        <v>388</v>
      </c>
      <c r="B15" t="s">
        <v>368</v>
      </c>
      <c r="C15" t="s">
        <v>367</v>
      </c>
      <c r="D15" t="s">
        <v>392</v>
      </c>
      <c r="E15">
        <v>-0.52087887978727099</v>
      </c>
      <c r="F15">
        <v>-0.16235572632534209</v>
      </c>
      <c r="I15">
        <f t="shared" si="0"/>
        <v>-0.52087887978727099</v>
      </c>
      <c r="J15" t="str">
        <f t="shared" si="1"/>
        <v/>
      </c>
      <c r="L15">
        <f t="shared" si="2"/>
        <v>-0.16235572632534209</v>
      </c>
      <c r="M15" t="str">
        <f t="shared" si="3"/>
        <v/>
      </c>
    </row>
    <row r="16" spans="1:16">
      <c r="A16" t="s">
        <v>393</v>
      </c>
      <c r="B16" t="s">
        <v>368</v>
      </c>
      <c r="C16" t="s">
        <v>367</v>
      </c>
      <c r="D16" t="s">
        <v>394</v>
      </c>
      <c r="E16">
        <v>-0.1734899993359196</v>
      </c>
      <c r="F16">
        <v>-0.1036981525136232</v>
      </c>
      <c r="I16">
        <f t="shared" si="0"/>
        <v>-0.1734899993359196</v>
      </c>
      <c r="J16" t="str">
        <f t="shared" si="1"/>
        <v/>
      </c>
      <c r="L16">
        <f t="shared" si="2"/>
        <v>-0.1036981525136232</v>
      </c>
      <c r="M16" t="str">
        <f t="shared" si="3"/>
        <v/>
      </c>
    </row>
    <row r="17" spans="1:13">
      <c r="A17" t="s">
        <v>393</v>
      </c>
      <c r="B17" t="s">
        <v>368</v>
      </c>
      <c r="C17" t="s">
        <v>367</v>
      </c>
      <c r="D17" t="s">
        <v>395</v>
      </c>
      <c r="E17">
        <v>-3.7251720761266649E-2</v>
      </c>
      <c r="F17">
        <v>-0.14766935413203519</v>
      </c>
      <c r="I17">
        <f t="shared" si="0"/>
        <v>-3.7251720761266649E-2</v>
      </c>
      <c r="J17" t="str">
        <f t="shared" si="1"/>
        <v/>
      </c>
      <c r="L17">
        <f t="shared" si="2"/>
        <v>-0.14766935413203519</v>
      </c>
      <c r="M17" t="str">
        <f t="shared" si="3"/>
        <v/>
      </c>
    </row>
    <row r="18" spans="1:13">
      <c r="A18" t="s">
        <v>393</v>
      </c>
      <c r="B18" t="s">
        <v>367</v>
      </c>
      <c r="C18" t="s">
        <v>368</v>
      </c>
      <c r="D18" t="s">
        <v>396</v>
      </c>
      <c r="E18">
        <v>-0.43968159941914031</v>
      </c>
      <c r="F18">
        <v>-0.2120082511988827</v>
      </c>
      <c r="I18" t="str">
        <f t="shared" si="0"/>
        <v/>
      </c>
      <c r="J18">
        <f t="shared" si="1"/>
        <v>-0.43968159941914031</v>
      </c>
      <c r="L18" t="str">
        <f t="shared" si="2"/>
        <v/>
      </c>
      <c r="M18">
        <f t="shared" si="3"/>
        <v>-0.2120082511988827</v>
      </c>
    </row>
    <row r="19" spans="1:13">
      <c r="A19" t="s">
        <v>397</v>
      </c>
      <c r="B19" t="s">
        <v>367</v>
      </c>
      <c r="C19" t="s">
        <v>368</v>
      </c>
      <c r="D19" t="s">
        <v>398</v>
      </c>
      <c r="E19">
        <v>-0.14757379549832761</v>
      </c>
      <c r="F19">
        <v>-0.1503099872232771</v>
      </c>
      <c r="I19" t="str">
        <f t="shared" si="0"/>
        <v/>
      </c>
      <c r="J19">
        <f t="shared" si="1"/>
        <v>-0.14757379549832761</v>
      </c>
      <c r="L19" t="str">
        <f t="shared" si="2"/>
        <v/>
      </c>
      <c r="M19">
        <f t="shared" si="3"/>
        <v>-0.1503099872232771</v>
      </c>
    </row>
    <row r="20" spans="1:13">
      <c r="A20" t="s">
        <v>397</v>
      </c>
      <c r="B20" t="s">
        <v>367</v>
      </c>
      <c r="C20" t="s">
        <v>368</v>
      </c>
      <c r="D20" t="s">
        <v>399</v>
      </c>
      <c r="E20">
        <v>0.29757059928619661</v>
      </c>
      <c r="F20">
        <v>-2.9752483579460361E-2</v>
      </c>
      <c r="I20" t="str">
        <f t="shared" si="0"/>
        <v/>
      </c>
      <c r="J20">
        <f t="shared" si="1"/>
        <v>0.29757059928619661</v>
      </c>
      <c r="L20" t="str">
        <f t="shared" si="2"/>
        <v/>
      </c>
      <c r="M20">
        <f t="shared" si="3"/>
        <v>-2.9752483579460361E-2</v>
      </c>
    </row>
    <row r="21" spans="1:13">
      <c r="A21" t="s">
        <v>400</v>
      </c>
      <c r="B21" t="s">
        <v>368</v>
      </c>
      <c r="C21" t="s">
        <v>367</v>
      </c>
      <c r="D21" t="s">
        <v>401</v>
      </c>
      <c r="E21">
        <v>0.82443502467533381</v>
      </c>
      <c r="F21">
        <v>3.8934884024066752E-2</v>
      </c>
      <c r="I21">
        <f t="shared" si="0"/>
        <v>0.82443502467533381</v>
      </c>
      <c r="J21" t="str">
        <f t="shared" si="1"/>
        <v/>
      </c>
      <c r="L21">
        <f t="shared" si="2"/>
        <v>3.8934884024066752E-2</v>
      </c>
      <c r="M21" t="str">
        <f t="shared" si="3"/>
        <v/>
      </c>
    </row>
    <row r="22" spans="1:13">
      <c r="A22" t="s">
        <v>402</v>
      </c>
      <c r="B22" t="s">
        <v>368</v>
      </c>
      <c r="C22" t="s">
        <v>367</v>
      </c>
      <c r="D22" t="s">
        <v>403</v>
      </c>
      <c r="E22">
        <v>-0.27226143622713811</v>
      </c>
      <c r="F22">
        <v>-0.1541771185421176</v>
      </c>
      <c r="I22">
        <f t="shared" si="0"/>
        <v>-0.27226143622713811</v>
      </c>
      <c r="J22" t="str">
        <f t="shared" si="1"/>
        <v/>
      </c>
      <c r="L22">
        <f t="shared" si="2"/>
        <v>-0.1541771185421176</v>
      </c>
      <c r="M22" t="str">
        <f t="shared" si="3"/>
        <v/>
      </c>
    </row>
    <row r="23" spans="1:13">
      <c r="A23" t="s">
        <v>402</v>
      </c>
      <c r="B23" t="s">
        <v>367</v>
      </c>
      <c r="C23" t="s">
        <v>368</v>
      </c>
      <c r="D23" t="s">
        <v>404</v>
      </c>
      <c r="E23">
        <v>-0.84185789792501442</v>
      </c>
      <c r="F23">
        <v>-0.2019818974797635</v>
      </c>
      <c r="I23" t="str">
        <f t="shared" si="0"/>
        <v/>
      </c>
      <c r="J23">
        <f t="shared" si="1"/>
        <v>-0.84185789792501442</v>
      </c>
      <c r="L23" t="str">
        <f t="shared" si="2"/>
        <v/>
      </c>
      <c r="M23">
        <f t="shared" si="3"/>
        <v>-0.2019818974797635</v>
      </c>
    </row>
    <row r="24" spans="1:13">
      <c r="A24" t="s">
        <v>402</v>
      </c>
      <c r="B24" t="s">
        <v>368</v>
      </c>
      <c r="C24" t="s">
        <v>367</v>
      </c>
      <c r="D24" t="s">
        <v>405</v>
      </c>
      <c r="E24">
        <v>-0.522541830307786</v>
      </c>
      <c r="F24">
        <v>-0.18123569414542559</v>
      </c>
      <c r="I24">
        <f t="shared" si="0"/>
        <v>-0.522541830307786</v>
      </c>
      <c r="J24" t="str">
        <f t="shared" si="1"/>
        <v/>
      </c>
      <c r="L24">
        <f t="shared" si="2"/>
        <v>-0.18123569414542559</v>
      </c>
      <c r="M24" t="str">
        <f t="shared" si="3"/>
        <v/>
      </c>
    </row>
    <row r="25" spans="1:13">
      <c r="A25" t="s">
        <v>402</v>
      </c>
      <c r="B25" t="s">
        <v>368</v>
      </c>
      <c r="C25" t="s">
        <v>367</v>
      </c>
      <c r="D25" t="s">
        <v>406</v>
      </c>
      <c r="E25">
        <v>-0.14757379549832761</v>
      </c>
      <c r="F25">
        <v>-0.1503099872232771</v>
      </c>
      <c r="I25">
        <f t="shared" si="0"/>
        <v>-0.14757379549832761</v>
      </c>
      <c r="J25" t="str">
        <f t="shared" si="1"/>
        <v/>
      </c>
      <c r="L25">
        <f t="shared" si="2"/>
        <v>-0.1503099872232771</v>
      </c>
      <c r="M25" t="str">
        <f t="shared" si="3"/>
        <v/>
      </c>
    </row>
    <row r="26" spans="1:13">
      <c r="A26" t="s">
        <v>402</v>
      </c>
      <c r="B26" t="s">
        <v>367</v>
      </c>
      <c r="C26" t="s">
        <v>368</v>
      </c>
      <c r="D26" t="s">
        <v>407</v>
      </c>
      <c r="E26">
        <v>0.15166242907881289</v>
      </c>
      <c r="F26">
        <v>-0.152181180130154</v>
      </c>
      <c r="I26" t="str">
        <f t="shared" si="0"/>
        <v/>
      </c>
      <c r="J26">
        <f t="shared" si="1"/>
        <v>0.15166242907881289</v>
      </c>
      <c r="L26" t="str">
        <f t="shared" si="2"/>
        <v/>
      </c>
      <c r="M26">
        <f t="shared" si="3"/>
        <v>-0.152181180130154</v>
      </c>
    </row>
    <row r="27" spans="1:13">
      <c r="A27" t="s">
        <v>408</v>
      </c>
      <c r="B27" t="s">
        <v>368</v>
      </c>
      <c r="C27" t="s">
        <v>367</v>
      </c>
      <c r="D27" t="s">
        <v>409</v>
      </c>
      <c r="E27">
        <v>-0.41731476183451971</v>
      </c>
      <c r="F27">
        <v>-0.1840310193233067</v>
      </c>
      <c r="I27">
        <f t="shared" si="0"/>
        <v>-0.41731476183451971</v>
      </c>
      <c r="J27" t="str">
        <f t="shared" si="1"/>
        <v/>
      </c>
      <c r="L27">
        <f t="shared" si="2"/>
        <v>-0.1840310193233067</v>
      </c>
      <c r="M27" t="str">
        <f t="shared" si="3"/>
        <v/>
      </c>
    </row>
    <row r="28" spans="1:13">
      <c r="A28" t="s">
        <v>408</v>
      </c>
      <c r="B28" t="s">
        <v>368</v>
      </c>
      <c r="C28" t="s">
        <v>367</v>
      </c>
      <c r="D28" t="s">
        <v>410</v>
      </c>
      <c r="E28">
        <v>-4.3931342361460179E-2</v>
      </c>
      <c r="F28">
        <v>-0.1503099872232771</v>
      </c>
      <c r="I28">
        <f t="shared" si="0"/>
        <v>-4.3931342361460179E-2</v>
      </c>
      <c r="J28" t="str">
        <f t="shared" si="1"/>
        <v/>
      </c>
      <c r="L28">
        <f t="shared" si="2"/>
        <v>-0.1503099872232771</v>
      </c>
      <c r="M28" t="str">
        <f t="shared" si="3"/>
        <v/>
      </c>
    </row>
    <row r="29" spans="1:13">
      <c r="A29" t="s">
        <v>411</v>
      </c>
      <c r="B29" t="s">
        <v>368</v>
      </c>
      <c r="C29" t="s">
        <v>367</v>
      </c>
      <c r="D29" t="s">
        <v>412</v>
      </c>
      <c r="E29">
        <v>-0.36249004354480818</v>
      </c>
      <c r="F29">
        <v>-0.1503099872232771</v>
      </c>
      <c r="I29">
        <f t="shared" si="0"/>
        <v>-0.36249004354480818</v>
      </c>
      <c r="J29" t="str">
        <f t="shared" si="1"/>
        <v/>
      </c>
      <c r="L29">
        <f t="shared" si="2"/>
        <v>-0.1503099872232771</v>
      </c>
      <c r="M29" t="str">
        <f t="shared" si="3"/>
        <v/>
      </c>
    </row>
    <row r="30" spans="1:13">
      <c r="A30" t="s">
        <v>411</v>
      </c>
      <c r="B30" t="s">
        <v>368</v>
      </c>
      <c r="C30" t="s">
        <v>367</v>
      </c>
      <c r="D30" t="s">
        <v>413</v>
      </c>
      <c r="E30">
        <v>-0.6687639207916638</v>
      </c>
      <c r="F30">
        <v>-0.2330791633397957</v>
      </c>
      <c r="I30">
        <f t="shared" si="0"/>
        <v>-0.6687639207916638</v>
      </c>
      <c r="J30" t="str">
        <f t="shared" si="1"/>
        <v/>
      </c>
      <c r="L30">
        <f t="shared" si="2"/>
        <v>-0.2330791633397957</v>
      </c>
      <c r="M30" t="str">
        <f t="shared" si="3"/>
        <v/>
      </c>
    </row>
    <row r="31" spans="1:13">
      <c r="A31" t="s">
        <v>411</v>
      </c>
      <c r="B31" t="s">
        <v>367</v>
      </c>
      <c r="C31" t="s">
        <v>368</v>
      </c>
      <c r="D31" t="s">
        <v>414</v>
      </c>
      <c r="E31">
        <v>-0.92630689207781103</v>
      </c>
      <c r="F31">
        <v>-0.37375617247723458</v>
      </c>
      <c r="I31" t="str">
        <f t="shared" si="0"/>
        <v/>
      </c>
      <c r="J31">
        <f t="shared" si="1"/>
        <v>-0.92630689207781103</v>
      </c>
      <c r="L31" t="str">
        <f t="shared" si="2"/>
        <v/>
      </c>
      <c r="M31">
        <f t="shared" si="3"/>
        <v>-0.37375617247723458</v>
      </c>
    </row>
    <row r="32" spans="1:13">
      <c r="A32" t="s">
        <v>415</v>
      </c>
      <c r="B32" t="s">
        <v>368</v>
      </c>
      <c r="C32" t="s">
        <v>367</v>
      </c>
      <c r="D32" t="s">
        <v>416</v>
      </c>
      <c r="E32">
        <v>0.12667932929386619</v>
      </c>
      <c r="F32">
        <v>-0.15280754097783311</v>
      </c>
      <c r="I32">
        <f t="shared" si="0"/>
        <v>0.12667932929386619</v>
      </c>
      <c r="J32" t="str">
        <f t="shared" si="1"/>
        <v/>
      </c>
      <c r="L32">
        <f t="shared" si="2"/>
        <v>-0.15280754097783311</v>
      </c>
      <c r="M32" t="str">
        <f t="shared" si="3"/>
        <v/>
      </c>
    </row>
    <row r="33" spans="1:13">
      <c r="A33" t="s">
        <v>417</v>
      </c>
      <c r="B33" t="s">
        <v>368</v>
      </c>
      <c r="C33" t="s">
        <v>367</v>
      </c>
      <c r="D33" t="s">
        <v>418</v>
      </c>
      <c r="E33">
        <v>0.66836647051402243</v>
      </c>
      <c r="F33">
        <v>-4.7751502997484097E-2</v>
      </c>
      <c r="I33">
        <f t="shared" si="0"/>
        <v>0.66836647051402243</v>
      </c>
      <c r="J33" t="str">
        <f t="shared" si="1"/>
        <v/>
      </c>
      <c r="L33">
        <f t="shared" si="2"/>
        <v>-4.7751502997484097E-2</v>
      </c>
      <c r="M33" t="str">
        <f t="shared" si="3"/>
        <v/>
      </c>
    </row>
    <row r="34" spans="1:13">
      <c r="A34" t="s">
        <v>419</v>
      </c>
      <c r="B34" t="s">
        <v>368</v>
      </c>
      <c r="C34" t="s">
        <v>367</v>
      </c>
      <c r="D34" t="s">
        <v>420</v>
      </c>
      <c r="E34">
        <v>-0.69794942761710588</v>
      </c>
      <c r="F34">
        <v>-0.1590819642264229</v>
      </c>
      <c r="I34">
        <f t="shared" si="0"/>
        <v>-0.69794942761710588</v>
      </c>
      <c r="J34" t="str">
        <f t="shared" si="1"/>
        <v/>
      </c>
      <c r="L34">
        <f t="shared" si="2"/>
        <v>-0.1590819642264229</v>
      </c>
      <c r="M34" t="str">
        <f t="shared" si="3"/>
        <v/>
      </c>
    </row>
    <row r="35" spans="1:13">
      <c r="A35" t="s">
        <v>419</v>
      </c>
      <c r="B35" t="s">
        <v>367</v>
      </c>
      <c r="C35" t="s">
        <v>368</v>
      </c>
      <c r="D35" t="s">
        <v>421</v>
      </c>
      <c r="E35">
        <v>0.89830442762202356</v>
      </c>
      <c r="F35">
        <v>9.4298938552030642E-2</v>
      </c>
      <c r="I35" t="str">
        <f t="shared" si="0"/>
        <v/>
      </c>
      <c r="J35">
        <f t="shared" si="1"/>
        <v>0.89830442762202356</v>
      </c>
      <c r="L35" t="str">
        <f t="shared" si="2"/>
        <v/>
      </c>
      <c r="M35">
        <f t="shared" si="3"/>
        <v>9.4298938552030642E-2</v>
      </c>
    </row>
    <row r="36" spans="1:13">
      <c r="A36" t="s">
        <v>422</v>
      </c>
      <c r="B36" t="s">
        <v>368</v>
      </c>
      <c r="C36" t="s">
        <v>367</v>
      </c>
      <c r="D36" t="s">
        <v>423</v>
      </c>
      <c r="E36">
        <v>0.31893020618769002</v>
      </c>
      <c r="F36">
        <v>-0.14363281835948569</v>
      </c>
      <c r="I36">
        <f t="shared" si="0"/>
        <v>0.31893020618769002</v>
      </c>
      <c r="J36" t="str">
        <f t="shared" si="1"/>
        <v/>
      </c>
      <c r="L36">
        <f t="shared" si="2"/>
        <v>-0.14363281835948569</v>
      </c>
      <c r="M36" t="str">
        <f t="shared" si="3"/>
        <v/>
      </c>
    </row>
    <row r="37" spans="1:13">
      <c r="A37" t="s">
        <v>424</v>
      </c>
      <c r="B37" t="s">
        <v>368</v>
      </c>
      <c r="C37" t="s">
        <v>367</v>
      </c>
      <c r="D37" t="s">
        <v>425</v>
      </c>
      <c r="E37">
        <v>-1.2492024754197081E-2</v>
      </c>
      <c r="F37">
        <v>-0.1503099872232771</v>
      </c>
      <c r="I37">
        <f t="shared" si="0"/>
        <v>-1.2492024754197081E-2</v>
      </c>
      <c r="J37" t="str">
        <f t="shared" si="1"/>
        <v/>
      </c>
      <c r="L37">
        <f t="shared" si="2"/>
        <v>-0.1503099872232771</v>
      </c>
      <c r="M37" t="str">
        <f t="shared" si="3"/>
        <v/>
      </c>
    </row>
    <row r="38" spans="1:13">
      <c r="A38" t="s">
        <v>426</v>
      </c>
      <c r="B38" t="s">
        <v>367</v>
      </c>
      <c r="C38" t="s">
        <v>368</v>
      </c>
      <c r="D38" t="s">
        <v>427</v>
      </c>
      <c r="E38">
        <v>-6.7923186425453641E-2</v>
      </c>
      <c r="F38">
        <v>-0.19310824307565849</v>
      </c>
      <c r="I38" t="str">
        <f t="shared" si="0"/>
        <v/>
      </c>
      <c r="J38">
        <f t="shared" si="1"/>
        <v>-6.7923186425453641E-2</v>
      </c>
      <c r="L38" t="str">
        <f t="shared" si="2"/>
        <v/>
      </c>
      <c r="M38">
        <f t="shared" si="3"/>
        <v>-0.19310824307565849</v>
      </c>
    </row>
    <row r="39" spans="1:13">
      <c r="A39" t="s">
        <v>426</v>
      </c>
      <c r="B39" t="s">
        <v>367</v>
      </c>
      <c r="C39" t="s">
        <v>368</v>
      </c>
      <c r="D39" t="s">
        <v>428</v>
      </c>
      <c r="E39">
        <v>-0.14757379549832761</v>
      </c>
      <c r="F39">
        <v>-0.1503099872232771</v>
      </c>
      <c r="I39" t="str">
        <f t="shared" si="0"/>
        <v/>
      </c>
      <c r="J39">
        <f t="shared" si="1"/>
        <v>-0.14757379549832761</v>
      </c>
      <c r="L39" t="str">
        <f t="shared" si="2"/>
        <v/>
      </c>
      <c r="M39">
        <f t="shared" si="3"/>
        <v>-0.1503099872232771</v>
      </c>
    </row>
    <row r="40" spans="1:13">
      <c r="A40" t="s">
        <v>426</v>
      </c>
      <c r="B40" t="s">
        <v>368</v>
      </c>
      <c r="C40" t="s">
        <v>367</v>
      </c>
      <c r="D40" t="s">
        <v>359</v>
      </c>
      <c r="E40">
        <v>0.97540255041035562</v>
      </c>
      <c r="F40">
        <v>5.325249583042041E-2</v>
      </c>
      <c r="I40">
        <f t="shared" si="0"/>
        <v>0.97540255041035562</v>
      </c>
      <c r="J40" t="str">
        <f t="shared" si="1"/>
        <v/>
      </c>
      <c r="L40">
        <f t="shared" si="2"/>
        <v>5.325249583042041E-2</v>
      </c>
      <c r="M40" t="str">
        <f t="shared" si="3"/>
        <v/>
      </c>
    </row>
    <row r="41" spans="1:13">
      <c r="A41" t="s">
        <v>429</v>
      </c>
      <c r="B41" t="s">
        <v>368</v>
      </c>
      <c r="C41" t="s">
        <v>367</v>
      </c>
      <c r="D41" t="s">
        <v>430</v>
      </c>
      <c r="E41">
        <v>0.38024477996854639</v>
      </c>
      <c r="F41">
        <v>-0.13671977736632329</v>
      </c>
      <c r="I41">
        <f t="shared" si="0"/>
        <v>0.38024477996854639</v>
      </c>
      <c r="J41" t="str">
        <f t="shared" si="1"/>
        <v/>
      </c>
      <c r="L41">
        <f t="shared" si="2"/>
        <v>-0.13671977736632329</v>
      </c>
      <c r="M41" t="str">
        <f t="shared" si="3"/>
        <v/>
      </c>
    </row>
    <row r="42" spans="1:13">
      <c r="A42" t="s">
        <v>429</v>
      </c>
      <c r="B42" t="s">
        <v>367</v>
      </c>
      <c r="C42" t="s">
        <v>368</v>
      </c>
      <c r="D42" t="s">
        <v>431</v>
      </c>
      <c r="E42">
        <v>-0.60682533117344772</v>
      </c>
      <c r="F42">
        <v>-0.249766472518715</v>
      </c>
      <c r="I42" t="str">
        <f t="shared" si="0"/>
        <v/>
      </c>
      <c r="J42">
        <f t="shared" si="1"/>
        <v>-0.60682533117344772</v>
      </c>
      <c r="L42" t="str">
        <f t="shared" si="2"/>
        <v/>
      </c>
      <c r="M42">
        <f t="shared" si="3"/>
        <v>-0.249766472518715</v>
      </c>
    </row>
    <row r="43" spans="1:13">
      <c r="A43" t="s">
        <v>432</v>
      </c>
      <c r="B43" t="s">
        <v>368</v>
      </c>
      <c r="C43" t="s">
        <v>367</v>
      </c>
      <c r="D43" t="s">
        <v>433</v>
      </c>
      <c r="E43">
        <v>-0.74698072048935726</v>
      </c>
      <c r="F43">
        <v>-0.2261798801215579</v>
      </c>
      <c r="I43">
        <f t="shared" si="0"/>
        <v>-0.74698072048935726</v>
      </c>
      <c r="J43" t="str">
        <f t="shared" si="1"/>
        <v/>
      </c>
      <c r="L43">
        <f t="shared" si="2"/>
        <v>-0.2261798801215579</v>
      </c>
      <c r="M43" t="str">
        <f t="shared" si="3"/>
        <v/>
      </c>
    </row>
    <row r="44" spans="1:13">
      <c r="A44" t="s">
        <v>432</v>
      </c>
      <c r="B44" t="s">
        <v>368</v>
      </c>
      <c r="C44" t="s">
        <v>367</v>
      </c>
      <c r="D44" t="s">
        <v>434</v>
      </c>
      <c r="E44">
        <v>0.1181390849602211</v>
      </c>
      <c r="F44">
        <v>-0.16186600323409331</v>
      </c>
      <c r="I44">
        <f t="shared" si="0"/>
        <v>0.1181390849602211</v>
      </c>
      <c r="J44" t="str">
        <f t="shared" si="1"/>
        <v/>
      </c>
      <c r="L44">
        <f t="shared" si="2"/>
        <v>-0.16186600323409331</v>
      </c>
      <c r="M44" t="str">
        <f t="shared" si="3"/>
        <v/>
      </c>
    </row>
    <row r="45" spans="1:13">
      <c r="A45" t="s">
        <v>435</v>
      </c>
      <c r="B45" t="s">
        <v>368</v>
      </c>
      <c r="C45" t="s">
        <v>367</v>
      </c>
      <c r="D45" t="s">
        <v>436</v>
      </c>
      <c r="E45">
        <v>-0.35307750978689662</v>
      </c>
      <c r="F45">
        <v>-6.8614494063515108E-2</v>
      </c>
      <c r="I45">
        <f t="shared" si="0"/>
        <v>-0.35307750978689662</v>
      </c>
      <c r="J45" t="str">
        <f t="shared" si="1"/>
        <v/>
      </c>
      <c r="L45">
        <f t="shared" si="2"/>
        <v>-6.8614494063515108E-2</v>
      </c>
      <c r="M45" t="str">
        <f t="shared" si="3"/>
        <v/>
      </c>
    </row>
    <row r="46" spans="1:13">
      <c r="A46" t="s">
        <v>435</v>
      </c>
      <c r="B46" t="s">
        <v>368</v>
      </c>
      <c r="C46" t="s">
        <v>367</v>
      </c>
      <c r="D46" t="s">
        <v>437</v>
      </c>
      <c r="E46">
        <v>0.9243799139209139</v>
      </c>
      <c r="F46">
        <v>5.2608984521452178E-2</v>
      </c>
      <c r="I46">
        <f t="shared" si="0"/>
        <v>0.9243799139209139</v>
      </c>
      <c r="J46" t="str">
        <f t="shared" si="1"/>
        <v/>
      </c>
      <c r="L46">
        <f t="shared" si="2"/>
        <v>5.2608984521452178E-2</v>
      </c>
      <c r="M46" t="str">
        <f t="shared" si="3"/>
        <v/>
      </c>
    </row>
    <row r="47" spans="1:13">
      <c r="A47" t="s">
        <v>435</v>
      </c>
      <c r="B47" t="s">
        <v>367</v>
      </c>
      <c r="C47" t="s">
        <v>368</v>
      </c>
      <c r="D47" t="s">
        <v>438</v>
      </c>
      <c r="E47">
        <v>0.94669371301865346</v>
      </c>
      <c r="F47">
        <v>8.7156085677584316E-2</v>
      </c>
      <c r="I47" t="str">
        <f t="shared" si="0"/>
        <v/>
      </c>
      <c r="J47">
        <f t="shared" si="1"/>
        <v>0.94669371301865346</v>
      </c>
      <c r="L47" t="str">
        <f t="shared" si="2"/>
        <v/>
      </c>
      <c r="M47">
        <f t="shared" si="3"/>
        <v>8.7156085677584316E-2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638A1-12B3-4A7E-BAA1-AC6E41FCD613}">
  <dimension ref="A1:P39"/>
  <sheetViews>
    <sheetView topLeftCell="E1" workbookViewId="0">
      <selection activeCell="O1" sqref="O1:P1"/>
    </sheetView>
  </sheetViews>
  <sheetFormatPr defaultRowHeight="14.25"/>
  <cols>
    <col min="4" max="4" width="66.6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439</v>
      </c>
      <c r="B2" t="s">
        <v>440</v>
      </c>
      <c r="D2" t="s">
        <v>441</v>
      </c>
      <c r="E2">
        <v>0.1876831772576453</v>
      </c>
      <c r="F2">
        <v>-0.1503099872232771</v>
      </c>
      <c r="G2">
        <v>0.63361100000000004</v>
      </c>
      <c r="I2">
        <f>IF(B2="g0rs",E2,"")</f>
        <v>0.1876831772576453</v>
      </c>
      <c r="J2" t="str">
        <f>IF(B2="g0rs","",E2)</f>
        <v/>
      </c>
      <c r="L2">
        <f>IF(B2="g0rs",F2,"")</f>
        <v>-0.1503099872232771</v>
      </c>
      <c r="M2" t="str">
        <f>IF(B2="g0rs","",F2)</f>
        <v/>
      </c>
      <c r="O2" s="3">
        <f>_xlfn.STDEV.P(E2:E39)</f>
        <v>0.49169865251064698</v>
      </c>
      <c r="P2" s="3">
        <f>_xlfn.STDEV.P(F2:F39)</f>
        <v>8.3486402860870362E-2</v>
      </c>
    </row>
    <row r="3" spans="1:16">
      <c r="A3" t="s">
        <v>439</v>
      </c>
      <c r="B3" t="s">
        <v>440</v>
      </c>
      <c r="D3" t="s">
        <v>442</v>
      </c>
      <c r="E3">
        <v>-1.7605071689344109E-2</v>
      </c>
      <c r="F3">
        <v>8.5043803514388838E-2</v>
      </c>
      <c r="I3">
        <f t="shared" ref="I3:I39" si="0">IF(B3="g0rs",E3,"")</f>
        <v>-1.7605071689344109E-2</v>
      </c>
      <c r="J3" t="str">
        <f t="shared" ref="J3:J39" si="1">IF(B3="g0rs","",E3)</f>
        <v/>
      </c>
      <c r="L3">
        <f t="shared" ref="L3:L39" si="2">IF(B3="g0rs",F3,"")</f>
        <v>8.5043803514388838E-2</v>
      </c>
      <c r="M3" t="str">
        <f t="shared" ref="M3:M39" si="3">IF(B3="g0rs","",F3)</f>
        <v/>
      </c>
    </row>
    <row r="4" spans="1:16">
      <c r="A4" t="s">
        <v>443</v>
      </c>
      <c r="B4" t="s">
        <v>444</v>
      </c>
      <c r="C4" t="s">
        <v>440</v>
      </c>
      <c r="D4" t="s">
        <v>445</v>
      </c>
      <c r="E4">
        <v>-0.52515713377980999</v>
      </c>
      <c r="F4">
        <v>-0.1503099872232771</v>
      </c>
      <c r="I4" t="str">
        <f t="shared" si="0"/>
        <v/>
      </c>
      <c r="J4">
        <f t="shared" si="1"/>
        <v>-0.52515713377980999</v>
      </c>
      <c r="L4" t="str">
        <f t="shared" si="2"/>
        <v/>
      </c>
      <c r="M4">
        <f t="shared" si="3"/>
        <v>-0.1503099872232771</v>
      </c>
    </row>
    <row r="5" spans="1:16">
      <c r="A5" t="s">
        <v>443</v>
      </c>
      <c r="B5" t="s">
        <v>440</v>
      </c>
      <c r="C5" t="s">
        <v>444</v>
      </c>
      <c r="D5" t="s">
        <v>446</v>
      </c>
      <c r="E5">
        <v>0.25588576225645188</v>
      </c>
      <c r="F5">
        <v>-5.5174707484278773E-2</v>
      </c>
      <c r="I5">
        <f t="shared" si="0"/>
        <v>0.25588576225645188</v>
      </c>
      <c r="J5" t="str">
        <f t="shared" si="1"/>
        <v/>
      </c>
      <c r="L5">
        <f t="shared" si="2"/>
        <v>-5.5174707484278773E-2</v>
      </c>
      <c r="M5" t="str">
        <f t="shared" si="3"/>
        <v/>
      </c>
    </row>
    <row r="6" spans="1:16">
      <c r="A6" t="s">
        <v>447</v>
      </c>
      <c r="B6" t="s">
        <v>444</v>
      </c>
      <c r="C6" t="s">
        <v>440</v>
      </c>
      <c r="D6" t="s">
        <v>448</v>
      </c>
      <c r="E6">
        <v>3.8726694209484817E-2</v>
      </c>
      <c r="F6">
        <v>-0.1376161574599101</v>
      </c>
      <c r="I6" t="str">
        <f t="shared" si="0"/>
        <v/>
      </c>
      <c r="J6">
        <f t="shared" si="1"/>
        <v>3.8726694209484817E-2</v>
      </c>
      <c r="L6" t="str">
        <f t="shared" si="2"/>
        <v/>
      </c>
      <c r="M6">
        <f t="shared" si="3"/>
        <v>-0.1376161574599101</v>
      </c>
    </row>
    <row r="7" spans="1:16">
      <c r="A7" t="s">
        <v>449</v>
      </c>
      <c r="B7" t="s">
        <v>440</v>
      </c>
      <c r="C7" t="s">
        <v>444</v>
      </c>
      <c r="D7" t="s">
        <v>450</v>
      </c>
      <c r="E7">
        <v>-0.61279962405459409</v>
      </c>
      <c r="F7">
        <v>-8.7211913002785413E-2</v>
      </c>
      <c r="I7">
        <f t="shared" si="0"/>
        <v>-0.61279962405459409</v>
      </c>
      <c r="J7" t="str">
        <f t="shared" si="1"/>
        <v/>
      </c>
      <c r="L7">
        <f t="shared" si="2"/>
        <v>-8.7211913002785413E-2</v>
      </c>
      <c r="M7" t="str">
        <f t="shared" si="3"/>
        <v/>
      </c>
    </row>
    <row r="8" spans="1:16">
      <c r="A8" t="s">
        <v>451</v>
      </c>
      <c r="B8" t="s">
        <v>444</v>
      </c>
      <c r="C8" t="s">
        <v>440</v>
      </c>
      <c r="D8" t="s">
        <v>452</v>
      </c>
      <c r="E8">
        <v>-0.1148342471363126</v>
      </c>
      <c r="F8">
        <v>-0.1503099872232771</v>
      </c>
      <c r="I8" t="str">
        <f t="shared" si="0"/>
        <v/>
      </c>
      <c r="J8">
        <f t="shared" si="1"/>
        <v>-0.1148342471363126</v>
      </c>
      <c r="L8" t="str">
        <f t="shared" si="2"/>
        <v/>
      </c>
      <c r="M8">
        <f t="shared" si="3"/>
        <v>-0.1503099872232771</v>
      </c>
    </row>
    <row r="9" spans="1:16">
      <c r="A9" t="s">
        <v>453</v>
      </c>
      <c r="B9" t="s">
        <v>440</v>
      </c>
      <c r="C9" t="s">
        <v>444</v>
      </c>
      <c r="D9" t="s">
        <v>454</v>
      </c>
      <c r="E9">
        <v>-0.10215373949965061</v>
      </c>
      <c r="F9">
        <v>-0.1486906495840209</v>
      </c>
      <c r="I9">
        <f t="shared" si="0"/>
        <v>-0.10215373949965061</v>
      </c>
      <c r="J9" t="str">
        <f t="shared" si="1"/>
        <v/>
      </c>
      <c r="L9">
        <f t="shared" si="2"/>
        <v>-0.1486906495840209</v>
      </c>
      <c r="M9" t="str">
        <f t="shared" si="3"/>
        <v/>
      </c>
    </row>
    <row r="10" spans="1:16">
      <c r="A10" t="s">
        <v>455</v>
      </c>
      <c r="B10" t="s">
        <v>444</v>
      </c>
      <c r="C10" t="s">
        <v>440</v>
      </c>
      <c r="D10" t="s">
        <v>57</v>
      </c>
      <c r="E10">
        <v>0.35014718349750379</v>
      </c>
      <c r="F10">
        <v>-0.1212956464331411</v>
      </c>
      <c r="I10" t="str">
        <f t="shared" si="0"/>
        <v/>
      </c>
      <c r="J10">
        <f t="shared" si="1"/>
        <v>0.35014718349750379</v>
      </c>
      <c r="L10" t="str">
        <f t="shared" si="2"/>
        <v/>
      </c>
      <c r="M10">
        <f t="shared" si="3"/>
        <v>-0.1212956464331411</v>
      </c>
    </row>
    <row r="11" spans="1:16">
      <c r="A11" t="s">
        <v>455</v>
      </c>
      <c r="B11" t="s">
        <v>440</v>
      </c>
      <c r="C11" t="s">
        <v>444</v>
      </c>
      <c r="D11" t="s">
        <v>456</v>
      </c>
      <c r="E11">
        <v>-0.5668607207583205</v>
      </c>
      <c r="F11">
        <v>-0.230415744496448</v>
      </c>
      <c r="I11">
        <f t="shared" si="0"/>
        <v>-0.5668607207583205</v>
      </c>
      <c r="J11" t="str">
        <f t="shared" si="1"/>
        <v/>
      </c>
      <c r="L11">
        <f t="shared" si="2"/>
        <v>-0.230415744496448</v>
      </c>
      <c r="M11" t="str">
        <f t="shared" si="3"/>
        <v/>
      </c>
    </row>
    <row r="12" spans="1:16">
      <c r="A12" t="s">
        <v>457</v>
      </c>
      <c r="B12" t="s">
        <v>444</v>
      </c>
      <c r="C12" t="s">
        <v>440</v>
      </c>
      <c r="D12" t="s">
        <v>458</v>
      </c>
      <c r="E12">
        <v>-0.7138643347003506</v>
      </c>
      <c r="F12">
        <v>-0.15177292981749091</v>
      </c>
      <c r="I12" t="str">
        <f t="shared" si="0"/>
        <v/>
      </c>
      <c r="J12">
        <f t="shared" si="1"/>
        <v>-0.7138643347003506</v>
      </c>
      <c r="L12" t="str">
        <f t="shared" si="2"/>
        <v/>
      </c>
      <c r="M12">
        <f t="shared" si="3"/>
        <v>-0.15177292981749091</v>
      </c>
    </row>
    <row r="13" spans="1:16">
      <c r="A13" t="s">
        <v>459</v>
      </c>
      <c r="B13" t="s">
        <v>444</v>
      </c>
      <c r="C13" t="s">
        <v>440</v>
      </c>
      <c r="D13" t="s">
        <v>460</v>
      </c>
      <c r="E13">
        <v>0.1083100490992472</v>
      </c>
      <c r="F13">
        <v>-0.15451247255783471</v>
      </c>
      <c r="I13" t="str">
        <f t="shared" si="0"/>
        <v/>
      </c>
      <c r="J13">
        <f t="shared" si="1"/>
        <v>0.1083100490992472</v>
      </c>
      <c r="L13" t="str">
        <f t="shared" si="2"/>
        <v/>
      </c>
      <c r="M13">
        <f t="shared" si="3"/>
        <v>-0.15451247255783471</v>
      </c>
    </row>
    <row r="14" spans="1:16">
      <c r="A14" t="s">
        <v>459</v>
      </c>
      <c r="B14" t="s">
        <v>440</v>
      </c>
      <c r="C14" t="s">
        <v>444</v>
      </c>
      <c r="D14" t="s">
        <v>461</v>
      </c>
      <c r="E14">
        <v>0.32868264935867031</v>
      </c>
      <c r="F14">
        <v>-0.1212956464331411</v>
      </c>
      <c r="I14">
        <f t="shared" si="0"/>
        <v>0.32868264935867031</v>
      </c>
      <c r="J14" t="str">
        <f t="shared" si="1"/>
        <v/>
      </c>
      <c r="L14">
        <f t="shared" si="2"/>
        <v>-0.1212956464331411</v>
      </c>
      <c r="M14" t="str">
        <f t="shared" si="3"/>
        <v/>
      </c>
    </row>
    <row r="15" spans="1:16">
      <c r="A15" t="s">
        <v>462</v>
      </c>
      <c r="B15" t="s">
        <v>444</v>
      </c>
      <c r="C15" t="s">
        <v>440</v>
      </c>
      <c r="D15" t="s">
        <v>463</v>
      </c>
      <c r="E15">
        <v>0.2901072127481521</v>
      </c>
      <c r="F15">
        <v>-0.1503099872232771</v>
      </c>
      <c r="I15" t="str">
        <f t="shared" si="0"/>
        <v/>
      </c>
      <c r="J15">
        <f t="shared" si="1"/>
        <v>0.2901072127481521</v>
      </c>
      <c r="L15" t="str">
        <f t="shared" si="2"/>
        <v/>
      </c>
      <c r="M15">
        <f t="shared" si="3"/>
        <v>-0.1503099872232771</v>
      </c>
    </row>
    <row r="16" spans="1:16">
      <c r="A16" t="s">
        <v>462</v>
      </c>
      <c r="B16" t="s">
        <v>440</v>
      </c>
      <c r="C16" t="s">
        <v>444</v>
      </c>
      <c r="D16" t="s">
        <v>464</v>
      </c>
      <c r="E16">
        <v>0.2901072127481521</v>
      </c>
      <c r="F16">
        <v>-0.1503099872232771</v>
      </c>
      <c r="I16">
        <f t="shared" si="0"/>
        <v>0.2901072127481521</v>
      </c>
      <c r="J16" t="str">
        <f t="shared" si="1"/>
        <v/>
      </c>
      <c r="L16">
        <f t="shared" si="2"/>
        <v>-0.1503099872232771</v>
      </c>
      <c r="M16" t="str">
        <f t="shared" si="3"/>
        <v/>
      </c>
    </row>
    <row r="17" spans="1:13">
      <c r="A17" t="s">
        <v>465</v>
      </c>
      <c r="B17" t="s">
        <v>444</v>
      </c>
      <c r="C17" t="s">
        <v>440</v>
      </c>
      <c r="D17" t="s">
        <v>466</v>
      </c>
      <c r="E17">
        <v>0.68737762312324158</v>
      </c>
      <c r="F17">
        <v>-0.13546529773760091</v>
      </c>
      <c r="I17" t="str">
        <f t="shared" si="0"/>
        <v/>
      </c>
      <c r="J17">
        <f t="shared" si="1"/>
        <v>0.68737762312324158</v>
      </c>
      <c r="L17" t="str">
        <f t="shared" si="2"/>
        <v/>
      </c>
      <c r="M17">
        <f t="shared" si="3"/>
        <v>-0.13546529773760091</v>
      </c>
    </row>
    <row r="18" spans="1:13">
      <c r="A18" t="s">
        <v>465</v>
      </c>
      <c r="B18" t="s">
        <v>440</v>
      </c>
      <c r="C18" t="s">
        <v>444</v>
      </c>
      <c r="D18" t="s">
        <v>467</v>
      </c>
      <c r="E18">
        <v>0.26120002598814313</v>
      </c>
      <c r="F18">
        <v>-0.1212956464331411</v>
      </c>
      <c r="I18">
        <f t="shared" si="0"/>
        <v>0.26120002598814313</v>
      </c>
      <c r="J18" t="str">
        <f t="shared" si="1"/>
        <v/>
      </c>
      <c r="L18">
        <f t="shared" si="2"/>
        <v>-0.1212956464331411</v>
      </c>
      <c r="M18" t="str">
        <f t="shared" si="3"/>
        <v/>
      </c>
    </row>
    <row r="19" spans="1:13">
      <c r="A19" t="s">
        <v>468</v>
      </c>
      <c r="B19" t="s">
        <v>440</v>
      </c>
      <c r="C19" t="s">
        <v>444</v>
      </c>
      <c r="D19" t="s">
        <v>469</v>
      </c>
      <c r="E19">
        <v>-0.81317502698305022</v>
      </c>
      <c r="F19">
        <v>-0.21687631619970041</v>
      </c>
      <c r="I19">
        <f t="shared" si="0"/>
        <v>-0.81317502698305022</v>
      </c>
      <c r="J19" t="str">
        <f t="shared" si="1"/>
        <v/>
      </c>
      <c r="L19">
        <f t="shared" si="2"/>
        <v>-0.21687631619970041</v>
      </c>
      <c r="M19" t="str">
        <f t="shared" si="3"/>
        <v/>
      </c>
    </row>
    <row r="20" spans="1:13">
      <c r="A20" t="s">
        <v>470</v>
      </c>
      <c r="B20" t="s">
        <v>444</v>
      </c>
      <c r="C20" t="s">
        <v>440</v>
      </c>
      <c r="D20" t="s">
        <v>471</v>
      </c>
      <c r="E20">
        <v>-0.93697901027955366</v>
      </c>
      <c r="F20">
        <v>-0.25406553988616742</v>
      </c>
      <c r="I20" t="str">
        <f t="shared" si="0"/>
        <v/>
      </c>
      <c r="J20">
        <f t="shared" si="1"/>
        <v>-0.93697901027955366</v>
      </c>
      <c r="L20" t="str">
        <f t="shared" si="2"/>
        <v/>
      </c>
      <c r="M20">
        <f t="shared" si="3"/>
        <v>-0.25406553988616742</v>
      </c>
    </row>
    <row r="21" spans="1:13">
      <c r="A21" t="s">
        <v>472</v>
      </c>
      <c r="B21" t="s">
        <v>444</v>
      </c>
      <c r="C21" t="s">
        <v>440</v>
      </c>
      <c r="D21" t="s">
        <v>473</v>
      </c>
      <c r="E21">
        <v>-0.97693236864065502</v>
      </c>
      <c r="F21">
        <v>-0.27951856212884979</v>
      </c>
      <c r="I21" t="str">
        <f t="shared" si="0"/>
        <v/>
      </c>
      <c r="J21">
        <f t="shared" si="1"/>
        <v>-0.97693236864065502</v>
      </c>
      <c r="L21" t="str">
        <f t="shared" si="2"/>
        <v/>
      </c>
      <c r="M21">
        <f t="shared" si="3"/>
        <v>-0.27951856212884979</v>
      </c>
    </row>
    <row r="22" spans="1:13">
      <c r="A22" t="s">
        <v>472</v>
      </c>
      <c r="B22" t="s">
        <v>440</v>
      </c>
      <c r="C22" t="s">
        <v>444</v>
      </c>
      <c r="D22" t="s">
        <v>474</v>
      </c>
      <c r="E22">
        <v>-0.83498926809060103</v>
      </c>
      <c r="F22">
        <v>-0.17476061211103849</v>
      </c>
      <c r="I22">
        <f t="shared" si="0"/>
        <v>-0.83498926809060103</v>
      </c>
      <c r="J22" t="str">
        <f t="shared" si="1"/>
        <v/>
      </c>
      <c r="L22">
        <f t="shared" si="2"/>
        <v>-0.17476061211103849</v>
      </c>
      <c r="M22" t="str">
        <f t="shared" si="3"/>
        <v/>
      </c>
    </row>
    <row r="23" spans="1:13">
      <c r="A23" t="s">
        <v>472</v>
      </c>
      <c r="B23" t="s">
        <v>440</v>
      </c>
      <c r="C23" t="s">
        <v>444</v>
      </c>
      <c r="D23" t="s">
        <v>475</v>
      </c>
      <c r="E23">
        <v>-0.673168548730817</v>
      </c>
      <c r="F23">
        <v>-0.18154555638967809</v>
      </c>
      <c r="I23">
        <f t="shared" si="0"/>
        <v>-0.673168548730817</v>
      </c>
      <c r="J23" t="str">
        <f t="shared" si="1"/>
        <v/>
      </c>
      <c r="L23">
        <f t="shared" si="2"/>
        <v>-0.18154555638967809</v>
      </c>
      <c r="M23" t="str">
        <f t="shared" si="3"/>
        <v/>
      </c>
    </row>
    <row r="24" spans="1:13">
      <c r="A24" t="s">
        <v>476</v>
      </c>
      <c r="B24" t="s">
        <v>440</v>
      </c>
      <c r="C24" t="s">
        <v>444</v>
      </c>
      <c r="D24" t="s">
        <v>477</v>
      </c>
      <c r="E24">
        <v>-0.94458682944021488</v>
      </c>
      <c r="F24">
        <v>-0.35753224941039702</v>
      </c>
      <c r="I24">
        <f t="shared" si="0"/>
        <v>-0.94458682944021488</v>
      </c>
      <c r="J24" t="str">
        <f t="shared" si="1"/>
        <v/>
      </c>
      <c r="L24">
        <f t="shared" si="2"/>
        <v>-0.35753224941039702</v>
      </c>
      <c r="M24" t="str">
        <f t="shared" si="3"/>
        <v/>
      </c>
    </row>
    <row r="25" spans="1:13">
      <c r="A25" t="s">
        <v>478</v>
      </c>
      <c r="B25" t="s">
        <v>440</v>
      </c>
      <c r="C25" t="s">
        <v>444</v>
      </c>
      <c r="D25" t="s">
        <v>479</v>
      </c>
      <c r="E25">
        <v>0.62128130647517055</v>
      </c>
      <c r="F25">
        <v>-0.14671369221663089</v>
      </c>
      <c r="I25">
        <f t="shared" si="0"/>
        <v>0.62128130647517055</v>
      </c>
      <c r="J25" t="str">
        <f t="shared" si="1"/>
        <v/>
      </c>
      <c r="L25">
        <f t="shared" si="2"/>
        <v>-0.14671369221663089</v>
      </c>
      <c r="M25" t="str">
        <f t="shared" si="3"/>
        <v/>
      </c>
    </row>
    <row r="26" spans="1:13">
      <c r="A26" t="s">
        <v>480</v>
      </c>
      <c r="B26" t="s">
        <v>444</v>
      </c>
      <c r="C26" t="s">
        <v>440</v>
      </c>
      <c r="D26" t="s">
        <v>481</v>
      </c>
      <c r="E26">
        <v>7.5490042460348405E-2</v>
      </c>
      <c r="F26">
        <v>-0.1171982509818784</v>
      </c>
      <c r="I26" t="str">
        <f t="shared" si="0"/>
        <v/>
      </c>
      <c r="J26">
        <f t="shared" si="1"/>
        <v>7.5490042460348405E-2</v>
      </c>
      <c r="L26" t="str">
        <f t="shared" si="2"/>
        <v/>
      </c>
      <c r="M26">
        <f t="shared" si="3"/>
        <v>-0.1171982509818784</v>
      </c>
    </row>
    <row r="27" spans="1:13">
      <c r="A27" t="s">
        <v>482</v>
      </c>
      <c r="B27" t="s">
        <v>440</v>
      </c>
      <c r="C27" t="s">
        <v>444</v>
      </c>
      <c r="D27" t="s">
        <v>359</v>
      </c>
      <c r="E27">
        <v>0.97540255041035562</v>
      </c>
      <c r="F27">
        <v>5.325249583042041E-2</v>
      </c>
      <c r="I27">
        <f t="shared" si="0"/>
        <v>0.97540255041035562</v>
      </c>
      <c r="J27" t="str">
        <f t="shared" si="1"/>
        <v/>
      </c>
      <c r="L27">
        <f t="shared" si="2"/>
        <v>5.325249583042041E-2</v>
      </c>
      <c r="M27" t="str">
        <f t="shared" si="3"/>
        <v/>
      </c>
    </row>
    <row r="28" spans="1:13">
      <c r="A28" t="s">
        <v>483</v>
      </c>
      <c r="B28" t="s">
        <v>440</v>
      </c>
      <c r="C28" t="s">
        <v>444</v>
      </c>
      <c r="D28" t="s">
        <v>484</v>
      </c>
      <c r="E28">
        <v>0.31757273816270049</v>
      </c>
      <c r="F28">
        <v>-7.2701600077138384E-2</v>
      </c>
      <c r="I28">
        <f t="shared" si="0"/>
        <v>0.31757273816270049</v>
      </c>
      <c r="J28" t="str">
        <f t="shared" si="1"/>
        <v/>
      </c>
      <c r="L28">
        <f t="shared" si="2"/>
        <v>-7.2701600077138384E-2</v>
      </c>
      <c r="M28" t="str">
        <f t="shared" si="3"/>
        <v/>
      </c>
    </row>
    <row r="29" spans="1:13">
      <c r="A29" t="s">
        <v>485</v>
      </c>
      <c r="B29" t="s">
        <v>444</v>
      </c>
      <c r="C29" t="s">
        <v>440</v>
      </c>
      <c r="D29" t="s">
        <v>486</v>
      </c>
      <c r="E29">
        <v>-8.734545968852947E-2</v>
      </c>
      <c r="F29">
        <v>-9.6039099938208028E-2</v>
      </c>
      <c r="I29" t="str">
        <f t="shared" si="0"/>
        <v/>
      </c>
      <c r="J29">
        <f t="shared" si="1"/>
        <v>-8.734545968852947E-2</v>
      </c>
      <c r="L29" t="str">
        <f t="shared" si="2"/>
        <v/>
      </c>
      <c r="M29">
        <f t="shared" si="3"/>
        <v>-9.6039099938208028E-2</v>
      </c>
    </row>
    <row r="30" spans="1:13">
      <c r="A30" t="s">
        <v>485</v>
      </c>
      <c r="B30" t="s">
        <v>440</v>
      </c>
      <c r="C30" t="s">
        <v>444</v>
      </c>
      <c r="D30" t="s">
        <v>487</v>
      </c>
      <c r="E30">
        <v>0.32737542746153242</v>
      </c>
      <c r="F30">
        <v>-4.8259584845473547E-2</v>
      </c>
      <c r="I30">
        <f t="shared" si="0"/>
        <v>0.32737542746153242</v>
      </c>
      <c r="J30" t="str">
        <f t="shared" si="1"/>
        <v/>
      </c>
      <c r="L30">
        <f t="shared" si="2"/>
        <v>-4.8259584845473547E-2</v>
      </c>
      <c r="M30" t="str">
        <f t="shared" si="3"/>
        <v/>
      </c>
    </row>
    <row r="31" spans="1:13">
      <c r="A31" t="s">
        <v>488</v>
      </c>
      <c r="B31" t="s">
        <v>440</v>
      </c>
      <c r="C31" t="s">
        <v>444</v>
      </c>
      <c r="D31" t="s">
        <v>489</v>
      </c>
      <c r="E31">
        <v>-0.59954938294900262</v>
      </c>
      <c r="F31">
        <v>-0.23422505238655589</v>
      </c>
      <c r="I31">
        <f t="shared" si="0"/>
        <v>-0.59954938294900262</v>
      </c>
      <c r="J31" t="str">
        <f t="shared" si="1"/>
        <v/>
      </c>
      <c r="L31">
        <f t="shared" si="2"/>
        <v>-0.23422505238655589</v>
      </c>
      <c r="M31" t="str">
        <f t="shared" si="3"/>
        <v/>
      </c>
    </row>
    <row r="32" spans="1:13">
      <c r="A32" t="s">
        <v>490</v>
      </c>
      <c r="B32" t="s">
        <v>440</v>
      </c>
      <c r="C32" t="s">
        <v>444</v>
      </c>
      <c r="D32" t="s">
        <v>491</v>
      </c>
      <c r="E32">
        <v>-0.36039320860805141</v>
      </c>
      <c r="F32">
        <v>-9.9937643174785373E-2</v>
      </c>
      <c r="I32">
        <f t="shared" si="0"/>
        <v>-0.36039320860805141</v>
      </c>
      <c r="J32" t="str">
        <f t="shared" si="1"/>
        <v/>
      </c>
      <c r="L32">
        <f t="shared" si="2"/>
        <v>-9.9937643174785373E-2</v>
      </c>
      <c r="M32" t="str">
        <f t="shared" si="3"/>
        <v/>
      </c>
    </row>
    <row r="33" spans="1:13">
      <c r="A33" t="s">
        <v>492</v>
      </c>
      <c r="B33" t="s">
        <v>444</v>
      </c>
      <c r="C33" t="s">
        <v>440</v>
      </c>
      <c r="D33" t="s">
        <v>493</v>
      </c>
      <c r="E33">
        <v>0.25174469727890042</v>
      </c>
      <c r="F33">
        <v>-0.1024773735637922</v>
      </c>
      <c r="I33" t="str">
        <f t="shared" si="0"/>
        <v/>
      </c>
      <c r="J33">
        <f t="shared" si="1"/>
        <v>0.25174469727890042</v>
      </c>
      <c r="L33" t="str">
        <f t="shared" si="2"/>
        <v/>
      </c>
      <c r="M33">
        <f t="shared" si="3"/>
        <v>-0.1024773735637922</v>
      </c>
    </row>
    <row r="34" spans="1:13">
      <c r="A34" t="s">
        <v>494</v>
      </c>
      <c r="B34" t="s">
        <v>440</v>
      </c>
      <c r="C34" t="s">
        <v>444</v>
      </c>
      <c r="D34" t="s">
        <v>495</v>
      </c>
      <c r="E34">
        <v>-5.5315624737236391E-2</v>
      </c>
      <c r="F34">
        <v>-4.916315473558508E-2</v>
      </c>
      <c r="I34">
        <f t="shared" si="0"/>
        <v>-5.5315624737236391E-2</v>
      </c>
      <c r="J34" t="str">
        <f t="shared" si="1"/>
        <v/>
      </c>
      <c r="L34">
        <f t="shared" si="2"/>
        <v>-4.916315473558508E-2</v>
      </c>
      <c r="M34" t="str">
        <f t="shared" si="3"/>
        <v/>
      </c>
    </row>
    <row r="35" spans="1:13">
      <c r="A35" t="s">
        <v>496</v>
      </c>
      <c r="B35" t="s">
        <v>444</v>
      </c>
      <c r="C35" t="s">
        <v>440</v>
      </c>
      <c r="D35" t="s">
        <v>497</v>
      </c>
      <c r="E35">
        <v>-0.37961029155642068</v>
      </c>
      <c r="F35">
        <v>-0.23305075674454689</v>
      </c>
      <c r="I35" t="str">
        <f t="shared" si="0"/>
        <v/>
      </c>
      <c r="J35">
        <f t="shared" si="1"/>
        <v>-0.37961029155642068</v>
      </c>
      <c r="L35" t="str">
        <f t="shared" si="2"/>
        <v/>
      </c>
      <c r="M35">
        <f t="shared" si="3"/>
        <v>-0.23305075674454689</v>
      </c>
    </row>
    <row r="36" spans="1:13">
      <c r="A36" t="s">
        <v>496</v>
      </c>
      <c r="B36" t="s">
        <v>440</v>
      </c>
      <c r="C36" t="s">
        <v>444</v>
      </c>
      <c r="D36" t="s">
        <v>498</v>
      </c>
      <c r="E36">
        <v>9.9883688468334064E-3</v>
      </c>
      <c r="F36">
        <v>-0.17173309023802061</v>
      </c>
      <c r="I36">
        <f t="shared" si="0"/>
        <v>9.9883688468334064E-3</v>
      </c>
      <c r="J36" t="str">
        <f t="shared" si="1"/>
        <v/>
      </c>
      <c r="L36">
        <f t="shared" si="2"/>
        <v>-0.17173309023802061</v>
      </c>
      <c r="M36" t="str">
        <f t="shared" si="3"/>
        <v/>
      </c>
    </row>
    <row r="37" spans="1:13">
      <c r="A37" t="s">
        <v>499</v>
      </c>
      <c r="B37" t="s">
        <v>444</v>
      </c>
      <c r="C37" t="s">
        <v>440</v>
      </c>
      <c r="D37" t="s">
        <v>500</v>
      </c>
      <c r="E37">
        <v>0.33060583757631662</v>
      </c>
      <c r="F37">
        <v>-0.14284839603391439</v>
      </c>
      <c r="I37" t="str">
        <f t="shared" si="0"/>
        <v/>
      </c>
      <c r="J37">
        <f t="shared" si="1"/>
        <v>0.33060583757631662</v>
      </c>
      <c r="L37" t="str">
        <f t="shared" si="2"/>
        <v/>
      </c>
      <c r="M37">
        <f t="shared" si="3"/>
        <v>-0.14284839603391439</v>
      </c>
    </row>
    <row r="38" spans="1:13">
      <c r="A38" t="s">
        <v>501</v>
      </c>
      <c r="B38" t="s">
        <v>440</v>
      </c>
      <c r="C38" t="s">
        <v>444</v>
      </c>
      <c r="D38" t="s">
        <v>502</v>
      </c>
      <c r="E38">
        <v>-0.1020541949459675</v>
      </c>
      <c r="F38">
        <v>-0.14835944005626389</v>
      </c>
      <c r="I38">
        <f t="shared" si="0"/>
        <v>-0.1020541949459675</v>
      </c>
      <c r="J38" t="str">
        <f t="shared" si="1"/>
        <v/>
      </c>
      <c r="L38">
        <f t="shared" si="2"/>
        <v>-0.14835944005626389</v>
      </c>
      <c r="M38" t="str">
        <f t="shared" si="3"/>
        <v/>
      </c>
    </row>
    <row r="39" spans="1:13">
      <c r="A39" t="s">
        <v>503</v>
      </c>
      <c r="B39" t="s">
        <v>444</v>
      </c>
      <c r="C39" t="s">
        <v>440</v>
      </c>
      <c r="D39" t="s">
        <v>504</v>
      </c>
      <c r="E39">
        <v>0.19464545687730131</v>
      </c>
      <c r="F39">
        <v>1.209915584686116E-2</v>
      </c>
      <c r="I39" t="str">
        <f t="shared" si="0"/>
        <v/>
      </c>
      <c r="J39">
        <f t="shared" si="1"/>
        <v>0.19464545687730131</v>
      </c>
      <c r="L39" t="str">
        <f t="shared" si="2"/>
        <v/>
      </c>
      <c r="M39">
        <f t="shared" si="3"/>
        <v>1.209915584686116E-2</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90158-7BC7-432D-9ED2-F11FB4C8D666}">
  <dimension ref="A1:P26"/>
  <sheetViews>
    <sheetView topLeftCell="E1" workbookViewId="0">
      <selection activeCell="O1" sqref="O1:P1"/>
    </sheetView>
  </sheetViews>
  <sheetFormatPr defaultRowHeight="14.25"/>
  <cols>
    <col min="4" max="4" width="58.87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505</v>
      </c>
      <c r="B2" t="s">
        <v>506</v>
      </c>
      <c r="D2" t="s">
        <v>507</v>
      </c>
      <c r="E2">
        <v>-0.51484863130558445</v>
      </c>
      <c r="F2">
        <v>-0.12658263356904059</v>
      </c>
      <c r="G2">
        <v>0.77740100000000001</v>
      </c>
      <c r="I2">
        <f>IF(B2="sambagirl",E2,"")</f>
        <v>-0.51484863130558445</v>
      </c>
      <c r="J2" t="str">
        <f>IF(B2="sambagirl","",E2)</f>
        <v/>
      </c>
      <c r="L2">
        <f>IF(B2="sambagirl",F2,"")</f>
        <v>-0.12658263356904059</v>
      </c>
      <c r="M2" t="str">
        <f>IF(B2="sambagirl","",F2)</f>
        <v/>
      </c>
      <c r="O2" s="3">
        <f>_xlfn.STDEV.P(E2:E26)</f>
        <v>0.49503170676106434</v>
      </c>
      <c r="P2" s="3">
        <f>_xlfn.STDEV.P(F2:F26)</f>
        <v>7.0104767985645675E-2</v>
      </c>
    </row>
    <row r="3" spans="1:16">
      <c r="A3" t="s">
        <v>508</v>
      </c>
      <c r="B3" t="s">
        <v>509</v>
      </c>
      <c r="C3" t="s">
        <v>506</v>
      </c>
      <c r="D3" t="s">
        <v>510</v>
      </c>
      <c r="E3">
        <v>0.80529413187105248</v>
      </c>
      <c r="F3">
        <v>1.08238027101959E-3</v>
      </c>
      <c r="I3" t="str">
        <f t="shared" ref="I3:I26" si="0">IF(B3="sambagirl",E3,"")</f>
        <v/>
      </c>
      <c r="J3">
        <f t="shared" ref="J3:J26" si="1">IF(B3="sambagirl","",E3)</f>
        <v>0.80529413187105248</v>
      </c>
      <c r="L3" t="str">
        <f t="shared" ref="L3:L26" si="2">IF(B3="sambagirl",F3,"")</f>
        <v/>
      </c>
      <c r="M3">
        <f t="shared" ref="M3:M26" si="3">IF(B3="sambagirl","",F3)</f>
        <v>1.08238027101959E-3</v>
      </c>
    </row>
    <row r="4" spans="1:16">
      <c r="A4" t="s">
        <v>511</v>
      </c>
      <c r="B4" t="s">
        <v>506</v>
      </c>
      <c r="C4" t="s">
        <v>509</v>
      </c>
      <c r="D4" t="s">
        <v>512</v>
      </c>
      <c r="E4">
        <v>-0.60322412768989375</v>
      </c>
      <c r="F4">
        <v>-0.24939538014402601</v>
      </c>
      <c r="I4">
        <f t="shared" si="0"/>
        <v>-0.60322412768989375</v>
      </c>
      <c r="J4" t="str">
        <f t="shared" si="1"/>
        <v/>
      </c>
      <c r="L4">
        <f t="shared" si="2"/>
        <v>-0.24939538014402601</v>
      </c>
      <c r="M4" t="str">
        <f t="shared" si="3"/>
        <v/>
      </c>
    </row>
    <row r="5" spans="1:16">
      <c r="A5" t="s">
        <v>511</v>
      </c>
      <c r="B5" t="s">
        <v>509</v>
      </c>
      <c r="C5" t="s">
        <v>506</v>
      </c>
      <c r="D5" t="s">
        <v>513</v>
      </c>
      <c r="E5">
        <v>0.59781713055711205</v>
      </c>
      <c r="F5">
        <v>-5.267514970177517E-2</v>
      </c>
      <c r="I5" t="str">
        <f t="shared" si="0"/>
        <v/>
      </c>
      <c r="J5">
        <f t="shared" si="1"/>
        <v>0.59781713055711205</v>
      </c>
      <c r="L5" t="str">
        <f t="shared" si="2"/>
        <v/>
      </c>
      <c r="M5">
        <f t="shared" si="3"/>
        <v>-5.267514970177517E-2</v>
      </c>
    </row>
    <row r="6" spans="1:16">
      <c r="A6" t="s">
        <v>514</v>
      </c>
      <c r="B6" t="s">
        <v>506</v>
      </c>
      <c r="C6" t="s">
        <v>509</v>
      </c>
      <c r="D6" t="s">
        <v>515</v>
      </c>
      <c r="E6">
        <v>-0.14757379549832761</v>
      </c>
      <c r="F6">
        <v>-0.1503099872232771</v>
      </c>
      <c r="I6">
        <f t="shared" si="0"/>
        <v>-0.14757379549832761</v>
      </c>
      <c r="J6" t="str">
        <f t="shared" si="1"/>
        <v/>
      </c>
      <c r="L6">
        <f t="shared" si="2"/>
        <v>-0.1503099872232771</v>
      </c>
      <c r="M6" t="str">
        <f t="shared" si="3"/>
        <v/>
      </c>
    </row>
    <row r="7" spans="1:16">
      <c r="A7" t="s">
        <v>516</v>
      </c>
      <c r="B7" t="s">
        <v>506</v>
      </c>
      <c r="C7" t="s">
        <v>509</v>
      </c>
      <c r="D7" t="s">
        <v>517</v>
      </c>
      <c r="E7">
        <v>-0.63545117605519819</v>
      </c>
      <c r="F7">
        <v>-0.24506288239387741</v>
      </c>
      <c r="I7">
        <f t="shared" si="0"/>
        <v>-0.63545117605519819</v>
      </c>
      <c r="J7" t="str">
        <f t="shared" si="1"/>
        <v/>
      </c>
      <c r="L7">
        <f t="shared" si="2"/>
        <v>-0.24506288239387741</v>
      </c>
      <c r="M7" t="str">
        <f t="shared" si="3"/>
        <v/>
      </c>
    </row>
    <row r="8" spans="1:16">
      <c r="A8" t="s">
        <v>518</v>
      </c>
      <c r="B8" t="s">
        <v>509</v>
      </c>
      <c r="C8" t="s">
        <v>506</v>
      </c>
      <c r="D8" t="s">
        <v>519</v>
      </c>
      <c r="E8">
        <v>-0.16989582936851461</v>
      </c>
      <c r="F8">
        <v>-0.1503099872232771</v>
      </c>
      <c r="I8" t="str">
        <f t="shared" si="0"/>
        <v/>
      </c>
      <c r="J8">
        <f t="shared" si="1"/>
        <v>-0.16989582936851461</v>
      </c>
      <c r="L8" t="str">
        <f t="shared" si="2"/>
        <v/>
      </c>
      <c r="M8">
        <f t="shared" si="3"/>
        <v>-0.1503099872232771</v>
      </c>
    </row>
    <row r="9" spans="1:16">
      <c r="A9" t="s">
        <v>518</v>
      </c>
      <c r="B9" t="s">
        <v>506</v>
      </c>
      <c r="C9" t="s">
        <v>509</v>
      </c>
      <c r="D9" t="s">
        <v>520</v>
      </c>
      <c r="E9">
        <v>-0.16989582936851461</v>
      </c>
      <c r="F9">
        <v>-0.1503099872232771</v>
      </c>
      <c r="I9">
        <f t="shared" si="0"/>
        <v>-0.16989582936851461</v>
      </c>
      <c r="J9" t="str">
        <f t="shared" si="1"/>
        <v/>
      </c>
      <c r="L9">
        <f t="shared" si="2"/>
        <v>-0.1503099872232771</v>
      </c>
      <c r="M9" t="str">
        <f t="shared" si="3"/>
        <v/>
      </c>
    </row>
    <row r="10" spans="1:16">
      <c r="A10" t="s">
        <v>521</v>
      </c>
      <c r="B10" t="s">
        <v>509</v>
      </c>
      <c r="C10" t="s">
        <v>506</v>
      </c>
      <c r="D10" t="s">
        <v>522</v>
      </c>
      <c r="E10">
        <v>-8.1573380080089353E-2</v>
      </c>
      <c r="F10">
        <v>-0.22567673061921431</v>
      </c>
      <c r="I10" t="str">
        <f t="shared" si="0"/>
        <v/>
      </c>
      <c r="J10">
        <f t="shared" si="1"/>
        <v>-8.1573380080089353E-2</v>
      </c>
      <c r="L10" t="str">
        <f t="shared" si="2"/>
        <v/>
      </c>
      <c r="M10">
        <f t="shared" si="3"/>
        <v>-0.22567673061921431</v>
      </c>
    </row>
    <row r="11" spans="1:16">
      <c r="A11" t="s">
        <v>521</v>
      </c>
      <c r="B11" t="s">
        <v>506</v>
      </c>
      <c r="C11" t="s">
        <v>509</v>
      </c>
      <c r="D11" t="s">
        <v>523</v>
      </c>
      <c r="E11">
        <v>-0.86045289758644294</v>
      </c>
      <c r="F11">
        <v>-0.25469478231318038</v>
      </c>
      <c r="I11">
        <f t="shared" si="0"/>
        <v>-0.86045289758644294</v>
      </c>
      <c r="J11" t="str">
        <f t="shared" si="1"/>
        <v/>
      </c>
      <c r="L11">
        <f t="shared" si="2"/>
        <v>-0.25469478231318038</v>
      </c>
      <c r="M11" t="str">
        <f t="shared" si="3"/>
        <v/>
      </c>
    </row>
    <row r="12" spans="1:16">
      <c r="A12" t="s">
        <v>524</v>
      </c>
      <c r="B12" t="s">
        <v>506</v>
      </c>
      <c r="C12" t="s">
        <v>509</v>
      </c>
      <c r="D12" t="s">
        <v>525</v>
      </c>
      <c r="E12">
        <v>-0.31144565916455991</v>
      </c>
      <c r="F12">
        <v>-0.1503099872232771</v>
      </c>
      <c r="I12">
        <f t="shared" si="0"/>
        <v>-0.31144565916455991</v>
      </c>
      <c r="J12" t="str">
        <f t="shared" si="1"/>
        <v/>
      </c>
      <c r="L12">
        <f t="shared" si="2"/>
        <v>-0.1503099872232771</v>
      </c>
      <c r="M12" t="str">
        <f t="shared" si="3"/>
        <v/>
      </c>
    </row>
    <row r="13" spans="1:16">
      <c r="A13" t="s">
        <v>526</v>
      </c>
      <c r="B13" t="s">
        <v>509</v>
      </c>
      <c r="C13" t="s">
        <v>506</v>
      </c>
      <c r="D13" t="s">
        <v>527</v>
      </c>
      <c r="E13">
        <v>-0.6280689604786347</v>
      </c>
      <c r="F13">
        <v>-0.1503099872232771</v>
      </c>
      <c r="I13" t="str">
        <f t="shared" si="0"/>
        <v/>
      </c>
      <c r="J13">
        <f t="shared" si="1"/>
        <v>-0.6280689604786347</v>
      </c>
      <c r="L13" t="str">
        <f t="shared" si="2"/>
        <v/>
      </c>
      <c r="M13">
        <f t="shared" si="3"/>
        <v>-0.1503099872232771</v>
      </c>
    </row>
    <row r="14" spans="1:16">
      <c r="A14" t="s">
        <v>528</v>
      </c>
      <c r="B14" t="s">
        <v>506</v>
      </c>
      <c r="C14" t="s">
        <v>509</v>
      </c>
      <c r="D14" t="s">
        <v>529</v>
      </c>
      <c r="E14">
        <v>-0.10058024635812481</v>
      </c>
      <c r="F14">
        <v>-0.1104265710578923</v>
      </c>
      <c r="I14">
        <f t="shared" si="0"/>
        <v>-0.10058024635812481</v>
      </c>
      <c r="J14" t="str">
        <f t="shared" si="1"/>
        <v/>
      </c>
      <c r="L14">
        <f t="shared" si="2"/>
        <v>-0.1104265710578923</v>
      </c>
      <c r="M14" t="str">
        <f t="shared" si="3"/>
        <v/>
      </c>
    </row>
    <row r="15" spans="1:16">
      <c r="A15" t="s">
        <v>528</v>
      </c>
      <c r="B15" t="s">
        <v>506</v>
      </c>
      <c r="C15" t="s">
        <v>509</v>
      </c>
      <c r="D15" t="s">
        <v>530</v>
      </c>
      <c r="E15">
        <v>-0.58159449671128916</v>
      </c>
      <c r="F15">
        <v>-0.1467465476422036</v>
      </c>
      <c r="I15">
        <f t="shared" si="0"/>
        <v>-0.58159449671128916</v>
      </c>
      <c r="J15" t="str">
        <f t="shared" si="1"/>
        <v/>
      </c>
      <c r="L15">
        <f t="shared" si="2"/>
        <v>-0.1467465476422036</v>
      </c>
      <c r="M15" t="str">
        <f t="shared" si="3"/>
        <v/>
      </c>
    </row>
    <row r="16" spans="1:16">
      <c r="A16" t="s">
        <v>531</v>
      </c>
      <c r="B16" t="s">
        <v>509</v>
      </c>
      <c r="C16" t="s">
        <v>506</v>
      </c>
      <c r="D16" t="s">
        <v>532</v>
      </c>
      <c r="E16">
        <v>-0.70287012532851922</v>
      </c>
      <c r="F16">
        <v>-0.17328668031516101</v>
      </c>
      <c r="I16" t="str">
        <f t="shared" si="0"/>
        <v/>
      </c>
      <c r="J16">
        <f t="shared" si="1"/>
        <v>-0.70287012532851922</v>
      </c>
      <c r="L16" t="str">
        <f t="shared" si="2"/>
        <v/>
      </c>
      <c r="M16">
        <f t="shared" si="3"/>
        <v>-0.17328668031516101</v>
      </c>
    </row>
    <row r="17" spans="1:13">
      <c r="A17" t="s">
        <v>533</v>
      </c>
      <c r="B17" t="s">
        <v>506</v>
      </c>
      <c r="C17" t="s">
        <v>509</v>
      </c>
      <c r="D17" t="s">
        <v>534</v>
      </c>
      <c r="E17">
        <v>-0.52620856584419551</v>
      </c>
      <c r="F17">
        <v>-8.3128101001963328E-2</v>
      </c>
      <c r="I17">
        <f t="shared" si="0"/>
        <v>-0.52620856584419551</v>
      </c>
      <c r="J17" t="str">
        <f t="shared" si="1"/>
        <v/>
      </c>
      <c r="L17">
        <f t="shared" si="2"/>
        <v>-8.3128101001963328E-2</v>
      </c>
      <c r="M17" t="str">
        <f t="shared" si="3"/>
        <v/>
      </c>
    </row>
    <row r="18" spans="1:13">
      <c r="A18" t="s">
        <v>535</v>
      </c>
      <c r="B18" t="s">
        <v>509</v>
      </c>
      <c r="C18" t="s">
        <v>506</v>
      </c>
      <c r="D18" t="s">
        <v>536</v>
      </c>
      <c r="E18">
        <v>-0.36616254664564513</v>
      </c>
      <c r="F18">
        <v>-0.1455038181609497</v>
      </c>
      <c r="I18" t="str">
        <f t="shared" si="0"/>
        <v/>
      </c>
      <c r="J18">
        <f t="shared" si="1"/>
        <v>-0.36616254664564513</v>
      </c>
      <c r="L18" t="str">
        <f t="shared" si="2"/>
        <v/>
      </c>
      <c r="M18">
        <f t="shared" si="3"/>
        <v>-0.1455038181609497</v>
      </c>
    </row>
    <row r="19" spans="1:13">
      <c r="A19" t="s">
        <v>535</v>
      </c>
      <c r="B19" t="s">
        <v>509</v>
      </c>
      <c r="C19" t="s">
        <v>506</v>
      </c>
      <c r="D19" t="s">
        <v>537</v>
      </c>
      <c r="E19">
        <v>-0.38077721155200073</v>
      </c>
      <c r="F19">
        <v>-0.14989045203729179</v>
      </c>
      <c r="I19" t="str">
        <f t="shared" si="0"/>
        <v/>
      </c>
      <c r="J19">
        <f t="shared" si="1"/>
        <v>-0.38077721155200073</v>
      </c>
      <c r="L19" t="str">
        <f t="shared" si="2"/>
        <v/>
      </c>
      <c r="M19">
        <f t="shared" si="3"/>
        <v>-0.14989045203729179</v>
      </c>
    </row>
    <row r="20" spans="1:13">
      <c r="A20" t="s">
        <v>538</v>
      </c>
      <c r="B20" t="s">
        <v>506</v>
      </c>
      <c r="C20" t="s">
        <v>509</v>
      </c>
      <c r="D20" t="s">
        <v>539</v>
      </c>
      <c r="E20">
        <v>0.81357834819305652</v>
      </c>
      <c r="F20">
        <v>-5.855322301181054E-2</v>
      </c>
      <c r="I20">
        <f t="shared" si="0"/>
        <v>0.81357834819305652</v>
      </c>
      <c r="J20" t="str">
        <f t="shared" si="1"/>
        <v/>
      </c>
      <c r="L20">
        <f t="shared" si="2"/>
        <v>-5.855322301181054E-2</v>
      </c>
      <c r="M20" t="str">
        <f t="shared" si="3"/>
        <v/>
      </c>
    </row>
    <row r="21" spans="1:13">
      <c r="A21" t="s">
        <v>540</v>
      </c>
      <c r="B21" t="s">
        <v>509</v>
      </c>
      <c r="C21" t="s">
        <v>506</v>
      </c>
      <c r="D21" t="s">
        <v>22</v>
      </c>
      <c r="E21">
        <v>-0.54847693859929914</v>
      </c>
      <c r="F21">
        <v>-0.1686323924455195</v>
      </c>
      <c r="I21" t="str">
        <f t="shared" si="0"/>
        <v/>
      </c>
      <c r="J21">
        <f t="shared" si="1"/>
        <v>-0.54847693859929914</v>
      </c>
      <c r="L21" t="str">
        <f t="shared" si="2"/>
        <v/>
      </c>
      <c r="M21">
        <f t="shared" si="3"/>
        <v>-0.1686323924455195</v>
      </c>
    </row>
    <row r="22" spans="1:13">
      <c r="A22" t="s">
        <v>540</v>
      </c>
      <c r="B22" t="s">
        <v>506</v>
      </c>
      <c r="C22" t="s">
        <v>509</v>
      </c>
      <c r="D22" t="s">
        <v>541</v>
      </c>
      <c r="E22">
        <v>-0.60931707326187268</v>
      </c>
      <c r="F22">
        <v>-0.16966667097391039</v>
      </c>
      <c r="I22">
        <f t="shared" si="0"/>
        <v>-0.60931707326187268</v>
      </c>
      <c r="J22" t="str">
        <f t="shared" si="1"/>
        <v/>
      </c>
      <c r="L22">
        <f t="shared" si="2"/>
        <v>-0.16966667097391039</v>
      </c>
      <c r="M22" t="str">
        <f t="shared" si="3"/>
        <v/>
      </c>
    </row>
    <row r="23" spans="1:13">
      <c r="A23" t="s">
        <v>540</v>
      </c>
      <c r="B23" t="s">
        <v>506</v>
      </c>
      <c r="C23" t="s">
        <v>509</v>
      </c>
      <c r="D23" t="s">
        <v>542</v>
      </c>
      <c r="E23">
        <v>0.82041675043370366</v>
      </c>
      <c r="F23">
        <v>5.325249583042041E-2</v>
      </c>
      <c r="I23">
        <f t="shared" si="0"/>
        <v>0.82041675043370366</v>
      </c>
      <c r="J23" t="str">
        <f t="shared" si="1"/>
        <v/>
      </c>
      <c r="L23">
        <f t="shared" si="2"/>
        <v>5.325249583042041E-2</v>
      </c>
      <c r="M23" t="str">
        <f t="shared" si="3"/>
        <v/>
      </c>
    </row>
    <row r="24" spans="1:13">
      <c r="A24" t="s">
        <v>543</v>
      </c>
      <c r="B24" t="s">
        <v>506</v>
      </c>
      <c r="C24" t="s">
        <v>509</v>
      </c>
      <c r="D24" t="s">
        <v>544</v>
      </c>
      <c r="E24">
        <v>3.678183732537033E-3</v>
      </c>
      <c r="F24">
        <v>-0.1475102217135639</v>
      </c>
      <c r="I24">
        <f t="shared" si="0"/>
        <v>3.678183732537033E-3</v>
      </c>
      <c r="J24" t="str">
        <f t="shared" si="1"/>
        <v/>
      </c>
      <c r="L24">
        <f t="shared" si="2"/>
        <v>-0.1475102217135639</v>
      </c>
      <c r="M24" t="str">
        <f t="shared" si="3"/>
        <v/>
      </c>
    </row>
    <row r="25" spans="1:13">
      <c r="A25" t="s">
        <v>545</v>
      </c>
      <c r="B25" t="s">
        <v>506</v>
      </c>
      <c r="C25" t="s">
        <v>509</v>
      </c>
      <c r="D25" t="s">
        <v>546</v>
      </c>
      <c r="E25">
        <v>-0.69536061153088768</v>
      </c>
      <c r="F25">
        <v>-0.1416696693898841</v>
      </c>
      <c r="I25">
        <f t="shared" si="0"/>
        <v>-0.69536061153088768</v>
      </c>
      <c r="J25" t="str">
        <f t="shared" si="1"/>
        <v/>
      </c>
      <c r="L25">
        <f t="shared" si="2"/>
        <v>-0.1416696693898841</v>
      </c>
      <c r="M25" t="str">
        <f t="shared" si="3"/>
        <v/>
      </c>
    </row>
    <row r="26" spans="1:13">
      <c r="A26" t="s">
        <v>547</v>
      </c>
      <c r="B26" t="s">
        <v>509</v>
      </c>
      <c r="C26" t="s">
        <v>506</v>
      </c>
      <c r="D26" t="s">
        <v>548</v>
      </c>
      <c r="E26">
        <v>-0.67105813567763795</v>
      </c>
      <c r="F26">
        <v>-0.13778939049432509</v>
      </c>
      <c r="I26" t="str">
        <f t="shared" si="0"/>
        <v/>
      </c>
      <c r="J26">
        <f t="shared" si="1"/>
        <v>-0.67105813567763795</v>
      </c>
      <c r="L26" t="str">
        <f t="shared" si="2"/>
        <v/>
      </c>
      <c r="M26">
        <f t="shared" si="3"/>
        <v>-0.13778939049432509</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6595-67D0-4437-B2C3-182400771BF2}">
  <dimension ref="A1:P43"/>
  <sheetViews>
    <sheetView topLeftCell="G1" workbookViewId="0">
      <selection activeCell="O1" sqref="O1:P1"/>
    </sheetView>
  </sheetViews>
  <sheetFormatPr defaultRowHeight="14.25"/>
  <cols>
    <col min="4" max="4" width="33.125" customWidth="1"/>
    <col min="5" max="5" width="18.625" bestFit="1" customWidth="1"/>
    <col min="6" max="6" width="18.75" bestFit="1" customWidth="1"/>
    <col min="7" max="7" width="29.625" bestFit="1" customWidth="1"/>
  </cols>
  <sheetData>
    <row r="1" spans="1:16">
      <c r="A1" s="1" t="s">
        <v>0</v>
      </c>
      <c r="B1" s="1" t="s">
        <v>1</v>
      </c>
      <c r="C1" s="1" t="s">
        <v>2</v>
      </c>
      <c r="D1" s="1" t="s">
        <v>3</v>
      </c>
      <c r="E1" s="1" t="s">
        <v>2160</v>
      </c>
      <c r="F1" s="1" t="s">
        <v>1461</v>
      </c>
      <c r="G1" s="1" t="s">
        <v>4</v>
      </c>
      <c r="I1" s="2" t="s">
        <v>5</v>
      </c>
      <c r="J1" s="2" t="s">
        <v>6</v>
      </c>
      <c r="L1" s="2" t="s">
        <v>7</v>
      </c>
      <c r="M1" s="2" t="s">
        <v>8</v>
      </c>
      <c r="O1" s="4" t="s">
        <v>2161</v>
      </c>
      <c r="P1" s="4" t="s">
        <v>2162</v>
      </c>
    </row>
    <row r="2" spans="1:16">
      <c r="A2" t="s">
        <v>549</v>
      </c>
      <c r="B2" t="s">
        <v>550</v>
      </c>
      <c r="D2" t="s">
        <v>551</v>
      </c>
      <c r="E2">
        <v>0.62314412484724624</v>
      </c>
      <c r="F2">
        <v>-6.1165703535419842E-2</v>
      </c>
      <c r="G2">
        <v>0.63638099999999997</v>
      </c>
      <c r="I2">
        <f>IF(B2="nabi",E2,"")</f>
        <v>0.62314412484724624</v>
      </c>
      <c r="J2" t="str">
        <f>IF(B2="nabi","",E2)</f>
        <v/>
      </c>
      <c r="L2">
        <f>IF(B2="nabi",F2,"")</f>
        <v>-6.1165703535419842E-2</v>
      </c>
      <c r="M2" t="str">
        <f>IF(B2="nabi","",F2)</f>
        <v/>
      </c>
      <c r="O2" s="3">
        <f>_xlfn.STDEV.P(E2:E43)</f>
        <v>0.3309490889846835</v>
      </c>
      <c r="P2" s="3">
        <f>_xlfn.STDEV.P(F2:F43)</f>
        <v>3.764884237298198E-2</v>
      </c>
    </row>
    <row r="3" spans="1:16">
      <c r="A3" t="s">
        <v>549</v>
      </c>
      <c r="B3" t="s">
        <v>550</v>
      </c>
      <c r="D3" t="s">
        <v>552</v>
      </c>
      <c r="E3">
        <v>-0.23169902322085231</v>
      </c>
      <c r="F3">
        <v>-0.15330275370341909</v>
      </c>
      <c r="I3">
        <f t="shared" ref="I3:I43" si="0">IF(B3="nabi",E3,"")</f>
        <v>-0.23169902322085231</v>
      </c>
      <c r="J3" t="str">
        <f t="shared" ref="J3:J43" si="1">IF(B3="nabi","",E3)</f>
        <v/>
      </c>
      <c r="L3">
        <f t="shared" ref="L3:L43" si="2">IF(B3="nabi",F3,"")</f>
        <v>-0.15330275370341909</v>
      </c>
      <c r="M3" t="str">
        <f t="shared" ref="M3:M43" si="3">IF(B3="nabi","",F3)</f>
        <v/>
      </c>
    </row>
    <row r="4" spans="1:16">
      <c r="A4" t="s">
        <v>553</v>
      </c>
      <c r="B4" t="s">
        <v>550</v>
      </c>
      <c r="D4" t="s">
        <v>57</v>
      </c>
      <c r="E4">
        <v>0.35014718349750379</v>
      </c>
      <c r="F4">
        <v>-0.1212956464331411</v>
      </c>
      <c r="I4">
        <f t="shared" si="0"/>
        <v>0.35014718349750379</v>
      </c>
      <c r="J4" t="str">
        <f t="shared" si="1"/>
        <v/>
      </c>
      <c r="L4">
        <f t="shared" si="2"/>
        <v>-0.1212956464331411</v>
      </c>
      <c r="M4" t="str">
        <f t="shared" si="3"/>
        <v/>
      </c>
    </row>
    <row r="5" spans="1:16">
      <c r="A5" t="s">
        <v>553</v>
      </c>
      <c r="B5" t="s">
        <v>550</v>
      </c>
      <c r="D5" t="s">
        <v>554</v>
      </c>
      <c r="E5">
        <v>0.28820911866725368</v>
      </c>
      <c r="F5">
        <v>-0.14653501483662179</v>
      </c>
      <c r="I5">
        <f t="shared" si="0"/>
        <v>0.28820911866725368</v>
      </c>
      <c r="J5" t="str">
        <f t="shared" si="1"/>
        <v/>
      </c>
      <c r="L5">
        <f t="shared" si="2"/>
        <v>-0.14653501483662179</v>
      </c>
      <c r="M5" t="str">
        <f t="shared" si="3"/>
        <v/>
      </c>
    </row>
    <row r="6" spans="1:16">
      <c r="A6" t="s">
        <v>553</v>
      </c>
      <c r="B6" t="s">
        <v>550</v>
      </c>
      <c r="D6" t="s">
        <v>555</v>
      </c>
      <c r="E6">
        <v>0.38711642333191087</v>
      </c>
      <c r="F6">
        <v>-0.1503099872232771</v>
      </c>
      <c r="I6">
        <f t="shared" si="0"/>
        <v>0.38711642333191087</v>
      </c>
      <c r="J6" t="str">
        <f t="shared" si="1"/>
        <v/>
      </c>
      <c r="L6">
        <f t="shared" si="2"/>
        <v>-0.1503099872232771</v>
      </c>
      <c r="M6" t="str">
        <f t="shared" si="3"/>
        <v/>
      </c>
    </row>
    <row r="7" spans="1:16">
      <c r="A7" t="s">
        <v>556</v>
      </c>
      <c r="B7" t="s">
        <v>550</v>
      </c>
      <c r="D7" t="s">
        <v>557</v>
      </c>
      <c r="E7">
        <v>-0.1400248851028503</v>
      </c>
      <c r="F7">
        <v>-0.1576135051366204</v>
      </c>
      <c r="I7">
        <f t="shared" si="0"/>
        <v>-0.1400248851028503</v>
      </c>
      <c r="J7" t="str">
        <f t="shared" si="1"/>
        <v/>
      </c>
      <c r="L7">
        <f t="shared" si="2"/>
        <v>-0.1576135051366204</v>
      </c>
      <c r="M7" t="str">
        <f t="shared" si="3"/>
        <v/>
      </c>
    </row>
    <row r="8" spans="1:16">
      <c r="A8" t="s">
        <v>556</v>
      </c>
      <c r="B8" t="s">
        <v>550</v>
      </c>
      <c r="D8" t="s">
        <v>558</v>
      </c>
      <c r="E8">
        <v>-0.38754363595156482</v>
      </c>
      <c r="F8">
        <v>-0.21893197472375481</v>
      </c>
      <c r="I8">
        <f t="shared" si="0"/>
        <v>-0.38754363595156482</v>
      </c>
      <c r="J8" t="str">
        <f t="shared" si="1"/>
        <v/>
      </c>
      <c r="L8">
        <f t="shared" si="2"/>
        <v>-0.21893197472375481</v>
      </c>
      <c r="M8" t="str">
        <f t="shared" si="3"/>
        <v/>
      </c>
    </row>
    <row r="9" spans="1:16">
      <c r="A9" t="s">
        <v>559</v>
      </c>
      <c r="B9" t="s">
        <v>550</v>
      </c>
      <c r="D9" t="s">
        <v>560</v>
      </c>
      <c r="E9">
        <v>-0.14757379549832761</v>
      </c>
      <c r="F9">
        <v>-0.1503099872232771</v>
      </c>
      <c r="I9">
        <f t="shared" si="0"/>
        <v>-0.14757379549832761</v>
      </c>
      <c r="J9" t="str">
        <f t="shared" si="1"/>
        <v/>
      </c>
      <c r="L9">
        <f t="shared" si="2"/>
        <v>-0.1503099872232771</v>
      </c>
      <c r="M9" t="str">
        <f t="shared" si="3"/>
        <v/>
      </c>
    </row>
    <row r="10" spans="1:16">
      <c r="A10" t="s">
        <v>559</v>
      </c>
      <c r="B10" t="s">
        <v>561</v>
      </c>
      <c r="C10" t="s">
        <v>550</v>
      </c>
      <c r="D10" t="s">
        <v>562</v>
      </c>
      <c r="E10">
        <v>-0.22569570742804679</v>
      </c>
      <c r="F10">
        <v>-0.1503099872232771</v>
      </c>
      <c r="I10" t="str">
        <f t="shared" si="0"/>
        <v/>
      </c>
      <c r="J10">
        <f t="shared" si="1"/>
        <v>-0.22569570742804679</v>
      </c>
      <c r="L10" t="str">
        <f t="shared" si="2"/>
        <v/>
      </c>
      <c r="M10">
        <f t="shared" si="3"/>
        <v>-0.1503099872232771</v>
      </c>
    </row>
    <row r="11" spans="1:16">
      <c r="A11" t="s">
        <v>563</v>
      </c>
      <c r="B11" t="s">
        <v>550</v>
      </c>
      <c r="D11" t="s">
        <v>564</v>
      </c>
      <c r="E11">
        <v>-8.8550017309958484E-3</v>
      </c>
      <c r="F11">
        <v>-0.14714593023584499</v>
      </c>
      <c r="I11">
        <f t="shared" si="0"/>
        <v>-8.8550017309958484E-3</v>
      </c>
      <c r="J11" t="str">
        <f t="shared" si="1"/>
        <v/>
      </c>
      <c r="L11">
        <f t="shared" si="2"/>
        <v>-0.14714593023584499</v>
      </c>
      <c r="M11" t="str">
        <f t="shared" si="3"/>
        <v/>
      </c>
    </row>
    <row r="12" spans="1:16">
      <c r="A12" t="s">
        <v>563</v>
      </c>
      <c r="B12" t="s">
        <v>561</v>
      </c>
      <c r="C12" t="s">
        <v>550</v>
      </c>
      <c r="D12" t="s">
        <v>565</v>
      </c>
      <c r="E12">
        <v>-0.20380606056746611</v>
      </c>
      <c r="F12">
        <v>-0.1503099872232771</v>
      </c>
      <c r="I12" t="str">
        <f t="shared" si="0"/>
        <v/>
      </c>
      <c r="J12">
        <f t="shared" si="1"/>
        <v>-0.20380606056746611</v>
      </c>
      <c r="L12" t="str">
        <f t="shared" si="2"/>
        <v/>
      </c>
      <c r="M12">
        <f t="shared" si="3"/>
        <v>-0.1503099872232771</v>
      </c>
    </row>
    <row r="13" spans="1:16">
      <c r="A13" t="s">
        <v>563</v>
      </c>
      <c r="B13" t="s">
        <v>550</v>
      </c>
      <c r="D13" t="s">
        <v>566</v>
      </c>
      <c r="E13">
        <v>-0.58085332549334256</v>
      </c>
      <c r="F13">
        <v>-0.23459808514575281</v>
      </c>
      <c r="I13">
        <f t="shared" si="0"/>
        <v>-0.58085332549334256</v>
      </c>
      <c r="J13" t="str">
        <f t="shared" si="1"/>
        <v/>
      </c>
      <c r="L13">
        <f t="shared" si="2"/>
        <v>-0.23459808514575281</v>
      </c>
      <c r="M13" t="str">
        <f t="shared" si="3"/>
        <v/>
      </c>
    </row>
    <row r="14" spans="1:16">
      <c r="A14" t="s">
        <v>563</v>
      </c>
      <c r="B14" t="s">
        <v>550</v>
      </c>
      <c r="D14" t="s">
        <v>567</v>
      </c>
      <c r="E14">
        <v>-0.65486923208123793</v>
      </c>
      <c r="F14">
        <v>-0.15319084673303551</v>
      </c>
      <c r="I14">
        <f t="shared" si="0"/>
        <v>-0.65486923208123793</v>
      </c>
      <c r="J14" t="str">
        <f t="shared" si="1"/>
        <v/>
      </c>
      <c r="L14">
        <f t="shared" si="2"/>
        <v>-0.15319084673303551</v>
      </c>
      <c r="M14" t="str">
        <f t="shared" si="3"/>
        <v/>
      </c>
    </row>
    <row r="15" spans="1:16">
      <c r="A15" t="s">
        <v>568</v>
      </c>
      <c r="B15" t="s">
        <v>550</v>
      </c>
      <c r="D15" t="s">
        <v>569</v>
      </c>
      <c r="E15">
        <v>-0.45522391705662479</v>
      </c>
      <c r="F15">
        <v>-0.15319084673303551</v>
      </c>
      <c r="I15">
        <f t="shared" si="0"/>
        <v>-0.45522391705662479</v>
      </c>
      <c r="J15" t="str">
        <f t="shared" si="1"/>
        <v/>
      </c>
      <c r="L15">
        <f t="shared" si="2"/>
        <v>-0.15319084673303551</v>
      </c>
      <c r="M15" t="str">
        <f t="shared" si="3"/>
        <v/>
      </c>
    </row>
    <row r="16" spans="1:16">
      <c r="A16" t="s">
        <v>568</v>
      </c>
      <c r="B16" t="s">
        <v>550</v>
      </c>
      <c r="D16" t="s">
        <v>570</v>
      </c>
      <c r="E16">
        <v>-0.46900379611335319</v>
      </c>
      <c r="F16">
        <v>-0.13491790968583861</v>
      </c>
      <c r="I16">
        <f t="shared" si="0"/>
        <v>-0.46900379611335319</v>
      </c>
      <c r="J16" t="str">
        <f t="shared" si="1"/>
        <v/>
      </c>
      <c r="L16">
        <f t="shared" si="2"/>
        <v>-0.13491790968583861</v>
      </c>
      <c r="M16" t="str">
        <f t="shared" si="3"/>
        <v/>
      </c>
    </row>
    <row r="17" spans="1:13">
      <c r="A17" t="s">
        <v>568</v>
      </c>
      <c r="B17" t="s">
        <v>550</v>
      </c>
      <c r="D17" t="s">
        <v>571</v>
      </c>
      <c r="E17">
        <v>-0.46353154540310543</v>
      </c>
      <c r="F17">
        <v>-0.1503099872232771</v>
      </c>
      <c r="I17">
        <f t="shared" si="0"/>
        <v>-0.46353154540310543</v>
      </c>
      <c r="J17" t="str">
        <f t="shared" si="1"/>
        <v/>
      </c>
      <c r="L17">
        <f t="shared" si="2"/>
        <v>-0.1503099872232771</v>
      </c>
      <c r="M17" t="str">
        <f t="shared" si="3"/>
        <v/>
      </c>
    </row>
    <row r="18" spans="1:13">
      <c r="A18" t="s">
        <v>568</v>
      </c>
      <c r="B18" t="s">
        <v>550</v>
      </c>
      <c r="E18">
        <v>-0.14757379549832761</v>
      </c>
      <c r="F18">
        <v>-0.1503099872232771</v>
      </c>
      <c r="I18">
        <f t="shared" si="0"/>
        <v>-0.14757379549832761</v>
      </c>
      <c r="J18" t="str">
        <f t="shared" si="1"/>
        <v/>
      </c>
      <c r="L18">
        <f t="shared" si="2"/>
        <v>-0.1503099872232771</v>
      </c>
      <c r="M18" t="str">
        <f t="shared" si="3"/>
        <v/>
      </c>
    </row>
    <row r="19" spans="1:13">
      <c r="A19" t="s">
        <v>568</v>
      </c>
      <c r="B19" t="s">
        <v>561</v>
      </c>
      <c r="C19" t="s">
        <v>550</v>
      </c>
      <c r="D19" t="s">
        <v>572</v>
      </c>
      <c r="E19">
        <v>-0.34407797042147198</v>
      </c>
      <c r="F19">
        <v>-0.14989045203729179</v>
      </c>
      <c r="I19" t="str">
        <f t="shared" si="0"/>
        <v/>
      </c>
      <c r="J19">
        <f t="shared" si="1"/>
        <v>-0.34407797042147198</v>
      </c>
      <c r="L19" t="str">
        <f t="shared" si="2"/>
        <v/>
      </c>
      <c r="M19">
        <f t="shared" si="3"/>
        <v>-0.14989045203729179</v>
      </c>
    </row>
    <row r="20" spans="1:13">
      <c r="A20" t="s">
        <v>568</v>
      </c>
      <c r="B20" t="s">
        <v>550</v>
      </c>
      <c r="D20" t="s">
        <v>573</v>
      </c>
      <c r="E20">
        <v>0.43944159720538711</v>
      </c>
      <c r="F20">
        <v>-0.1220223216018967</v>
      </c>
      <c r="I20">
        <f t="shared" si="0"/>
        <v>0.43944159720538711</v>
      </c>
      <c r="J20" t="str">
        <f t="shared" si="1"/>
        <v/>
      </c>
      <c r="L20">
        <f t="shared" si="2"/>
        <v>-0.1220223216018967</v>
      </c>
      <c r="M20" t="str">
        <f t="shared" si="3"/>
        <v/>
      </c>
    </row>
    <row r="21" spans="1:13">
      <c r="A21" t="s">
        <v>574</v>
      </c>
      <c r="B21" t="s">
        <v>561</v>
      </c>
      <c r="C21" t="s">
        <v>550</v>
      </c>
      <c r="D21" t="s">
        <v>575</v>
      </c>
      <c r="E21">
        <v>-0.202654760555188</v>
      </c>
      <c r="F21">
        <v>-0.14560473920027209</v>
      </c>
      <c r="I21" t="str">
        <f t="shared" si="0"/>
        <v/>
      </c>
      <c r="J21">
        <f t="shared" si="1"/>
        <v>-0.202654760555188</v>
      </c>
      <c r="L21" t="str">
        <f t="shared" si="2"/>
        <v/>
      </c>
      <c r="M21">
        <f t="shared" si="3"/>
        <v>-0.14560473920027209</v>
      </c>
    </row>
    <row r="22" spans="1:13">
      <c r="A22" t="s">
        <v>574</v>
      </c>
      <c r="B22" t="s">
        <v>550</v>
      </c>
      <c r="D22" t="s">
        <v>576</v>
      </c>
      <c r="E22">
        <v>-0.59769955915130701</v>
      </c>
      <c r="F22">
        <v>-0.14532154172259831</v>
      </c>
      <c r="I22">
        <f t="shared" si="0"/>
        <v>-0.59769955915130701</v>
      </c>
      <c r="J22" t="str">
        <f t="shared" si="1"/>
        <v/>
      </c>
      <c r="L22">
        <f t="shared" si="2"/>
        <v>-0.14532154172259831</v>
      </c>
      <c r="M22" t="str">
        <f t="shared" si="3"/>
        <v/>
      </c>
    </row>
    <row r="23" spans="1:13">
      <c r="A23" t="s">
        <v>577</v>
      </c>
      <c r="B23" t="s">
        <v>561</v>
      </c>
      <c r="C23" t="s">
        <v>550</v>
      </c>
      <c r="D23" t="s">
        <v>578</v>
      </c>
      <c r="E23">
        <v>5.2022237160354257E-2</v>
      </c>
      <c r="F23">
        <v>-7.405534715450135E-2</v>
      </c>
      <c r="I23" t="str">
        <f t="shared" si="0"/>
        <v/>
      </c>
      <c r="J23">
        <f t="shared" si="1"/>
        <v>5.2022237160354257E-2</v>
      </c>
      <c r="L23" t="str">
        <f t="shared" si="2"/>
        <v/>
      </c>
      <c r="M23">
        <f t="shared" si="3"/>
        <v>-7.405534715450135E-2</v>
      </c>
    </row>
    <row r="24" spans="1:13">
      <c r="A24" t="s">
        <v>577</v>
      </c>
      <c r="B24" t="s">
        <v>550</v>
      </c>
      <c r="C24" t="s">
        <v>561</v>
      </c>
      <c r="D24" t="s">
        <v>579</v>
      </c>
      <c r="E24">
        <v>-0.65486923208123793</v>
      </c>
      <c r="F24">
        <v>-0.15319084673303551</v>
      </c>
      <c r="I24">
        <f t="shared" si="0"/>
        <v>-0.65486923208123793</v>
      </c>
      <c r="J24" t="str">
        <f t="shared" si="1"/>
        <v/>
      </c>
      <c r="L24">
        <f t="shared" si="2"/>
        <v>-0.15319084673303551</v>
      </c>
      <c r="M24" t="str">
        <f t="shared" si="3"/>
        <v/>
      </c>
    </row>
    <row r="25" spans="1:13">
      <c r="A25" t="s">
        <v>577</v>
      </c>
      <c r="B25" t="s">
        <v>550</v>
      </c>
      <c r="D25" t="s">
        <v>580</v>
      </c>
      <c r="E25">
        <v>-0.52987344800431768</v>
      </c>
      <c r="F25">
        <v>-0.20830946386499921</v>
      </c>
      <c r="I25">
        <f t="shared" si="0"/>
        <v>-0.52987344800431768</v>
      </c>
      <c r="J25" t="str">
        <f t="shared" si="1"/>
        <v/>
      </c>
      <c r="L25">
        <f t="shared" si="2"/>
        <v>-0.20830946386499921</v>
      </c>
      <c r="M25" t="str">
        <f t="shared" si="3"/>
        <v/>
      </c>
    </row>
    <row r="26" spans="1:13">
      <c r="A26" t="s">
        <v>577</v>
      </c>
      <c r="B26" t="s">
        <v>550</v>
      </c>
      <c r="D26" t="s">
        <v>22</v>
      </c>
      <c r="E26">
        <v>-0.54847693859929914</v>
      </c>
      <c r="F26">
        <v>-0.1686323924455195</v>
      </c>
      <c r="I26">
        <f t="shared" si="0"/>
        <v>-0.54847693859929914</v>
      </c>
      <c r="J26" t="str">
        <f t="shared" si="1"/>
        <v/>
      </c>
      <c r="L26">
        <f t="shared" si="2"/>
        <v>-0.1686323924455195</v>
      </c>
      <c r="M26" t="str">
        <f t="shared" si="3"/>
        <v/>
      </c>
    </row>
    <row r="27" spans="1:13">
      <c r="A27" t="s">
        <v>577</v>
      </c>
      <c r="B27" t="s">
        <v>550</v>
      </c>
      <c r="E27">
        <v>-0.14757379549832761</v>
      </c>
      <c r="F27">
        <v>-0.1503099872232771</v>
      </c>
      <c r="I27">
        <f t="shared" si="0"/>
        <v>-0.14757379549832761</v>
      </c>
      <c r="J27" t="str">
        <f t="shared" si="1"/>
        <v/>
      </c>
      <c r="L27">
        <f t="shared" si="2"/>
        <v>-0.1503099872232771</v>
      </c>
      <c r="M27" t="str">
        <f t="shared" si="3"/>
        <v/>
      </c>
    </row>
    <row r="28" spans="1:13">
      <c r="A28" t="s">
        <v>577</v>
      </c>
      <c r="B28" t="s">
        <v>550</v>
      </c>
      <c r="C28" t="s">
        <v>561</v>
      </c>
      <c r="D28" t="s">
        <v>581</v>
      </c>
      <c r="E28">
        <v>-0.14757379549832761</v>
      </c>
      <c r="F28">
        <v>-0.1503099872232771</v>
      </c>
      <c r="I28">
        <f t="shared" si="0"/>
        <v>-0.14757379549832761</v>
      </c>
      <c r="J28" t="str">
        <f t="shared" si="1"/>
        <v/>
      </c>
      <c r="L28">
        <f t="shared" si="2"/>
        <v>-0.1503099872232771</v>
      </c>
      <c r="M28" t="str">
        <f t="shared" si="3"/>
        <v/>
      </c>
    </row>
    <row r="29" spans="1:13">
      <c r="A29" t="s">
        <v>582</v>
      </c>
      <c r="B29" t="s">
        <v>550</v>
      </c>
      <c r="C29" t="s">
        <v>561</v>
      </c>
      <c r="D29" t="s">
        <v>583</v>
      </c>
      <c r="E29">
        <v>-0.52884055618603343</v>
      </c>
      <c r="F29">
        <v>-0.1503099872232771</v>
      </c>
      <c r="I29">
        <f t="shared" si="0"/>
        <v>-0.52884055618603343</v>
      </c>
      <c r="J29" t="str">
        <f t="shared" si="1"/>
        <v/>
      </c>
      <c r="L29">
        <f t="shared" si="2"/>
        <v>-0.1503099872232771</v>
      </c>
      <c r="M29" t="str">
        <f t="shared" si="3"/>
        <v/>
      </c>
    </row>
    <row r="30" spans="1:13">
      <c r="A30" t="s">
        <v>582</v>
      </c>
      <c r="B30" t="s">
        <v>561</v>
      </c>
      <c r="C30" t="s">
        <v>550</v>
      </c>
      <c r="D30" t="s">
        <v>584</v>
      </c>
      <c r="E30">
        <v>5.304534286182272E-2</v>
      </c>
      <c r="F30">
        <v>-0.1503099872232771</v>
      </c>
      <c r="I30" t="str">
        <f t="shared" si="0"/>
        <v/>
      </c>
      <c r="J30">
        <f t="shared" si="1"/>
        <v>5.304534286182272E-2</v>
      </c>
      <c r="L30" t="str">
        <f t="shared" si="2"/>
        <v/>
      </c>
      <c r="M30">
        <f t="shared" si="3"/>
        <v>-0.1503099872232771</v>
      </c>
    </row>
    <row r="31" spans="1:13">
      <c r="A31" t="s">
        <v>585</v>
      </c>
      <c r="B31" t="s">
        <v>550</v>
      </c>
      <c r="D31" t="s">
        <v>586</v>
      </c>
      <c r="E31">
        <v>-0.61236076855053279</v>
      </c>
      <c r="F31">
        <v>-0.14751284517859839</v>
      </c>
      <c r="I31">
        <f t="shared" si="0"/>
        <v>-0.61236076855053279</v>
      </c>
      <c r="J31" t="str">
        <f t="shared" si="1"/>
        <v/>
      </c>
      <c r="L31">
        <f t="shared" si="2"/>
        <v>-0.14751284517859839</v>
      </c>
      <c r="M31" t="str">
        <f t="shared" si="3"/>
        <v/>
      </c>
    </row>
    <row r="32" spans="1:13">
      <c r="A32" t="s">
        <v>585</v>
      </c>
      <c r="B32" t="s">
        <v>550</v>
      </c>
      <c r="D32" t="s">
        <v>587</v>
      </c>
      <c r="E32">
        <v>-0.20527036107759011</v>
      </c>
      <c r="F32">
        <v>-0.15294630746123189</v>
      </c>
      <c r="I32">
        <f t="shared" si="0"/>
        <v>-0.20527036107759011</v>
      </c>
      <c r="J32" t="str">
        <f t="shared" si="1"/>
        <v/>
      </c>
      <c r="L32">
        <f t="shared" si="2"/>
        <v>-0.15294630746123189</v>
      </c>
      <c r="M32" t="str">
        <f t="shared" si="3"/>
        <v/>
      </c>
    </row>
    <row r="33" spans="1:13">
      <c r="A33" t="s">
        <v>585</v>
      </c>
      <c r="B33" t="s">
        <v>550</v>
      </c>
      <c r="D33" t="s">
        <v>588</v>
      </c>
      <c r="E33">
        <v>-3.3082078083728761E-3</v>
      </c>
      <c r="F33">
        <v>-0.1503099872232771</v>
      </c>
      <c r="I33">
        <f t="shared" si="0"/>
        <v>-3.3082078083728761E-3</v>
      </c>
      <c r="J33" t="str">
        <f t="shared" si="1"/>
        <v/>
      </c>
      <c r="L33">
        <f t="shared" si="2"/>
        <v>-0.1503099872232771</v>
      </c>
      <c r="M33" t="str">
        <f t="shared" si="3"/>
        <v/>
      </c>
    </row>
    <row r="34" spans="1:13">
      <c r="A34" t="s">
        <v>585</v>
      </c>
      <c r="B34" t="s">
        <v>550</v>
      </c>
      <c r="D34" t="s">
        <v>589</v>
      </c>
      <c r="E34">
        <v>-0.27824171761519301</v>
      </c>
      <c r="F34">
        <v>-0.1503099872232771</v>
      </c>
      <c r="I34">
        <f t="shared" si="0"/>
        <v>-0.27824171761519301</v>
      </c>
      <c r="J34" t="str">
        <f t="shared" si="1"/>
        <v/>
      </c>
      <c r="L34">
        <f t="shared" si="2"/>
        <v>-0.1503099872232771</v>
      </c>
      <c r="M34" t="str">
        <f t="shared" si="3"/>
        <v/>
      </c>
    </row>
    <row r="35" spans="1:13">
      <c r="A35" t="s">
        <v>585</v>
      </c>
      <c r="B35" t="s">
        <v>550</v>
      </c>
      <c r="D35" t="s">
        <v>590</v>
      </c>
      <c r="E35">
        <v>-0.14939130086967101</v>
      </c>
      <c r="F35">
        <v>-0.1503099872232771</v>
      </c>
      <c r="I35">
        <f t="shared" si="0"/>
        <v>-0.14939130086967101</v>
      </c>
      <c r="J35" t="str">
        <f t="shared" si="1"/>
        <v/>
      </c>
      <c r="L35">
        <f t="shared" si="2"/>
        <v>-0.1503099872232771</v>
      </c>
      <c r="M35" t="str">
        <f t="shared" si="3"/>
        <v/>
      </c>
    </row>
    <row r="36" spans="1:13">
      <c r="A36" t="s">
        <v>585</v>
      </c>
      <c r="B36" t="s">
        <v>561</v>
      </c>
      <c r="C36" t="s">
        <v>550</v>
      </c>
      <c r="D36" t="s">
        <v>591</v>
      </c>
      <c r="E36">
        <v>-0.28129139510616508</v>
      </c>
      <c r="F36">
        <v>-0.23459808514575281</v>
      </c>
      <c r="I36" t="str">
        <f t="shared" si="0"/>
        <v/>
      </c>
      <c r="J36">
        <f t="shared" si="1"/>
        <v>-0.28129139510616508</v>
      </c>
      <c r="L36" t="str">
        <f t="shared" si="2"/>
        <v/>
      </c>
      <c r="M36">
        <f t="shared" si="3"/>
        <v>-0.23459808514575281</v>
      </c>
    </row>
    <row r="37" spans="1:13">
      <c r="A37" t="s">
        <v>592</v>
      </c>
      <c r="B37" t="s">
        <v>561</v>
      </c>
      <c r="D37" t="s">
        <v>593</v>
      </c>
      <c r="E37">
        <v>-0.18471342086582751</v>
      </c>
      <c r="F37">
        <v>-0.15330275370341909</v>
      </c>
      <c r="I37" t="str">
        <f t="shared" si="0"/>
        <v/>
      </c>
      <c r="J37">
        <f t="shared" si="1"/>
        <v>-0.18471342086582751</v>
      </c>
      <c r="L37" t="str">
        <f t="shared" si="2"/>
        <v/>
      </c>
      <c r="M37">
        <f t="shared" si="3"/>
        <v>-0.15330275370341909</v>
      </c>
    </row>
    <row r="38" spans="1:13">
      <c r="A38" t="s">
        <v>592</v>
      </c>
      <c r="B38" t="s">
        <v>550</v>
      </c>
      <c r="D38" t="s">
        <v>594</v>
      </c>
      <c r="E38">
        <v>-0.154624457367674</v>
      </c>
      <c r="F38">
        <v>-0.1503099872232771</v>
      </c>
      <c r="I38">
        <f t="shared" si="0"/>
        <v>-0.154624457367674</v>
      </c>
      <c r="J38" t="str">
        <f t="shared" si="1"/>
        <v/>
      </c>
      <c r="L38">
        <f t="shared" si="2"/>
        <v>-0.1503099872232771</v>
      </c>
      <c r="M38" t="str">
        <f t="shared" si="3"/>
        <v/>
      </c>
    </row>
    <row r="39" spans="1:13">
      <c r="A39" t="s">
        <v>595</v>
      </c>
      <c r="B39" t="s">
        <v>550</v>
      </c>
      <c r="D39" t="s">
        <v>22</v>
      </c>
      <c r="E39">
        <v>-0.54847693859929914</v>
      </c>
      <c r="F39">
        <v>-0.1686323924455195</v>
      </c>
      <c r="I39">
        <f t="shared" si="0"/>
        <v>-0.54847693859929914</v>
      </c>
      <c r="J39" t="str">
        <f t="shared" si="1"/>
        <v/>
      </c>
      <c r="L39">
        <f t="shared" si="2"/>
        <v>-0.1686323924455195</v>
      </c>
      <c r="M39" t="str">
        <f t="shared" si="3"/>
        <v/>
      </c>
    </row>
    <row r="40" spans="1:13">
      <c r="A40" t="s">
        <v>595</v>
      </c>
      <c r="B40" t="s">
        <v>561</v>
      </c>
      <c r="C40" t="s">
        <v>550</v>
      </c>
      <c r="D40" t="s">
        <v>596</v>
      </c>
      <c r="E40">
        <v>-0.58284797563703306</v>
      </c>
      <c r="F40">
        <v>-0.23921164936827399</v>
      </c>
      <c r="I40" t="str">
        <f t="shared" si="0"/>
        <v/>
      </c>
      <c r="J40">
        <f t="shared" si="1"/>
        <v>-0.58284797563703306</v>
      </c>
      <c r="L40" t="str">
        <f t="shared" si="2"/>
        <v/>
      </c>
      <c r="M40">
        <f t="shared" si="3"/>
        <v>-0.23921164936827399</v>
      </c>
    </row>
    <row r="41" spans="1:13">
      <c r="A41" t="s">
        <v>595</v>
      </c>
      <c r="B41" t="s">
        <v>550</v>
      </c>
      <c r="C41" t="s">
        <v>561</v>
      </c>
      <c r="D41" t="s">
        <v>597</v>
      </c>
      <c r="E41">
        <v>-0.7700784926999491</v>
      </c>
      <c r="F41">
        <v>-0.23921164936827399</v>
      </c>
      <c r="I41">
        <f t="shared" si="0"/>
        <v>-0.7700784926999491</v>
      </c>
      <c r="J41" t="str">
        <f t="shared" si="1"/>
        <v/>
      </c>
      <c r="L41">
        <f t="shared" si="2"/>
        <v>-0.23921164936827399</v>
      </c>
      <c r="M41" t="str">
        <f t="shared" si="3"/>
        <v/>
      </c>
    </row>
    <row r="42" spans="1:13">
      <c r="A42" t="s">
        <v>595</v>
      </c>
      <c r="B42" t="s">
        <v>550</v>
      </c>
      <c r="E42">
        <v>-0.14757379549832761</v>
      </c>
      <c r="F42">
        <v>-0.1503099872232771</v>
      </c>
      <c r="I42">
        <f t="shared" si="0"/>
        <v>-0.14757379549832761</v>
      </c>
      <c r="J42" t="str">
        <f t="shared" si="1"/>
        <v/>
      </c>
      <c r="L42">
        <f t="shared" si="2"/>
        <v>-0.1503099872232771</v>
      </c>
      <c r="M42" t="str">
        <f t="shared" si="3"/>
        <v/>
      </c>
    </row>
    <row r="43" spans="1:13">
      <c r="A43" t="s">
        <v>595</v>
      </c>
      <c r="B43" t="s">
        <v>561</v>
      </c>
      <c r="C43" t="s">
        <v>550</v>
      </c>
      <c r="D43" t="s">
        <v>598</v>
      </c>
      <c r="E43">
        <v>-0.83257753660830081</v>
      </c>
      <c r="F43">
        <v>-0.24057608598799249</v>
      </c>
      <c r="I43" t="str">
        <f t="shared" si="0"/>
        <v/>
      </c>
      <c r="J43">
        <f t="shared" si="1"/>
        <v>-0.83257753660830081</v>
      </c>
      <c r="L43" t="str">
        <f t="shared" si="2"/>
        <v/>
      </c>
      <c r="M43">
        <f t="shared" si="3"/>
        <v>-0.24057608598799249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lpstr>Sheet26</vt:lpstr>
      <vt:lpstr>Sheet27</vt:lpstr>
      <vt:lpstr>Sheet28</vt:lpstr>
      <vt:lpstr>Sheet29</vt:lpstr>
      <vt:lpstr>Sheet30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2018-08-19T19:36:15Z</dcterms:modified>
</cp:coreProperties>
</file>