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wshj\Desktop\Capstone\code\Accenture_code\Ubuntu_processed\"/>
    </mc:Choice>
  </mc:AlternateContent>
  <xr:revisionPtr revIDLastSave="0" documentId="10_ncr:100000_{2745C534-25D7-4A00-A9C8-1428A2F38273}" xr6:coauthVersionLast="31" xr6:coauthVersionMax="31" xr10:uidLastSave="{00000000-0000-0000-0000-000000000000}"/>
  <bookViews>
    <workbookView xWindow="0" yWindow="0" windowWidth="20490" windowHeight="7455" firstSheet="13" activeTab="20" xr2:uid="{00000000-000D-0000-FFFF-FFFF00000000}"/>
  </bookViews>
  <sheets>
    <sheet name="Sheet0" sheetId="2" r:id="rId1"/>
    <sheet name="Sheet1" sheetId="3" r:id="rId2"/>
    <sheet name="Sheet2" sheetId="4" r:id="rId3"/>
    <sheet name="Sheet3" sheetId="5" r:id="rId4"/>
    <sheet name="Sheet4" sheetId="6" r:id="rId5"/>
    <sheet name="Sheet5" sheetId="7" r:id="rId6"/>
    <sheet name="Sheet6" sheetId="8" r:id="rId7"/>
    <sheet name="Sheet7" sheetId="9" r:id="rId8"/>
    <sheet name="Sheet8" sheetId="10" r:id="rId9"/>
    <sheet name="Sheet9" sheetId="11" r:id="rId10"/>
    <sheet name="Sheet10" sheetId="12" r:id="rId11"/>
    <sheet name="Sheet11" sheetId="13" r:id="rId12"/>
    <sheet name="Sheet12" sheetId="14" r:id="rId13"/>
    <sheet name="Sheet13" sheetId="15" r:id="rId14"/>
    <sheet name="Sheet14" sheetId="16" r:id="rId15"/>
    <sheet name="Sheet15" sheetId="17" r:id="rId16"/>
    <sheet name="Sheet16" sheetId="18" r:id="rId17"/>
    <sheet name="Sheet17" sheetId="19" r:id="rId18"/>
    <sheet name="Sheet18" sheetId="20" r:id="rId19"/>
    <sheet name="Sheet19" sheetId="21" r:id="rId20"/>
    <sheet name="Sheet20" sheetId="22" r:id="rId21"/>
    <sheet name="Sheet21" sheetId="23" r:id="rId22"/>
    <sheet name="Sheet22" sheetId="24" r:id="rId23"/>
    <sheet name="Sheet23" sheetId="25" r:id="rId24"/>
    <sheet name="Sheet24" sheetId="26" r:id="rId25"/>
    <sheet name="Sheet25" sheetId="27" r:id="rId26"/>
    <sheet name="Sheet26" sheetId="28" r:id="rId27"/>
    <sheet name="Sheet27" sheetId="29" r:id="rId28"/>
    <sheet name="Sheet28" sheetId="30" r:id="rId29"/>
    <sheet name="Sheet29" sheetId="31" r:id="rId30"/>
    <sheet name="Sheet30" sheetId="32" r:id="rId31"/>
    <sheet name="Sheet31" sheetId="33" r:id="rId32"/>
    <sheet name="Sheet32" sheetId="34" r:id="rId33"/>
    <sheet name="Sheet33" sheetId="35" r:id="rId34"/>
    <sheet name="Sheet34" sheetId="36" r:id="rId35"/>
    <sheet name="Sheet35" sheetId="37" r:id="rId36"/>
    <sheet name="Sheet36" sheetId="38" r:id="rId37"/>
    <sheet name="Sheet37" sheetId="39" r:id="rId38"/>
    <sheet name="Sheet38" sheetId="40" r:id="rId39"/>
    <sheet name="Sheet39" sheetId="41" r:id="rId40"/>
    <sheet name="Sheet40" sheetId="42" r:id="rId41"/>
    <sheet name="Sheet41" sheetId="43" r:id="rId42"/>
    <sheet name="Sheet42" sheetId="44" r:id="rId43"/>
    <sheet name="Sheet43" sheetId="45" r:id="rId44"/>
    <sheet name="Sheet44" sheetId="46" r:id="rId45"/>
    <sheet name="Sheet45" sheetId="47" r:id="rId46"/>
    <sheet name="Sheet46" sheetId="48" r:id="rId47"/>
    <sheet name="Sheet47" sheetId="49" r:id="rId48"/>
    <sheet name="Sheet48" sheetId="50" r:id="rId49"/>
    <sheet name="Sheet49" sheetId="51" r:id="rId50"/>
  </sheets>
  <calcPr calcId="179017"/>
</workbook>
</file>

<file path=xl/calcChain.xml><?xml version="1.0" encoding="utf-8"?>
<calcChain xmlns="http://schemas.openxmlformats.org/spreadsheetml/2006/main">
  <c r="M3" i="22" l="1"/>
  <c r="M4" i="22"/>
  <c r="M5" i="22"/>
  <c r="M6" i="22"/>
  <c r="M7" i="22"/>
  <c r="M8" i="22"/>
  <c r="M9" i="22"/>
  <c r="M10" i="22"/>
  <c r="M11" i="22"/>
  <c r="M12" i="22"/>
  <c r="M13" i="22"/>
  <c r="M14" i="22"/>
  <c r="M15" i="22"/>
  <c r="M16" i="22"/>
  <c r="M17" i="22"/>
  <c r="L3" i="22"/>
  <c r="L4" i="22"/>
  <c r="L5" i="22"/>
  <c r="L6" i="22"/>
  <c r="L7" i="22"/>
  <c r="L8" i="22"/>
  <c r="L9" i="22"/>
  <c r="L10" i="22"/>
  <c r="L11" i="22"/>
  <c r="L12" i="22"/>
  <c r="L13" i="22"/>
  <c r="L14" i="22"/>
  <c r="L15" i="22"/>
  <c r="L16" i="22"/>
  <c r="L17" i="22"/>
  <c r="M2" i="22"/>
  <c r="L2" i="22"/>
  <c r="J3" i="22"/>
  <c r="J4" i="22"/>
  <c r="J5" i="22"/>
  <c r="J6" i="22"/>
  <c r="J7" i="22"/>
  <c r="J8" i="22"/>
  <c r="J9" i="22"/>
  <c r="J10" i="22"/>
  <c r="J11" i="22"/>
  <c r="J12" i="22"/>
  <c r="J13" i="22"/>
  <c r="J14" i="22"/>
  <c r="J15" i="22"/>
  <c r="J16" i="22"/>
  <c r="J17" i="22"/>
  <c r="J2" i="22"/>
  <c r="I3" i="22"/>
  <c r="I4" i="22"/>
  <c r="I5" i="22"/>
  <c r="I6" i="22"/>
  <c r="I7" i="22"/>
  <c r="I8" i="22"/>
  <c r="I9" i="22"/>
  <c r="I10" i="22"/>
  <c r="I11" i="22"/>
  <c r="I12" i="22"/>
  <c r="I13" i="22"/>
  <c r="I14" i="22"/>
  <c r="I15" i="22"/>
  <c r="I16" i="22"/>
  <c r="I17" i="22"/>
  <c r="I2" i="22"/>
  <c r="M3" i="21"/>
  <c r="M4" i="21"/>
  <c r="M5" i="21"/>
  <c r="M6" i="21"/>
  <c r="M7" i="21"/>
  <c r="M8" i="21"/>
  <c r="M9" i="21"/>
  <c r="M10" i="21"/>
  <c r="M11" i="21"/>
  <c r="M12" i="21"/>
  <c r="M13" i="21"/>
  <c r="M14" i="21"/>
  <c r="M15" i="21"/>
  <c r="M16" i="21"/>
  <c r="M17" i="21"/>
  <c r="M2" i="21"/>
  <c r="L3" i="21"/>
  <c r="L4" i="21"/>
  <c r="L5" i="21"/>
  <c r="L6" i="21"/>
  <c r="L7" i="21"/>
  <c r="L8" i="21"/>
  <c r="L9" i="21"/>
  <c r="L10" i="21"/>
  <c r="L11" i="21"/>
  <c r="L12" i="21"/>
  <c r="L13" i="21"/>
  <c r="L14" i="21"/>
  <c r="L15" i="21"/>
  <c r="L16" i="21"/>
  <c r="L17" i="21"/>
  <c r="L2" i="21"/>
  <c r="J3" i="21"/>
  <c r="J4" i="21"/>
  <c r="J5" i="21"/>
  <c r="J6" i="21"/>
  <c r="J7" i="21"/>
  <c r="J8" i="21"/>
  <c r="J9" i="21"/>
  <c r="J10" i="21"/>
  <c r="J11" i="21"/>
  <c r="J12" i="21"/>
  <c r="J13" i="21"/>
  <c r="J14" i="21"/>
  <c r="J15" i="21"/>
  <c r="J16" i="21"/>
  <c r="J17" i="21"/>
  <c r="J2" i="21"/>
  <c r="I3" i="21"/>
  <c r="I4" i="21"/>
  <c r="I5" i="21"/>
  <c r="I6" i="21"/>
  <c r="I7" i="21"/>
  <c r="I8" i="21"/>
  <c r="I9" i="21"/>
  <c r="I10" i="21"/>
  <c r="I11" i="21"/>
  <c r="I12" i="21"/>
  <c r="I13" i="21"/>
  <c r="I14" i="21"/>
  <c r="I15" i="21"/>
  <c r="I16" i="21"/>
  <c r="I17" i="21"/>
  <c r="I2" i="21"/>
  <c r="M3" i="20"/>
  <c r="M4" i="20"/>
  <c r="M5" i="20"/>
  <c r="M6" i="20"/>
  <c r="M7" i="20"/>
  <c r="M8" i="20"/>
  <c r="M9" i="20"/>
  <c r="M10" i="20"/>
  <c r="M11" i="20"/>
  <c r="M12" i="20"/>
  <c r="M13" i="20"/>
  <c r="M14" i="20"/>
  <c r="M15" i="20"/>
  <c r="M16" i="20"/>
  <c r="M17" i="20"/>
  <c r="M2" i="20"/>
  <c r="L3" i="20"/>
  <c r="L4" i="20"/>
  <c r="L5" i="20"/>
  <c r="L6" i="20"/>
  <c r="L7" i="20"/>
  <c r="L8" i="20"/>
  <c r="L9" i="20"/>
  <c r="L10" i="20"/>
  <c r="L11" i="20"/>
  <c r="L12" i="20"/>
  <c r="L13" i="20"/>
  <c r="L14" i="20"/>
  <c r="L15" i="20"/>
  <c r="L16" i="20"/>
  <c r="L17" i="20"/>
  <c r="L2" i="20"/>
  <c r="J3" i="20"/>
  <c r="J4" i="20"/>
  <c r="J5" i="20"/>
  <c r="J6" i="20"/>
  <c r="J7" i="20"/>
  <c r="J8" i="20"/>
  <c r="J9" i="20"/>
  <c r="J10" i="20"/>
  <c r="J11" i="20"/>
  <c r="J12" i="20"/>
  <c r="J13" i="20"/>
  <c r="J14" i="20"/>
  <c r="J15" i="20"/>
  <c r="J16" i="20"/>
  <c r="J17" i="20"/>
  <c r="J2" i="20"/>
  <c r="I3" i="20"/>
  <c r="I4" i="20"/>
  <c r="I5" i="20"/>
  <c r="I6" i="20"/>
  <c r="I7" i="20"/>
  <c r="I8" i="20"/>
  <c r="I9" i="20"/>
  <c r="I10" i="20"/>
  <c r="I11" i="20"/>
  <c r="I12" i="20"/>
  <c r="I13" i="20"/>
  <c r="I14" i="20"/>
  <c r="I15" i="20"/>
  <c r="I16" i="20"/>
  <c r="I17" i="20"/>
  <c r="I2" i="20"/>
  <c r="M3" i="19"/>
  <c r="M4" i="19"/>
  <c r="M5" i="19"/>
  <c r="M6" i="19"/>
  <c r="M7" i="19"/>
  <c r="M8" i="19"/>
  <c r="M9" i="19"/>
  <c r="M10" i="19"/>
  <c r="M11" i="19"/>
  <c r="M12" i="19"/>
  <c r="M13" i="19"/>
  <c r="M14" i="19"/>
  <c r="M15" i="19"/>
  <c r="M16" i="19"/>
  <c r="M17" i="19"/>
  <c r="M2" i="19"/>
  <c r="L3" i="19"/>
  <c r="L4" i="19"/>
  <c r="L5" i="19"/>
  <c r="L6" i="19"/>
  <c r="L7" i="19"/>
  <c r="L8" i="19"/>
  <c r="L9" i="19"/>
  <c r="L10" i="19"/>
  <c r="L11" i="19"/>
  <c r="L12" i="19"/>
  <c r="L13" i="19"/>
  <c r="L14" i="19"/>
  <c r="L15" i="19"/>
  <c r="L16" i="19"/>
  <c r="L17" i="19"/>
  <c r="L2" i="19"/>
  <c r="J3" i="19"/>
  <c r="J4" i="19"/>
  <c r="J5" i="19"/>
  <c r="J6" i="19"/>
  <c r="J7" i="19"/>
  <c r="J8" i="19"/>
  <c r="J9" i="19"/>
  <c r="J10" i="19"/>
  <c r="J11" i="19"/>
  <c r="J12" i="19"/>
  <c r="J13" i="19"/>
  <c r="J14" i="19"/>
  <c r="J15" i="19"/>
  <c r="J16" i="19"/>
  <c r="J17" i="19"/>
  <c r="J2" i="19"/>
  <c r="I4" i="19"/>
  <c r="I5" i="19"/>
  <c r="I6" i="19"/>
  <c r="I7" i="19"/>
  <c r="I8" i="19"/>
  <c r="I9" i="19"/>
  <c r="I10" i="19"/>
  <c r="I11" i="19"/>
  <c r="I12" i="19"/>
  <c r="I13" i="19"/>
  <c r="I14" i="19"/>
  <c r="I15" i="19"/>
  <c r="I16" i="19"/>
  <c r="I17" i="19"/>
  <c r="I3" i="19"/>
  <c r="I2" i="19"/>
  <c r="M3" i="18"/>
  <c r="M4" i="18"/>
  <c r="M5" i="18"/>
  <c r="M6" i="18"/>
  <c r="M7" i="18"/>
  <c r="M8" i="18"/>
  <c r="M9" i="18"/>
  <c r="M10" i="18"/>
  <c r="M11" i="18"/>
  <c r="M12" i="18"/>
  <c r="M13" i="18"/>
  <c r="M14" i="18"/>
  <c r="M15" i="18"/>
  <c r="M16" i="18"/>
  <c r="M17" i="18"/>
  <c r="M2" i="18"/>
  <c r="L3" i="18"/>
  <c r="L4" i="18"/>
  <c r="L5" i="18"/>
  <c r="L6" i="18"/>
  <c r="L7" i="18"/>
  <c r="L8" i="18"/>
  <c r="L9" i="18"/>
  <c r="L10" i="18"/>
  <c r="L11" i="18"/>
  <c r="L12" i="18"/>
  <c r="L13" i="18"/>
  <c r="L14" i="18"/>
  <c r="L15" i="18"/>
  <c r="L16" i="18"/>
  <c r="L17" i="18"/>
  <c r="L2" i="18"/>
  <c r="J3" i="18"/>
  <c r="J4" i="18"/>
  <c r="J5" i="18"/>
  <c r="J6" i="18"/>
  <c r="J7" i="18"/>
  <c r="J8" i="18"/>
  <c r="J9" i="18"/>
  <c r="J10" i="18"/>
  <c r="J11" i="18"/>
  <c r="J12" i="18"/>
  <c r="J13" i="18"/>
  <c r="J14" i="18"/>
  <c r="J15" i="18"/>
  <c r="J16" i="18"/>
  <c r="J17" i="18"/>
  <c r="J2" i="18"/>
  <c r="I3" i="18"/>
  <c r="I4" i="18"/>
  <c r="I5" i="18"/>
  <c r="I6" i="18"/>
  <c r="I7" i="18"/>
  <c r="I8" i="18"/>
  <c r="I9" i="18"/>
  <c r="I10" i="18"/>
  <c r="I11" i="18"/>
  <c r="I12" i="18"/>
  <c r="I13" i="18"/>
  <c r="I14" i="18"/>
  <c r="I15" i="18"/>
  <c r="I16" i="18"/>
  <c r="I17" i="18"/>
  <c r="I2" i="18"/>
  <c r="M3" i="17"/>
  <c r="M4" i="17"/>
  <c r="M5" i="17"/>
  <c r="M6" i="17"/>
  <c r="M7" i="17"/>
  <c r="M8" i="17"/>
  <c r="M9" i="17"/>
  <c r="M10" i="17"/>
  <c r="M11" i="17"/>
  <c r="M12" i="17"/>
  <c r="M13" i="17"/>
  <c r="M14" i="17"/>
  <c r="M15" i="17"/>
  <c r="M16" i="17"/>
  <c r="M17" i="17"/>
  <c r="M2" i="17"/>
  <c r="L3" i="17"/>
  <c r="L4" i="17"/>
  <c r="L5" i="17"/>
  <c r="L6" i="17"/>
  <c r="L7" i="17"/>
  <c r="L8" i="17"/>
  <c r="L9" i="17"/>
  <c r="L10" i="17"/>
  <c r="L11" i="17"/>
  <c r="L12" i="17"/>
  <c r="L13" i="17"/>
  <c r="L14" i="17"/>
  <c r="L15" i="17"/>
  <c r="L16" i="17"/>
  <c r="L17" i="17"/>
  <c r="L2" i="17"/>
  <c r="J3" i="17"/>
  <c r="J4" i="17"/>
  <c r="J5" i="17"/>
  <c r="J6" i="17"/>
  <c r="J7" i="17"/>
  <c r="J8" i="17"/>
  <c r="J9" i="17"/>
  <c r="J10" i="17"/>
  <c r="J11" i="17"/>
  <c r="J12" i="17"/>
  <c r="J13" i="17"/>
  <c r="J14" i="17"/>
  <c r="J15" i="17"/>
  <c r="J16" i="17"/>
  <c r="J17" i="17"/>
  <c r="J2" i="17"/>
  <c r="I3" i="17"/>
  <c r="I4" i="17"/>
  <c r="I5" i="17"/>
  <c r="I6" i="17"/>
  <c r="I7" i="17"/>
  <c r="I8" i="17"/>
  <c r="I9" i="17"/>
  <c r="I10" i="17"/>
  <c r="I11" i="17"/>
  <c r="I12" i="17"/>
  <c r="I13" i="17"/>
  <c r="I14" i="17"/>
  <c r="I15" i="17"/>
  <c r="I16" i="17"/>
  <c r="I17" i="17"/>
  <c r="I2" i="17"/>
  <c r="M3" i="16"/>
  <c r="M4" i="16"/>
  <c r="M5" i="16"/>
  <c r="M6" i="16"/>
  <c r="M7" i="16"/>
  <c r="M8" i="16"/>
  <c r="M9" i="16"/>
  <c r="M10" i="16"/>
  <c r="M11" i="16"/>
  <c r="M12" i="16"/>
  <c r="M13" i="16"/>
  <c r="M14" i="16"/>
  <c r="M15" i="16"/>
  <c r="M16" i="16"/>
  <c r="M17" i="16"/>
  <c r="M2" i="16"/>
  <c r="L3" i="16"/>
  <c r="L4" i="16"/>
  <c r="L5" i="16"/>
  <c r="L6" i="16"/>
  <c r="L7" i="16"/>
  <c r="L8" i="16"/>
  <c r="L9" i="16"/>
  <c r="L10" i="16"/>
  <c r="L11" i="16"/>
  <c r="L12" i="16"/>
  <c r="L13" i="16"/>
  <c r="L14" i="16"/>
  <c r="L15" i="16"/>
  <c r="L16" i="16"/>
  <c r="L17" i="16"/>
  <c r="L2" i="16"/>
  <c r="J3" i="16"/>
  <c r="J4" i="16"/>
  <c r="J5" i="16"/>
  <c r="J6" i="16"/>
  <c r="J7" i="16"/>
  <c r="J8" i="16"/>
  <c r="J9" i="16"/>
  <c r="J10" i="16"/>
  <c r="J11" i="16"/>
  <c r="J12" i="16"/>
  <c r="J13" i="16"/>
  <c r="J14" i="16"/>
  <c r="J15" i="16"/>
  <c r="J16" i="16"/>
  <c r="J17" i="16"/>
  <c r="J2" i="16"/>
  <c r="I3" i="16"/>
  <c r="I4" i="16"/>
  <c r="I5" i="16"/>
  <c r="I6" i="16"/>
  <c r="I7" i="16"/>
  <c r="I8" i="16"/>
  <c r="I9" i="16"/>
  <c r="I10" i="16"/>
  <c r="I11" i="16"/>
  <c r="I12" i="16"/>
  <c r="I13" i="16"/>
  <c r="I14" i="16"/>
  <c r="I15" i="16"/>
  <c r="I16" i="16"/>
  <c r="I17" i="16"/>
  <c r="I2" i="16"/>
  <c r="M3" i="15"/>
  <c r="M4" i="15"/>
  <c r="M5" i="15"/>
  <c r="M6" i="15"/>
  <c r="M7" i="15"/>
  <c r="M8" i="15"/>
  <c r="M9" i="15"/>
  <c r="M10" i="15"/>
  <c r="M11" i="15"/>
  <c r="M12" i="15"/>
  <c r="M13" i="15"/>
  <c r="M14" i="15"/>
  <c r="M15" i="15"/>
  <c r="M16" i="15"/>
  <c r="M17" i="15"/>
  <c r="M2" i="15"/>
  <c r="L3" i="15"/>
  <c r="L4" i="15"/>
  <c r="L5" i="15"/>
  <c r="L6" i="15"/>
  <c r="L7" i="15"/>
  <c r="L8" i="15"/>
  <c r="L9" i="15"/>
  <c r="L10" i="15"/>
  <c r="L11" i="15"/>
  <c r="L12" i="15"/>
  <c r="L13" i="15"/>
  <c r="L14" i="15"/>
  <c r="L15" i="15"/>
  <c r="L16" i="15"/>
  <c r="L17" i="15"/>
  <c r="L2" i="15"/>
  <c r="J3" i="15"/>
  <c r="J4" i="15"/>
  <c r="J5" i="15"/>
  <c r="J6" i="15"/>
  <c r="J7" i="15"/>
  <c r="J8" i="15"/>
  <c r="J9" i="15"/>
  <c r="J10" i="15"/>
  <c r="J11" i="15"/>
  <c r="J12" i="15"/>
  <c r="J13" i="15"/>
  <c r="J14" i="15"/>
  <c r="J15" i="15"/>
  <c r="J16" i="15"/>
  <c r="J17" i="15"/>
  <c r="J2" i="15"/>
  <c r="I3" i="15"/>
  <c r="I4" i="15"/>
  <c r="I5" i="15"/>
  <c r="I6" i="15"/>
  <c r="I7" i="15"/>
  <c r="I8" i="15"/>
  <c r="I9" i="15"/>
  <c r="I10" i="15"/>
  <c r="I11" i="15"/>
  <c r="I12" i="15"/>
  <c r="I13" i="15"/>
  <c r="I14" i="15"/>
  <c r="I15" i="15"/>
  <c r="I16" i="15"/>
  <c r="I17" i="15"/>
  <c r="I2" i="15"/>
  <c r="M3" i="14"/>
  <c r="M4" i="14"/>
  <c r="M5" i="14"/>
  <c r="M6" i="14"/>
  <c r="M7" i="14"/>
  <c r="M8" i="14"/>
  <c r="M9" i="14"/>
  <c r="M10" i="14"/>
  <c r="M11" i="14"/>
  <c r="M12" i="14"/>
  <c r="M13" i="14"/>
  <c r="M14" i="14"/>
  <c r="M15" i="14"/>
  <c r="M16" i="14"/>
  <c r="M17" i="14"/>
  <c r="M2" i="14"/>
  <c r="L3" i="14"/>
  <c r="L4" i="14"/>
  <c r="L5" i="14"/>
  <c r="L6" i="14"/>
  <c r="L7" i="14"/>
  <c r="L8" i="14"/>
  <c r="L9" i="14"/>
  <c r="L10" i="14"/>
  <c r="L11" i="14"/>
  <c r="L12" i="14"/>
  <c r="L13" i="14"/>
  <c r="L14" i="14"/>
  <c r="L15" i="14"/>
  <c r="L16" i="14"/>
  <c r="L17" i="14"/>
  <c r="L2" i="14"/>
  <c r="J3" i="14"/>
  <c r="J4" i="14"/>
  <c r="J5" i="14"/>
  <c r="J6" i="14"/>
  <c r="J7" i="14"/>
  <c r="J8" i="14"/>
  <c r="J9" i="14"/>
  <c r="J10" i="14"/>
  <c r="J11" i="14"/>
  <c r="J12" i="14"/>
  <c r="J13" i="14"/>
  <c r="J14" i="14"/>
  <c r="J15" i="14"/>
  <c r="J16" i="14"/>
  <c r="J17" i="14"/>
  <c r="J2" i="14"/>
  <c r="I3" i="14"/>
  <c r="I4" i="14"/>
  <c r="I5" i="14"/>
  <c r="I6" i="14"/>
  <c r="I7" i="14"/>
  <c r="I8" i="14"/>
  <c r="I9" i="14"/>
  <c r="I10" i="14"/>
  <c r="I11" i="14"/>
  <c r="I12" i="14"/>
  <c r="I13" i="14"/>
  <c r="I14" i="14"/>
  <c r="I15" i="14"/>
  <c r="I16" i="14"/>
  <c r="I17" i="14"/>
  <c r="I2" i="14"/>
  <c r="M3" i="13"/>
  <c r="M4" i="13"/>
  <c r="M5" i="13"/>
  <c r="M6" i="13"/>
  <c r="M7" i="13"/>
  <c r="M8" i="13"/>
  <c r="M9" i="13"/>
  <c r="M10" i="13"/>
  <c r="M11" i="13"/>
  <c r="M12" i="13"/>
  <c r="M13" i="13"/>
  <c r="M14" i="13"/>
  <c r="M15" i="13"/>
  <c r="M16" i="13"/>
  <c r="M17" i="13"/>
  <c r="M2" i="13"/>
  <c r="L3" i="13"/>
  <c r="L4" i="13"/>
  <c r="L5" i="13"/>
  <c r="L6" i="13"/>
  <c r="L7" i="13"/>
  <c r="L8" i="13"/>
  <c r="L9" i="13"/>
  <c r="L10" i="13"/>
  <c r="L11" i="13"/>
  <c r="L12" i="13"/>
  <c r="L13" i="13"/>
  <c r="L14" i="13"/>
  <c r="L15" i="13"/>
  <c r="L16" i="13"/>
  <c r="L17" i="13"/>
  <c r="L2" i="13"/>
  <c r="J3" i="13"/>
  <c r="J4" i="13"/>
  <c r="J5" i="13"/>
  <c r="J6" i="13"/>
  <c r="J7" i="13"/>
  <c r="J8" i="13"/>
  <c r="J9" i="13"/>
  <c r="J10" i="13"/>
  <c r="J11" i="13"/>
  <c r="J12" i="13"/>
  <c r="J13" i="13"/>
  <c r="J14" i="13"/>
  <c r="J15" i="13"/>
  <c r="J16" i="13"/>
  <c r="J17" i="13"/>
  <c r="J2" i="13"/>
  <c r="I3" i="13"/>
  <c r="I4" i="13"/>
  <c r="I5" i="13"/>
  <c r="I6" i="13"/>
  <c r="I7" i="13"/>
  <c r="I8" i="13"/>
  <c r="I9" i="13"/>
  <c r="I10" i="13"/>
  <c r="I11" i="13"/>
  <c r="I12" i="13"/>
  <c r="I13" i="13"/>
  <c r="I14" i="13"/>
  <c r="I15" i="13"/>
  <c r="I16" i="13"/>
  <c r="I17" i="13"/>
  <c r="I2" i="13"/>
  <c r="M3" i="12"/>
  <c r="M4" i="12"/>
  <c r="M5" i="12"/>
  <c r="M6" i="12"/>
  <c r="M7" i="12"/>
  <c r="M8" i="12"/>
  <c r="M9" i="12"/>
  <c r="M10" i="12"/>
  <c r="M11" i="12"/>
  <c r="M12" i="12"/>
  <c r="M13" i="12"/>
  <c r="M14" i="12"/>
  <c r="M15" i="12"/>
  <c r="M16" i="12"/>
  <c r="M17" i="12"/>
  <c r="M2" i="12"/>
  <c r="L3" i="12"/>
  <c r="L4" i="12"/>
  <c r="L5" i="12"/>
  <c r="L6" i="12"/>
  <c r="L7" i="12"/>
  <c r="L8" i="12"/>
  <c r="L9" i="12"/>
  <c r="L10" i="12"/>
  <c r="L11" i="12"/>
  <c r="L12" i="12"/>
  <c r="L13" i="12"/>
  <c r="L14" i="12"/>
  <c r="L15" i="12"/>
  <c r="L16" i="12"/>
  <c r="L17" i="12"/>
  <c r="L2" i="12"/>
  <c r="J3" i="12"/>
  <c r="J4" i="12"/>
  <c r="J5" i="12"/>
  <c r="J6" i="12"/>
  <c r="J7" i="12"/>
  <c r="J8" i="12"/>
  <c r="J9" i="12"/>
  <c r="J10" i="12"/>
  <c r="J11" i="12"/>
  <c r="J12" i="12"/>
  <c r="J13" i="12"/>
  <c r="J14" i="12"/>
  <c r="J15" i="12"/>
  <c r="J16" i="12"/>
  <c r="J17" i="12"/>
  <c r="J2" i="12"/>
  <c r="I3" i="12"/>
  <c r="I4" i="12"/>
  <c r="I5" i="12"/>
  <c r="I6" i="12"/>
  <c r="I7" i="12"/>
  <c r="I8" i="12"/>
  <c r="I9" i="12"/>
  <c r="I10" i="12"/>
  <c r="I11" i="12"/>
  <c r="I12" i="12"/>
  <c r="I13" i="12"/>
  <c r="I14" i="12"/>
  <c r="I15" i="12"/>
  <c r="I16" i="12"/>
  <c r="I17" i="12"/>
  <c r="I2" i="12"/>
  <c r="M3" i="11"/>
  <c r="M4" i="11"/>
  <c r="M5" i="11"/>
  <c r="M6" i="11"/>
  <c r="M7" i="11"/>
  <c r="M8" i="11"/>
  <c r="M9" i="11"/>
  <c r="M10" i="11"/>
  <c r="M11" i="11"/>
  <c r="M12" i="11"/>
  <c r="M13" i="11"/>
  <c r="M14" i="11"/>
  <c r="M15" i="11"/>
  <c r="M16" i="11"/>
  <c r="M17" i="11"/>
  <c r="M2" i="11"/>
  <c r="L3" i="11"/>
  <c r="L4" i="11"/>
  <c r="L5" i="11"/>
  <c r="L6" i="11"/>
  <c r="L7" i="11"/>
  <c r="L8" i="11"/>
  <c r="L9" i="11"/>
  <c r="L10" i="11"/>
  <c r="L11" i="11"/>
  <c r="L12" i="11"/>
  <c r="L13" i="11"/>
  <c r="L14" i="11"/>
  <c r="L15" i="11"/>
  <c r="L16" i="11"/>
  <c r="L17" i="11"/>
  <c r="L2" i="11"/>
  <c r="J3" i="11"/>
  <c r="J4" i="11"/>
  <c r="J5" i="11"/>
  <c r="J6" i="11"/>
  <c r="J7" i="11"/>
  <c r="J8" i="11"/>
  <c r="J9" i="11"/>
  <c r="J10" i="11"/>
  <c r="J11" i="11"/>
  <c r="J12" i="11"/>
  <c r="J13" i="11"/>
  <c r="J14" i="11"/>
  <c r="J15" i="11"/>
  <c r="J16" i="11"/>
  <c r="J17" i="11"/>
  <c r="J2" i="11"/>
  <c r="I3" i="11"/>
  <c r="I4" i="11"/>
  <c r="I5" i="11"/>
  <c r="I6" i="11"/>
  <c r="I7" i="11"/>
  <c r="I8" i="11"/>
  <c r="I9" i="11"/>
  <c r="I10" i="11"/>
  <c r="I11" i="11"/>
  <c r="I12" i="11"/>
  <c r="I13" i="11"/>
  <c r="I14" i="11"/>
  <c r="I15" i="11"/>
  <c r="I16" i="11"/>
  <c r="I17" i="11"/>
  <c r="I2" i="11"/>
  <c r="M3" i="9"/>
  <c r="M4" i="9"/>
  <c r="M5" i="9"/>
  <c r="M6" i="9"/>
  <c r="M7" i="9"/>
  <c r="M8" i="9"/>
  <c r="M9" i="9"/>
  <c r="M10" i="9"/>
  <c r="M11" i="9"/>
  <c r="M12" i="9"/>
  <c r="M13" i="9"/>
  <c r="M14" i="9"/>
  <c r="M15" i="9"/>
  <c r="M16" i="9"/>
  <c r="M17" i="9"/>
  <c r="M2" i="9"/>
  <c r="L3" i="9"/>
  <c r="L4" i="9"/>
  <c r="L5" i="9"/>
  <c r="L6" i="9"/>
  <c r="L7" i="9"/>
  <c r="L8" i="9"/>
  <c r="L9" i="9"/>
  <c r="L10" i="9"/>
  <c r="L11" i="9"/>
  <c r="L12" i="9"/>
  <c r="L13" i="9"/>
  <c r="L14" i="9"/>
  <c r="L15" i="9"/>
  <c r="L16" i="9"/>
  <c r="L17" i="9"/>
  <c r="L2" i="9"/>
  <c r="J3" i="9"/>
  <c r="J4" i="9"/>
  <c r="J5" i="9"/>
  <c r="J6" i="9"/>
  <c r="J7" i="9"/>
  <c r="J8" i="9"/>
  <c r="J9" i="9"/>
  <c r="J10" i="9"/>
  <c r="J11" i="9"/>
  <c r="J12" i="9"/>
  <c r="J13" i="9"/>
  <c r="J14" i="9"/>
  <c r="J15" i="9"/>
  <c r="J16" i="9"/>
  <c r="J17" i="9"/>
  <c r="J2" i="9"/>
  <c r="I3" i="9"/>
  <c r="I4" i="9"/>
  <c r="I5" i="9"/>
  <c r="I6" i="9"/>
  <c r="I7" i="9"/>
  <c r="I8" i="9"/>
  <c r="I9" i="9"/>
  <c r="I10" i="9"/>
  <c r="I11" i="9"/>
  <c r="I12" i="9"/>
  <c r="I13" i="9"/>
  <c r="I14" i="9"/>
  <c r="I15" i="9"/>
  <c r="I16" i="9"/>
  <c r="I17" i="9"/>
  <c r="I2" i="9"/>
  <c r="M3" i="8"/>
  <c r="M4" i="8"/>
  <c r="M5" i="8"/>
  <c r="M6" i="8"/>
  <c r="M7" i="8"/>
  <c r="M8" i="8"/>
  <c r="M9" i="8"/>
  <c r="M10" i="8"/>
  <c r="M11" i="8"/>
  <c r="M12" i="8"/>
  <c r="M13" i="8"/>
  <c r="M14" i="8"/>
  <c r="M15" i="8"/>
  <c r="M16" i="8"/>
  <c r="M17" i="8"/>
  <c r="M2" i="8"/>
  <c r="L3" i="8"/>
  <c r="L4" i="8"/>
  <c r="L5" i="8"/>
  <c r="L6" i="8"/>
  <c r="L7" i="8"/>
  <c r="L8" i="8"/>
  <c r="L9" i="8"/>
  <c r="L10" i="8"/>
  <c r="L11" i="8"/>
  <c r="L12" i="8"/>
  <c r="L13" i="8"/>
  <c r="L14" i="8"/>
  <c r="L15" i="8"/>
  <c r="L16" i="8"/>
  <c r="L17" i="8"/>
  <c r="L2" i="8"/>
  <c r="J3" i="8"/>
  <c r="J4" i="8"/>
  <c r="J5" i="8"/>
  <c r="J6" i="8"/>
  <c r="J7" i="8"/>
  <c r="J8" i="8"/>
  <c r="J9" i="8"/>
  <c r="J10" i="8"/>
  <c r="J11" i="8"/>
  <c r="J12" i="8"/>
  <c r="J13" i="8"/>
  <c r="J14" i="8"/>
  <c r="J15" i="8"/>
  <c r="J16" i="8"/>
  <c r="J17" i="8"/>
  <c r="J2" i="8"/>
  <c r="I3" i="8"/>
  <c r="I4" i="8"/>
  <c r="I5" i="8"/>
  <c r="I6" i="8"/>
  <c r="I7" i="8"/>
  <c r="I8" i="8"/>
  <c r="I9" i="8"/>
  <c r="I10" i="8"/>
  <c r="I11" i="8"/>
  <c r="I12" i="8"/>
  <c r="I13" i="8"/>
  <c r="I14" i="8"/>
  <c r="I15" i="8"/>
  <c r="I16" i="8"/>
  <c r="I17" i="8"/>
  <c r="I2" i="8"/>
  <c r="M3" i="7"/>
  <c r="M4" i="7"/>
  <c r="M5" i="7"/>
  <c r="M6" i="7"/>
  <c r="M7" i="7"/>
  <c r="M8" i="7"/>
  <c r="M9" i="7"/>
  <c r="M10" i="7"/>
  <c r="M11" i="7"/>
  <c r="M12" i="7"/>
  <c r="M13" i="7"/>
  <c r="M14" i="7"/>
  <c r="M15" i="7"/>
  <c r="M16" i="7"/>
  <c r="M17" i="7"/>
  <c r="M2" i="7"/>
  <c r="L3" i="7"/>
  <c r="L4" i="7"/>
  <c r="L5" i="7"/>
  <c r="L6" i="7"/>
  <c r="L7" i="7"/>
  <c r="L8" i="7"/>
  <c r="L9" i="7"/>
  <c r="L10" i="7"/>
  <c r="L11" i="7"/>
  <c r="L12" i="7"/>
  <c r="L13" i="7"/>
  <c r="L14" i="7"/>
  <c r="L15" i="7"/>
  <c r="L16" i="7"/>
  <c r="L17" i="7"/>
  <c r="L2" i="7"/>
  <c r="J3" i="7"/>
  <c r="J4" i="7"/>
  <c r="J5" i="7"/>
  <c r="J6" i="7"/>
  <c r="J7" i="7"/>
  <c r="J8" i="7"/>
  <c r="J9" i="7"/>
  <c r="J10" i="7"/>
  <c r="J11" i="7"/>
  <c r="J12" i="7"/>
  <c r="J13" i="7"/>
  <c r="J14" i="7"/>
  <c r="J15" i="7"/>
  <c r="J16" i="7"/>
  <c r="J17" i="7"/>
  <c r="J2" i="7"/>
  <c r="I3" i="7"/>
  <c r="I4" i="7"/>
  <c r="I5" i="7"/>
  <c r="I6" i="7"/>
  <c r="I7" i="7"/>
  <c r="I8" i="7"/>
  <c r="I9" i="7"/>
  <c r="I10" i="7"/>
  <c r="I11" i="7"/>
  <c r="I12" i="7"/>
  <c r="I13" i="7"/>
  <c r="I14" i="7"/>
  <c r="I15" i="7"/>
  <c r="I16" i="7"/>
  <c r="I17" i="7"/>
  <c r="I2" i="7"/>
  <c r="M3" i="6"/>
  <c r="M4" i="6"/>
  <c r="M5" i="6"/>
  <c r="M6" i="6"/>
  <c r="M7" i="6"/>
  <c r="M8" i="6"/>
  <c r="M9" i="6"/>
  <c r="M10" i="6"/>
  <c r="M11" i="6"/>
  <c r="M12" i="6"/>
  <c r="M13" i="6"/>
  <c r="M14" i="6"/>
  <c r="M15" i="6"/>
  <c r="M16" i="6"/>
  <c r="M17" i="6"/>
  <c r="M2" i="6"/>
  <c r="L3" i="6"/>
  <c r="L4" i="6"/>
  <c r="L5" i="6"/>
  <c r="L6" i="6"/>
  <c r="L7" i="6"/>
  <c r="L8" i="6"/>
  <c r="L9" i="6"/>
  <c r="L10" i="6"/>
  <c r="L11" i="6"/>
  <c r="L12" i="6"/>
  <c r="L13" i="6"/>
  <c r="L14" i="6"/>
  <c r="L15" i="6"/>
  <c r="L16" i="6"/>
  <c r="L17" i="6"/>
  <c r="L2" i="6"/>
  <c r="J3" i="6"/>
  <c r="J4" i="6"/>
  <c r="J5" i="6"/>
  <c r="J6" i="6"/>
  <c r="J7" i="6"/>
  <c r="J8" i="6"/>
  <c r="J9" i="6"/>
  <c r="J10" i="6"/>
  <c r="J11" i="6"/>
  <c r="J12" i="6"/>
  <c r="J13" i="6"/>
  <c r="J14" i="6"/>
  <c r="J15" i="6"/>
  <c r="J16" i="6"/>
  <c r="J17" i="6"/>
  <c r="J2" i="6"/>
  <c r="I3" i="6"/>
  <c r="I4" i="6"/>
  <c r="I5" i="6"/>
  <c r="I6" i="6"/>
  <c r="I7" i="6"/>
  <c r="I8" i="6"/>
  <c r="I9" i="6"/>
  <c r="I10" i="6"/>
  <c r="I11" i="6"/>
  <c r="I12" i="6"/>
  <c r="I13" i="6"/>
  <c r="I14" i="6"/>
  <c r="I15" i="6"/>
  <c r="I16" i="6"/>
  <c r="I17" i="6"/>
  <c r="I2" i="6"/>
  <c r="M3" i="5"/>
  <c r="M4" i="5"/>
  <c r="M5" i="5"/>
  <c r="M6" i="5"/>
  <c r="M7" i="5"/>
  <c r="M8" i="5"/>
  <c r="M9" i="5"/>
  <c r="M10" i="5"/>
  <c r="M11" i="5"/>
  <c r="M12" i="5"/>
  <c r="M13" i="5"/>
  <c r="M14" i="5"/>
  <c r="M15" i="5"/>
  <c r="M16" i="5"/>
  <c r="M17" i="5"/>
  <c r="M2" i="5"/>
  <c r="L3" i="5"/>
  <c r="L4" i="5"/>
  <c r="L5" i="5"/>
  <c r="L6" i="5"/>
  <c r="L7" i="5"/>
  <c r="L8" i="5"/>
  <c r="L9" i="5"/>
  <c r="L10" i="5"/>
  <c r="L11" i="5"/>
  <c r="L12" i="5"/>
  <c r="L13" i="5"/>
  <c r="L14" i="5"/>
  <c r="L15" i="5"/>
  <c r="L16" i="5"/>
  <c r="L17" i="5"/>
  <c r="L2" i="5"/>
  <c r="J3" i="5"/>
  <c r="J4" i="5"/>
  <c r="J5" i="5"/>
  <c r="J6" i="5"/>
  <c r="J7" i="5"/>
  <c r="J8" i="5"/>
  <c r="J9" i="5"/>
  <c r="J10" i="5"/>
  <c r="J11" i="5"/>
  <c r="J12" i="5"/>
  <c r="J13" i="5"/>
  <c r="J14" i="5"/>
  <c r="J15" i="5"/>
  <c r="J16" i="5"/>
  <c r="J17" i="5"/>
  <c r="J2" i="5"/>
  <c r="I3" i="5"/>
  <c r="I4" i="5"/>
  <c r="I5" i="5"/>
  <c r="I6" i="5"/>
  <c r="I7" i="5"/>
  <c r="I8" i="5"/>
  <c r="I9" i="5"/>
  <c r="I10" i="5"/>
  <c r="I11" i="5"/>
  <c r="I12" i="5"/>
  <c r="I13" i="5"/>
  <c r="I14" i="5"/>
  <c r="I15" i="5"/>
  <c r="I16" i="5"/>
  <c r="I17" i="5"/>
  <c r="I2" i="5"/>
  <c r="M3" i="4"/>
  <c r="M4" i="4"/>
  <c r="M5" i="4"/>
  <c r="M6" i="4"/>
  <c r="M7" i="4"/>
  <c r="M8" i="4"/>
  <c r="M9" i="4"/>
  <c r="M10" i="4"/>
  <c r="M11" i="4"/>
  <c r="M12" i="4"/>
  <c r="M13" i="4"/>
  <c r="M14" i="4"/>
  <c r="M15" i="4"/>
  <c r="M16" i="4"/>
  <c r="M17" i="4"/>
  <c r="M2" i="4"/>
  <c r="J2" i="4"/>
  <c r="L3" i="4"/>
  <c r="L4" i="4"/>
  <c r="L5" i="4"/>
  <c r="L6" i="4"/>
  <c r="L7" i="4"/>
  <c r="L8" i="4"/>
  <c r="L9" i="4"/>
  <c r="L10" i="4"/>
  <c r="L11" i="4"/>
  <c r="L12" i="4"/>
  <c r="L13" i="4"/>
  <c r="L14" i="4"/>
  <c r="L15" i="4"/>
  <c r="L16" i="4"/>
  <c r="L17" i="4"/>
  <c r="L2" i="4"/>
  <c r="J3" i="4"/>
  <c r="J4" i="4"/>
  <c r="J5" i="4"/>
  <c r="J6" i="4"/>
  <c r="J7" i="4"/>
  <c r="J8" i="4"/>
  <c r="J9" i="4"/>
  <c r="J10" i="4"/>
  <c r="J11" i="4"/>
  <c r="J12" i="4"/>
  <c r="J13" i="4"/>
  <c r="J14" i="4"/>
  <c r="J15" i="4"/>
  <c r="J16" i="4"/>
  <c r="J17" i="4"/>
  <c r="I3" i="4"/>
  <c r="I4" i="4"/>
  <c r="I5" i="4"/>
  <c r="I6" i="4"/>
  <c r="I7" i="4"/>
  <c r="I8" i="4"/>
  <c r="I9" i="4"/>
  <c r="I10" i="4"/>
  <c r="I11" i="4"/>
  <c r="I12" i="4"/>
  <c r="I13" i="4"/>
  <c r="I14" i="4"/>
  <c r="I15" i="4"/>
  <c r="I16" i="4"/>
  <c r="I17" i="4"/>
  <c r="I2" i="4"/>
  <c r="M3" i="3"/>
  <c r="M4" i="3"/>
  <c r="M5" i="3"/>
  <c r="M6" i="3"/>
  <c r="M7" i="3"/>
  <c r="M8" i="3"/>
  <c r="M9" i="3"/>
  <c r="M10" i="3"/>
  <c r="M11" i="3"/>
  <c r="M12" i="3"/>
  <c r="M13" i="3"/>
  <c r="M14" i="3"/>
  <c r="M15" i="3"/>
  <c r="M16" i="3"/>
  <c r="M17" i="3"/>
  <c r="M2" i="3"/>
  <c r="L3" i="3"/>
  <c r="L4" i="3"/>
  <c r="L5" i="3"/>
  <c r="L6" i="3"/>
  <c r="L7" i="3"/>
  <c r="L8" i="3"/>
  <c r="L9" i="3"/>
  <c r="L10" i="3"/>
  <c r="L11" i="3"/>
  <c r="L12" i="3"/>
  <c r="L13" i="3"/>
  <c r="L14" i="3"/>
  <c r="L15" i="3"/>
  <c r="L16" i="3"/>
  <c r="L17" i="3"/>
  <c r="L2" i="3"/>
  <c r="J17" i="3"/>
  <c r="J15" i="3"/>
  <c r="J16" i="3"/>
  <c r="I17" i="3"/>
  <c r="J3" i="3"/>
  <c r="J4" i="3"/>
  <c r="J5" i="3"/>
  <c r="J6" i="3"/>
  <c r="J7" i="3"/>
  <c r="J8" i="3"/>
  <c r="J9" i="3"/>
  <c r="J10" i="3"/>
  <c r="J11" i="3"/>
  <c r="J12" i="3"/>
  <c r="J13" i="3"/>
  <c r="J14" i="3"/>
  <c r="J2" i="3"/>
  <c r="I3" i="3"/>
  <c r="I4" i="3"/>
  <c r="I5" i="3"/>
  <c r="I6" i="3"/>
  <c r="I7" i="3"/>
  <c r="I8" i="3"/>
  <c r="I9" i="3"/>
  <c r="I10" i="3"/>
  <c r="I11" i="3"/>
  <c r="I12" i="3"/>
  <c r="I13" i="3"/>
  <c r="I14" i="3"/>
  <c r="I15" i="3"/>
  <c r="I16" i="3"/>
  <c r="I2" i="3"/>
  <c r="M3" i="2" l="1"/>
  <c r="M4" i="2"/>
  <c r="M5" i="2"/>
  <c r="M6" i="2"/>
  <c r="M7" i="2"/>
  <c r="M8" i="2"/>
  <c r="M9" i="2"/>
  <c r="M10" i="2"/>
  <c r="M11" i="2"/>
  <c r="M12" i="2"/>
  <c r="M13" i="2"/>
  <c r="M14" i="2"/>
  <c r="M15" i="2"/>
  <c r="M16" i="2"/>
  <c r="M17" i="2"/>
  <c r="M2" i="2"/>
  <c r="L3" i="2"/>
  <c r="L4" i="2"/>
  <c r="L5" i="2"/>
  <c r="L6" i="2"/>
  <c r="L7" i="2"/>
  <c r="L8" i="2"/>
  <c r="L9" i="2"/>
  <c r="L10" i="2"/>
  <c r="L11" i="2"/>
  <c r="L12" i="2"/>
  <c r="L13" i="2"/>
  <c r="L14" i="2"/>
  <c r="L15" i="2"/>
  <c r="L16" i="2"/>
  <c r="L17" i="2"/>
  <c r="L2" i="2"/>
  <c r="J3" i="2"/>
  <c r="J4" i="2"/>
  <c r="J5" i="2"/>
  <c r="J6" i="2"/>
  <c r="J7" i="2"/>
  <c r="J8" i="2"/>
  <c r="J9" i="2"/>
  <c r="J10" i="2"/>
  <c r="J11" i="2"/>
  <c r="J12" i="2"/>
  <c r="J13" i="2"/>
  <c r="J14" i="2"/>
  <c r="J15" i="2"/>
  <c r="J16" i="2"/>
  <c r="J17" i="2"/>
  <c r="J2" i="2"/>
  <c r="I3" i="2"/>
  <c r="I4" i="2"/>
  <c r="I5" i="2"/>
  <c r="I6" i="2"/>
  <c r="I7" i="2"/>
  <c r="I8" i="2"/>
  <c r="I9" i="2"/>
  <c r="I10" i="2"/>
  <c r="I11" i="2"/>
  <c r="I12" i="2"/>
  <c r="I13" i="2"/>
  <c r="I14" i="2"/>
  <c r="I15" i="2"/>
  <c r="I16" i="2"/>
  <c r="I17" i="2"/>
  <c r="I2" i="2"/>
  <c r="I2" i="10"/>
  <c r="L3" i="10" l="1"/>
  <c r="L4" i="10"/>
  <c r="L5" i="10"/>
  <c r="L6" i="10"/>
  <c r="L7" i="10"/>
  <c r="L8" i="10"/>
  <c r="L9" i="10"/>
  <c r="L10" i="10"/>
  <c r="L11" i="10"/>
  <c r="L12" i="10"/>
  <c r="L13" i="10"/>
  <c r="L14" i="10"/>
  <c r="L15" i="10"/>
  <c r="L16" i="10"/>
  <c r="L17" i="10"/>
  <c r="L2" i="10"/>
  <c r="I3" i="10"/>
  <c r="I4" i="10"/>
  <c r="I5" i="10"/>
  <c r="I6" i="10"/>
  <c r="I7" i="10"/>
  <c r="I8" i="10"/>
  <c r="I9" i="10"/>
  <c r="I10" i="10"/>
  <c r="I11" i="10"/>
  <c r="I12" i="10"/>
  <c r="I13" i="10"/>
  <c r="I14" i="10"/>
  <c r="I15" i="10"/>
  <c r="I16" i="10"/>
  <c r="I17" i="10"/>
  <c r="M3" i="10" l="1"/>
  <c r="M4" i="10"/>
  <c r="M5" i="10"/>
  <c r="M6" i="10"/>
  <c r="M7" i="10"/>
  <c r="M8" i="10"/>
  <c r="M9" i="10"/>
  <c r="M10" i="10"/>
  <c r="M11" i="10"/>
  <c r="M12" i="10"/>
  <c r="M13" i="10"/>
  <c r="M14" i="10"/>
  <c r="M15" i="10"/>
  <c r="M16" i="10"/>
  <c r="M17" i="10"/>
  <c r="M2" i="10"/>
  <c r="J3" i="10"/>
  <c r="J4" i="10"/>
  <c r="J5" i="10"/>
  <c r="J6" i="10"/>
  <c r="J7" i="10"/>
  <c r="J8" i="10"/>
  <c r="J9" i="10"/>
  <c r="J10" i="10"/>
  <c r="J11" i="10"/>
  <c r="J12" i="10"/>
  <c r="J13" i="10"/>
  <c r="J14" i="10"/>
  <c r="J15" i="10"/>
  <c r="J16" i="10"/>
  <c r="J17" i="10"/>
  <c r="J2" i="10"/>
</calcChain>
</file>

<file path=xl/sharedStrings.xml><?xml version="1.0" encoding="utf-8"?>
<sst xmlns="http://schemas.openxmlformats.org/spreadsheetml/2006/main" count="3545" uniqueCount="1395">
  <si>
    <t>date</t>
  </si>
  <si>
    <t>sender</t>
  </si>
  <si>
    <t>receiver</t>
  </si>
  <si>
    <t>Text</t>
  </si>
  <si>
    <t>LR_Class_difference</t>
  </si>
  <si>
    <t>RF_Class_difference</t>
  </si>
  <si>
    <t>Correlation between LR and RF</t>
  </si>
  <si>
    <t>2011-12-13T06:57:00.000Z</t>
  </si>
  <si>
    <t>crassus</t>
  </si>
  <si>
    <t>so if ive compiled something from source and want to uninstall it do i have to have the same source to do the sudo make uninstall</t>
  </si>
  <si>
    <t>2011-12-13T06:58:00.000Z</t>
  </si>
  <si>
    <t>if ive rmd that original source will it be a problem if i redownload it extract and then do the sudo make uninstall in the new source</t>
  </si>
  <si>
    <t>as along as theyre the same version and all</t>
  </si>
  <si>
    <t>2011-12-13T06:59:00.000Z</t>
  </si>
  <si>
    <t>lsv</t>
  </si>
  <si>
    <t>if you get the same source then i think it should work</t>
  </si>
  <si>
    <t>2011-12-13T07:00:00.000Z</t>
  </si>
  <si>
    <t>maybe you could check the version of your program and then look for that version of the source</t>
  </si>
  <si>
    <t>yep thats what im doing</t>
  </si>
  <si>
    <t>problem is its hugeass texlive2011</t>
  </si>
  <si>
    <t>so it will be a huge hassle to redownload</t>
  </si>
  <si>
    <t>2011-12-13T07:01:00.000Z</t>
  </si>
  <si>
    <t>oohh</t>
  </si>
  <si>
    <t>yeah download</t>
  </si>
  <si>
    <t>not fun</t>
  </si>
  <si>
    <t>of source</t>
  </si>
  <si>
    <t>i wish there was an uninstall binary that was outside of the source that was put in or whatever</t>
  </si>
  <si>
    <t>2011-12-13T07:02:00.000Z</t>
  </si>
  <si>
    <t>yeah tex is huge man</t>
  </si>
  <si>
    <t>is there any man page for that program</t>
  </si>
  <si>
    <t>2011-12-13T07:07:00.000Z</t>
  </si>
  <si>
    <t>does it have a man page maybe the man page has some info</t>
  </si>
  <si>
    <t>2011-11-02T03:58:00.000Z</t>
  </si>
  <si>
    <t>eboyjr</t>
  </si>
  <si>
    <t>how do i get the microphone file</t>
  </si>
  <si>
    <t>since everythings a file</t>
  </si>
  <si>
    <t>this is for vlc</t>
  </si>
  <si>
    <t>theMAVERICK</t>
  </si>
  <si>
    <t>what is a microphone file</t>
  </si>
  <si>
    <t>so i can stream it</t>
  </si>
  <si>
    <t>the location of the audio device</t>
  </si>
  <si>
    <t>2011-11-02T03:59:00.000Z</t>
  </si>
  <si>
    <t>does audacity not list the device under the preferences menu</t>
  </si>
  <si>
    <t>2011-11-02T04:00:00.000Z</t>
  </si>
  <si>
    <t>im not sure but i dont have audacity installed</t>
  </si>
  <si>
    <t>2011-11-02T04:01:00.000Z</t>
  </si>
  <si>
    <t>what program are you trying to use your microphone through</t>
  </si>
  <si>
    <t>vlc</t>
  </si>
  <si>
    <t>i want stream it</t>
  </si>
  <si>
    <t>hrm have you tried asking in alsa</t>
  </si>
  <si>
    <t>i dont know how many times i have to type vlc</t>
  </si>
  <si>
    <t>thanks ill ask</t>
  </si>
  <si>
    <t>sorry</t>
  </si>
  <si>
    <t>2011-11-14T11:21:00.000Z</t>
  </si>
  <si>
    <t>sion</t>
  </si>
  <si>
    <t>harsh343</t>
  </si>
  <si>
    <t>sudo usermod ag admin hary</t>
  </si>
  <si>
    <t>2011-11-14T11:25:00.000Z</t>
  </si>
  <si>
    <t>your problem is that the user youre using does not have root access</t>
  </si>
  <si>
    <t>then what i can do</t>
  </si>
  <si>
    <t>2011-11-14T11:26:00.000Z</t>
  </si>
  <si>
    <t>do you know the password to your previous username</t>
  </si>
  <si>
    <t>yes i am only the user of my lapt</t>
  </si>
  <si>
    <t>2011-11-14T11:28:00.000Z</t>
  </si>
  <si>
    <t>i obviously dont understand your problem what are you trying to achieve</t>
  </si>
  <si>
    <t>2011-11-14T11:32:00.000Z</t>
  </si>
  <si>
    <t>why do you want to sudo nautilus what will you do once you get nautilus</t>
  </si>
  <si>
    <t>2011-11-14T11:38:00.000Z</t>
  </si>
  <si>
    <t>check which user owns the pendrive with ls l replacing with path to your pendrive</t>
  </si>
  <si>
    <t>2011-11-14T11:39:00.000Z</t>
  </si>
  <si>
    <t>if the owner of the file is not the current user then you will probably not be able to write to it without either a changing permissions b changing ownership c changing users d remounting drive</t>
  </si>
  <si>
    <t>2011-11-14T11:47:00.000Z</t>
  </si>
  <si>
    <t>unfortunately my proxy is blocking your pastebin at the moment EMO_NEG</t>
  </si>
  <si>
    <t>hows</t>
  </si>
  <si>
    <t>2011-11-14T11:57:00.000Z</t>
  </si>
  <si>
    <t>sorry could send me the output of ls l in a private message so as not to flood the channel because my pastebin doesnt work</t>
  </si>
  <si>
    <t>2011-11-14T12:04:00.000Z</t>
  </si>
  <si>
    <t>are you still there did you manage with your pen drive</t>
  </si>
  <si>
    <t>2011-11-14T12:05:00.000Z</t>
  </si>
  <si>
    <t>yes boss</t>
  </si>
  <si>
    <t>problem solved or not yet</t>
  </si>
  <si>
    <t>2011-11-14T12:06:00.000Z</t>
  </si>
  <si>
    <t>not</t>
  </si>
  <si>
    <t>2011-11-01T03:23:00.000Z</t>
  </si>
  <si>
    <t>andref</t>
  </si>
  <si>
    <t>hi</t>
  </si>
  <si>
    <t>i have one small user question can i ask it here</t>
  </si>
  <si>
    <t>edbian</t>
  </si>
  <si>
    <t>yep EMO_POS</t>
  </si>
  <si>
    <t>thats the purpose of this channel</t>
  </si>
  <si>
    <t>2011-11-01T03:24:00.000Z</t>
  </si>
  <si>
    <t>and that is</t>
  </si>
  <si>
    <t>2011-11-01T03:25:00.000Z</t>
  </si>
  <si>
    <t>all on one line please</t>
  </si>
  <si>
    <t>2011-11-01T03:32:00.000Z</t>
  </si>
  <si>
    <t>ask in the python channel but off the top of my head env vars missing why are you not using os.system guessing andref needs a shell sudo s andref gives andref a shell</t>
  </si>
  <si>
    <t>2011-11-01T03:33:00.000Z</t>
  </si>
  <si>
    <t>that was close enough to one line EMO_POS</t>
  </si>
  <si>
    <t>2011-11-01T03:34:00.000Z</t>
  </si>
  <si>
    <t>so it is pythons issue</t>
  </si>
  <si>
    <t>i dont know but thats my best guess</t>
  </si>
  <si>
    <t>2011-11-01T03:35:00.000Z</t>
  </si>
  <si>
    <t>i thought that maybe apparmor or something is blocking me</t>
  </si>
  <si>
    <t>2011-11-01T03:36:00.000Z</t>
  </si>
  <si>
    <t>it might be i dont know enough about the details</t>
  </si>
  <si>
    <t>2011-11-01T03:38:00.000Z</t>
  </si>
  <si>
    <t>and you all do you know if apparmor constrints are applayed to nonroot user services</t>
  </si>
  <si>
    <t>apparmor is a firewall right why would it have anything to do with some application plugin without networking</t>
  </si>
  <si>
    <t>2011-11-01T03:40:00.000Z</t>
  </si>
  <si>
    <t>firewall ive readden a piece of ubuntu server book and it semms it is rather something that ph4nt0m_ says</t>
  </si>
  <si>
    <t>2011-11-01T03:41:00.000Z</t>
  </si>
  <si>
    <t>idk</t>
  </si>
  <si>
    <t>2011-11-01T23:28:00.000Z</t>
  </si>
  <si>
    <t>IsmAvatar</t>
  </si>
  <si>
    <t>i have an ati radeon x1300 but glxgears is running at fps i think the drivers not installed right can someone help me get it installed right</t>
  </si>
  <si>
    <t>2011-11-01T23:30:00.000Z</t>
  </si>
  <si>
    <t>RiXtEr-home</t>
  </si>
  <si>
    <t>i was having a similar issue with nvidia downgraded the kernel to and my fps got a whole bunch better</t>
  </si>
  <si>
    <t>i wouldnt recomend doing that though</t>
  </si>
  <si>
    <t>2011-11-01T23:31:00.000Z</t>
  </si>
  <si>
    <t>i think thats overkill all i need to do is install the driver but i havent found anywhere that shows how to do it</t>
  </si>
  <si>
    <t>the kernel that uses has issues clearly but you can search around for fglrx iirc</t>
  </si>
  <si>
    <t>2011-11-01T23:36:00.000Z</t>
  </si>
  <si>
    <t>you might give this a try</t>
  </si>
  <si>
    <t>URL</t>
  </si>
  <si>
    <t>2011-11-01T23:37:00.000Z</t>
  </si>
  <si>
    <t>trying that now</t>
  </si>
  <si>
    <t>2011-11-01T23:38:00.000Z</t>
  </si>
  <si>
    <t>scroll up and read that big red box</t>
  </si>
  <si>
    <t>2011-11-01T23:39:00.000Z</t>
  </si>
  <si>
    <t>dont think that pertains to me i didnt go to the radeon website or anything this is essentially a fresh install of oneiric</t>
  </si>
  <si>
    <t>alright just be aware that if your card wont run with the fglrx driver you may end up with a cli system only</t>
  </si>
  <si>
    <t>2011-11-01T23:44:00.000Z</t>
  </si>
  <si>
    <t>if that happens im doing a fresh install of oneiric and well be right back to where we started minus a couple hours lost so no biggy</t>
  </si>
  <si>
    <t>just letting you know you may end up with a hosed system EMO_POS</t>
  </si>
  <si>
    <t>2011-11-01T23:46:00.000Z</t>
  </si>
  <si>
    <t>i got stuck sudo aticonfig command not found</t>
  </si>
  <si>
    <t>2011-11-01T23:58:00.000Z</t>
  </si>
  <si>
    <t>did sudo dpkg i complete</t>
  </si>
  <si>
    <t>2011-11-02T00:04:00.000Z</t>
  </si>
  <si>
    <t>yes</t>
  </si>
  <si>
    <t>2012-01-23T20:32:00.000Z</t>
  </si>
  <si>
    <t>wdonkey</t>
  </si>
  <si>
    <t>cant be done easily</t>
  </si>
  <si>
    <t>i dont want to share printers only files</t>
  </si>
  <si>
    <t>2012-01-23T20:33:00.000Z</t>
  </si>
  <si>
    <t>LjL</t>
  </si>
  <si>
    <t>maybe this is not relevant and you already know it but aside from putting your interfaces into adhoc mode you will also need to manually give them correct ips since dhcp wont be served</t>
  </si>
  <si>
    <t>its relevant thanks</t>
  </si>
  <si>
    <t>2012-01-23T20:36:00.000Z</t>
  </si>
  <si>
    <t>what would a correct ip be</t>
  </si>
  <si>
    <t>2012-01-23T20:37:00.000Z</t>
  </si>
  <si>
    <t>depends on what ips you are already using for your other lan i assume you have one you could use or</t>
  </si>
  <si>
    <t>2012-01-23T20:38:00.000Z</t>
  </si>
  <si>
    <t>yes for example if you use then give a netmask of</t>
  </si>
  <si>
    <t>2012-01-23T20:40:00.000Z</t>
  </si>
  <si>
    <t>shall i check the available to all user square it is by default on my but not on my</t>
  </si>
  <si>
    <t>2012-01-23T20:42:00.000Z</t>
  </si>
  <si>
    <t>im afraid i dont know what that is but i its just to tell networkmanager whether to use it for when other people log in too in that case thats your choice</t>
  </si>
  <si>
    <t>2012-01-23T20:43:00.000Z</t>
  </si>
  <si>
    <t>so ok ive created that wireless connection but when i try connecting onto it it disconnects me from my router and from internet</t>
  </si>
  <si>
    <t>2012-01-23T20:44:00.000Z</t>
  </si>
  <si>
    <t>uh well i cant say im too familiar with networkmanager at all but you do have it clear that you cant use a single wireless card to stay connected to two different networks</t>
  </si>
  <si>
    <t>2012-01-23T20:45:00.000Z</t>
  </si>
  <si>
    <t>i guess i am now</t>
  </si>
  <si>
    <t>2012-01-23T20:46:00.000Z</t>
  </si>
  <si>
    <t>it might or might not be possible i dont know with some cards and drivers to connect to two different ssids that are the same but i have no idea how to go about doing that or even sure its actually possible</t>
  </si>
  <si>
    <t>2012-01-23T20:48:00.000Z</t>
  </si>
  <si>
    <t>alright thanks for this ill be right back</t>
  </si>
  <si>
    <t>2012-01-23T23:17:00.000Z</t>
  </si>
  <si>
    <t>are you there</t>
  </si>
  <si>
    <t>2012-01-24T00:54:00.000Z</t>
  </si>
  <si>
    <t>nautilus is gnomes file manager</t>
  </si>
  <si>
    <t>2011-10-31T06:20:00.000Z</t>
  </si>
  <si>
    <t>afflicto</t>
  </si>
  <si>
    <t>hello everyone i instaled ubuntu yesterday then upgraded to then tried to enable the gnome interface first gnome was enabled but it seemed to use textures from another theme text wasnt displaying correctly etc i fiddler with the terminal and did some stuff i dont even know i essentially broke the installation and i want to reinstall question is should i use or i want gnome with the d</t>
  </si>
  <si>
    <t>Polah</t>
  </si>
  <si>
    <t>install from iso and the reinstall gnome3 it could be that your system cant support it though</t>
  </si>
  <si>
    <t>2011-10-31T06:21:00.000Z</t>
  </si>
  <si>
    <t>hm i did have some window dragging lag</t>
  </si>
  <si>
    <t>2011-10-31T06:22:00.000Z</t>
  </si>
  <si>
    <t>but when i used gnome without the dash thing i dont know how i did that though it looked like gnome very old looking at that point window dragging was smooth</t>
  </si>
  <si>
    <t>gnome fallback i think its called</t>
  </si>
  <si>
    <t>2011-10-31T06:23:00.000Z</t>
  </si>
  <si>
    <t>why did that happen thogh</t>
  </si>
  <si>
    <t>2011-10-31T06:24:00.000Z</t>
  </si>
  <si>
    <t>i know the shell uses mutter but i dont know if the fallback mode uses it or not but it could be an issue with that i know the fallback is for systems which dont support hardware accelerated graphics</t>
  </si>
  <si>
    <t>2011-10-31T06:26:00.000Z</t>
  </si>
  <si>
    <t>hm k anyway im downloading now its finnished now</t>
  </si>
  <si>
    <t>2011-10-31T06:58:00.000Z</t>
  </si>
  <si>
    <t>now that i have a clean install without ati drivers and the unity interface is working smoothly what do i do to enable the gnome interface sudo aptget install gnomeshell or something</t>
  </si>
  <si>
    <t>2011-10-31T06:59:00.000Z</t>
  </si>
  <si>
    <t>sudo aptget install gnome should get gnomeshell and gnomepanel its definitely get shell at least then try out shell and see if its buggy gnome from the login screen if it is then you can use gnome fallback gnomepanel</t>
  </si>
  <si>
    <t>2011-10-31T07:00:00.000Z</t>
  </si>
  <si>
    <t>yea well i wont use gnome fallback since it doesnt have that dash button and not the switcher that comes up upon pressing the super button anyway il try to install the gnome shell so brb</t>
  </si>
  <si>
    <t>2011-10-31T07:04:00.000Z</t>
  </si>
  <si>
    <t>just to be very clear this is what im after URL</t>
  </si>
  <si>
    <t>2011-10-31T07:05:00.000Z</t>
  </si>
  <si>
    <t>youll need to get the theme for that then unless it comes by default i dont know</t>
  </si>
  <si>
    <t>2011-10-31T07:22:00.000Z</t>
  </si>
  <si>
    <t>try again and see what it says</t>
  </si>
  <si>
    <t>2011-10-31T07:23:00.000Z</t>
  </si>
  <si>
    <t>gnome shell is already the newest version</t>
  </si>
  <si>
    <t>2011-10-31T07:24:00.000Z</t>
  </si>
  <si>
    <t>then i guess log out and try to switch to it then EMO_POS</t>
  </si>
  <si>
    <t>2011-10-29T19:56:00.000Z</t>
  </si>
  <si>
    <t>BigTaxi</t>
  </si>
  <si>
    <t>the site i was given has no advice for actually discovering the card on my laptop any tips there</t>
  </si>
  <si>
    <t>Nisstyre</t>
  </si>
  <si>
    <t>lspci</t>
  </si>
  <si>
    <t>2011-10-29T19:57:00.000Z</t>
  </si>
  <si>
    <t>i should have clarified i can only see the card in the terminal thats it</t>
  </si>
  <si>
    <t>i dont understand what you mean by that</t>
  </si>
  <si>
    <t>2011-10-29T19:58:00.000Z</t>
  </si>
  <si>
    <t>do you have the correct kernel loaded</t>
  </si>
  <si>
    <t>2011-10-29T19:59:00.000Z</t>
  </si>
  <si>
    <t>do lsmod and look for your card</t>
  </si>
  <si>
    <t>2011-10-29T20:06:00.000Z</t>
  </si>
  <si>
    <t>anyway is there a daemon script for pcmcia in</t>
  </si>
  <si>
    <t>2011-10-29T20:07:00.000Z</t>
  </si>
  <si>
    <t>2011-10-29T20:08:00.000Z</t>
  </si>
  <si>
    <t>that may be what youre looking for</t>
  </si>
  <si>
    <t>2011-10-29T20:13:00.000Z</t>
  </si>
  <si>
    <t>dont leave me now EMO_NEG</t>
  </si>
  <si>
    <t>2011-10-29T20:14:00.000Z</t>
  </si>
  <si>
    <t>have you done pccardctl info</t>
  </si>
  <si>
    <t>2011-10-29T20:15:00.000Z</t>
  </si>
  <si>
    <t>try running it</t>
  </si>
  <si>
    <t>try using your card now</t>
  </si>
  <si>
    <t>2011-10-29T20:22:00.000Z</t>
  </si>
  <si>
    <t>how would one normally find something in the pcmcia slot i dont know what it would look like if it was working</t>
  </si>
  <si>
    <t>2011-10-29T20:24:00.000Z</t>
  </si>
  <si>
    <t>ive never owned a pcmcia card</t>
  </si>
  <si>
    <t>2011-10-29T20:51:00.000Z</t>
  </si>
  <si>
    <t>how can i tell if i did anyhing</t>
  </si>
  <si>
    <t>2011-10-29T16:22:00.000Z</t>
  </si>
  <si>
    <t>neuronlunch</t>
  </si>
  <si>
    <t>kk</t>
  </si>
  <si>
    <t>let me know how it goes</t>
  </si>
  <si>
    <t>2011-10-29T16:24:00.000Z</t>
  </si>
  <si>
    <t>does anyone know if the mactel ppa are planning on oneiric support</t>
  </si>
  <si>
    <t>2011-10-29T16:25:00.000Z</t>
  </si>
  <si>
    <t>yeah whats up steel</t>
  </si>
  <si>
    <t>2011-10-29T16:26:00.000Z</t>
  </si>
  <si>
    <t>auronadance thanks i have not</t>
  </si>
  <si>
    <t>i should do but here is no direct email</t>
  </si>
  <si>
    <t>venki</t>
  </si>
  <si>
    <t>EMO_NEG</t>
  </si>
  <si>
    <t>what do you modprbe</t>
  </si>
  <si>
    <t>2011-10-29T16:27:00.000Z</t>
  </si>
  <si>
    <t>you need to echo in wl</t>
  </si>
  <si>
    <t>2011-10-29T16:28:00.000Z</t>
  </si>
  <si>
    <t>steel</t>
  </si>
  <si>
    <t>my xorg log file has this error message failed to load nvidia kernel module any idea how to make it work</t>
  </si>
  <si>
    <t>here is the whole xorg log file URL</t>
  </si>
  <si>
    <t>2011-10-29T16:29:00.000Z</t>
  </si>
  <si>
    <t>do you use dvi</t>
  </si>
  <si>
    <t>2011-10-29T16:30:00.000Z</t>
  </si>
  <si>
    <t>whats dvi</t>
  </si>
  <si>
    <t>2011-10-29T16:31:00.000Z</t>
  </si>
  <si>
    <t>i dont think i use it</t>
  </si>
  <si>
    <t>2011-10-29T16:36:00.000Z</t>
  </si>
  <si>
    <t>didnt help</t>
  </si>
  <si>
    <t>2011-10-28T20:26:00.000Z</t>
  </si>
  <si>
    <t>brin</t>
  </si>
  <si>
    <t>how can one go about finding a reasonably safe program for their purposes that isnt listed in the software center</t>
  </si>
  <si>
    <t>Fodi69</t>
  </si>
  <si>
    <t>for example URL if you know a similar program</t>
  </si>
  <si>
    <t>2011-10-28T20:29:00.000Z</t>
  </si>
  <si>
    <t>can i figure out somehow which application wants to access my keyring it shows up automatically</t>
  </si>
  <si>
    <t>and you feel you can trust that website to vet the installs properly</t>
  </si>
  <si>
    <t>anyone know of a good zip file password cracker for ubuntu</t>
  </si>
  <si>
    <t>2011-10-28T20:30:00.000Z</t>
  </si>
  <si>
    <t>you can find software there and than go to the providers homepage and download it is for finding sotfware not installing</t>
  </si>
  <si>
    <t>2011-10-28T20:31:00.000Z</t>
  </si>
  <si>
    <t>jason_ afiak one option is running sound through video card where as the other is running it direct not sure of the real difference but you only need one a second just means conflict</t>
  </si>
  <si>
    <t>fcrackzip</t>
  </si>
  <si>
    <t>2011-10-28T20:32:00.000Z</t>
  </si>
  <si>
    <t>2011-10-28T20:33:00.000Z</t>
  </si>
  <si>
    <t>ok but it doesnt seem to have a gui that i can find maybe one i am not seeing and without that i am lost too technical</t>
  </si>
  <si>
    <t>2011-10-28T20:35:00.000Z</t>
  </si>
  <si>
    <t>yeah its a terminal program you can only use it from the terminal but it is the answer to your question</t>
  </si>
  <si>
    <t>jason_ you have a sound card or integrated sound either way direct is using that it sounds to me like your using or trying to use the video card method but i cant say much more then that because it goes above my head</t>
  </si>
  <si>
    <t>2011-10-28T20:36:00.000Z</t>
  </si>
  <si>
    <t>well not without reasonably easy to understand instructions for it</t>
  </si>
  <si>
    <t>2011-11-04T00:42:00.000Z</t>
  </si>
  <si>
    <t>Guinness2702</t>
  </si>
  <si>
    <t>anybody know how i can tell the resolver to try the other servers if the first entry in resolv.conf returns not found</t>
  </si>
  <si>
    <t>2011-11-04T00:43:00.000Z</t>
  </si>
  <si>
    <t>riffautae</t>
  </si>
  <si>
    <t>it should automaticcly do that</t>
  </si>
  <si>
    <t>2011-11-04T00:44:00.000Z</t>
  </si>
  <si>
    <t>no it only tries the next one if it fails to connect to the dn server if it connects but that returns not found it doesnt look at the others</t>
  </si>
  <si>
    <t>2011-11-04T00:45:00.000Z</t>
  </si>
  <si>
    <t>i see odd</t>
  </si>
  <si>
    <t>well i guess not that odd is there a particular domain name it is having issues with</t>
  </si>
  <si>
    <t>the hosts file or a local dns server might help with that</t>
  </si>
  <si>
    <t>2011-11-04T00:47:00.000Z</t>
  </si>
  <si>
    <t>yeah i could do that but i dont want to duplicate the vpns entire dns locally and then keep it up to date EMO_NEG</t>
  </si>
  <si>
    <t>2011-11-04T00:48:00.000Z</t>
  </si>
  <si>
    <t>you might be able to get the local dns server to just cache and load from both dns servers rather then manually copy the dns</t>
  </si>
  <si>
    <t>yeah but if the cache got a miss it would still go to the vpn first</t>
  </si>
  <si>
    <t>2011-11-04T00:49:00.000Z</t>
  </si>
  <si>
    <t>im just imagining that the dns cacher might be more configurable</t>
  </si>
  <si>
    <t>2011-11-04T00:52:00.000Z</t>
  </si>
  <si>
    <t>if its only one top level domain you could make the local dns server claim to be the master dns server for that domain and have it cache from the one on the vpn</t>
  </si>
  <si>
    <t>2011-11-04T00:53:00.000Z</t>
  </si>
  <si>
    <t>such as example.com</t>
  </si>
  <si>
    <t>yeah thats sorta what i was thinking but that means setting up a local dns lol</t>
  </si>
  <si>
    <t>2011-11-04T00:56:00.000Z</t>
  </si>
  <si>
    <t>you could also use a socks proxy and set your software to send dns through it</t>
  </si>
  <si>
    <t>firefox supports this</t>
  </si>
  <si>
    <t>i probably ssh as much as http</t>
  </si>
  <si>
    <t>2011-11-02T22:13:00.000Z</t>
  </si>
  <si>
    <t>eHAPPY</t>
  </si>
  <si>
    <t>is it possible to write to a protected folder without giving it access</t>
  </si>
  <si>
    <t>who is writing to the folder</t>
  </si>
  <si>
    <t>2011-11-02T22:14:00.000Z</t>
  </si>
  <si>
    <t>a normal user me i just dont want to it out</t>
  </si>
  <si>
    <t>could i make folders inside that one and write to those</t>
  </si>
  <si>
    <t>you could change the owner of the file to you or alternativly the group to users and then only add write access to that</t>
  </si>
  <si>
    <t>2011-11-02T22:15:00.000Z</t>
  </si>
  <si>
    <t>ok and thats the only way</t>
  </si>
  <si>
    <t>or the best</t>
  </si>
  <si>
    <t>depends on your use case what is the folder</t>
  </si>
  <si>
    <t>its just a watch folder for rtorrent</t>
  </si>
  <si>
    <t>2011-11-02T22:16:00.000Z</t>
  </si>
  <si>
    <t>so you want rtorrent and yourself to be able to write to it</t>
  </si>
  <si>
    <t>yeh p</t>
  </si>
  <si>
    <t>rtorrent can just fine but i cant EMO_NEG</t>
  </si>
  <si>
    <t>2011-11-02T22:17:00.000Z</t>
  </si>
  <si>
    <t>is rtorrent running as root or some custom user</t>
  </si>
  <si>
    <t>custom</t>
  </si>
  <si>
    <t>yea you should be able to change the group to users and set to be able to access it</t>
  </si>
  <si>
    <t>2011-11-02T22:18:00.000Z</t>
  </si>
  <si>
    <t>ok ill try that thanks EMO_POS</t>
  </si>
  <si>
    <t>2011-11-04T11:32:00.000Z</t>
  </si>
  <si>
    <t>ActionParsnip</t>
  </si>
  <si>
    <t>alvin2_</t>
  </si>
  <si>
    <t>put on ssd and swap and on a platter based partition makes things nice</t>
  </si>
  <si>
    <t>2011-11-04T11:34:00.000Z</t>
  </si>
  <si>
    <t>ouch i dont have ssd just a harddisk and i have windogs7 with it</t>
  </si>
  <si>
    <t>2011-11-04T11:35:00.000Z</t>
  </si>
  <si>
    <t>ubuntu boots in about here on my hardware circa to im sure the default boot is plenty fast on anything you have</t>
  </si>
  <si>
    <t>2011-11-04T11:36:00.000Z</t>
  </si>
  <si>
    <t>my current partition layout is all in ext3</t>
  </si>
  <si>
    <t>why not make the os faster while you actually are using it</t>
  </si>
  <si>
    <t>2011-11-04T11:37:00.000Z</t>
  </si>
  <si>
    <t>how much ram do you have</t>
  </si>
  <si>
    <t>2011-11-04T11:38:00.000Z</t>
  </si>
  <si>
    <t>but as i choose ubuntu theres a two line messages saying fatal mod probe cant load modules blah blah i worry what is that message i havve ram</t>
  </si>
  <si>
    <t>2011-11-04T11:39:00.000Z</t>
  </si>
  <si>
    <t>then you want swap as you have less than ram so you should use double your ram amount for swap if you had ram or more you would use the same amount</t>
  </si>
  <si>
    <t>2011-11-04T11:40:00.000Z</t>
  </si>
  <si>
    <t>have you considered buying more ram you could double your ram for very cheap</t>
  </si>
  <si>
    <t>2011-11-04T11:42:00.000Z</t>
  </si>
  <si>
    <t>i thought swap for a ram is quite enough btw is that ok that i have a seperate partition for</t>
  </si>
  <si>
    <t>2011-11-04T11:43:00.000Z</t>
  </si>
  <si>
    <t>its fine but may fill if you dont clear old kernels out using the package system</t>
  </si>
  <si>
    <t>2011-11-04T11:45:00.000Z</t>
  </si>
  <si>
    <t>but why am i getting that message fatal error couldnt fine modules linuxxx failed to load modules bla blah i cant remember the exact message</t>
  </si>
  <si>
    <t>2011-11-04T11:47:00.000Z</t>
  </si>
  <si>
    <t>sounds like you added a module name in or are loading it with a command if you can get the error you can use it in websearches</t>
  </si>
  <si>
    <t>2011-11-04T11:49:00.000Z</t>
  </si>
  <si>
    <t>where in the log viewer can i find that message about</t>
  </si>
  <si>
    <t>2011-11-04T11:50:00.000Z</t>
  </si>
  <si>
    <t>dmesg possibly</t>
  </si>
  <si>
    <t>2011-11-04T11:53:00.000Z</t>
  </si>
  <si>
    <t>not in there maybe i might just have to clean and install ubuntu again for time in just a month EMO_NEG</t>
  </si>
  <si>
    <t>2012-03-05T03:31:00.000Z</t>
  </si>
  <si>
    <t>PhantomPhreak53</t>
  </si>
  <si>
    <t>ok i have been fighting with this all day and cant seem to get it back up and running basically when i do aptget upgrade i get this error URL i have tried reinstall php aptget f install tried removing the packages and nothing seems to work</t>
  </si>
  <si>
    <t>2012-03-05T03:32:00.000Z</t>
  </si>
  <si>
    <t>nsadmin</t>
  </si>
  <si>
    <t>this is the whole thing</t>
  </si>
  <si>
    <t>i am on nginx and php5</t>
  </si>
  <si>
    <t>and thats what you want</t>
  </si>
  <si>
    <t>2012-03-05T03:33:00.000Z</t>
  </si>
  <si>
    <t>that is</t>
  </si>
  <si>
    <t>2012-03-05T03:34:00.000Z</t>
  </si>
  <si>
    <t>php seems to be the problem so php should be fixed first</t>
  </si>
  <si>
    <t>2012-03-05T03:37:00.000Z</t>
  </si>
  <si>
    <t>any recomendations</t>
  </si>
  <si>
    <t>what is not working about your php</t>
  </si>
  <si>
    <t>2012-03-05T03:38:00.000Z</t>
  </si>
  <si>
    <t>the php package didnt install correclty and i cant remove it with aptget remove</t>
  </si>
  <si>
    <t>hmm so we should fix that first</t>
  </si>
  <si>
    <t>2012-03-05T03:39:00.000Z</t>
  </si>
  <si>
    <t>been trying all day</t>
  </si>
  <si>
    <t>2012-03-05T03:40:00.000Z</t>
  </si>
  <si>
    <t>2012-03-05T03:43:00.000Z</t>
  </si>
  <si>
    <t>so that shows youre not mixing good and you have lucid and updates to lucid</t>
  </si>
  <si>
    <t>2012-03-05T03:44:00.000Z</t>
  </si>
  <si>
    <t>what do you recomend</t>
  </si>
  <si>
    <t>2012-03-05T03:46:00.000Z</t>
  </si>
  <si>
    <t>the name of the package making all the problems is php aptcache policy php pastebinit</t>
  </si>
  <si>
    <t>2012-03-05T03:47:00.000Z</t>
  </si>
  <si>
    <t>2011-10-28T00:51:00.000Z</t>
  </si>
  <si>
    <t>hid</t>
  </si>
  <si>
    <t>any suggestions</t>
  </si>
  <si>
    <t>2011-10-28T00:52:00.000Z</t>
  </si>
  <si>
    <t>Chraz_Ritt</t>
  </si>
  <si>
    <t>are you wanting to format a partition</t>
  </si>
  <si>
    <t>2011-10-28T00:54:00.000Z</t>
  </si>
  <si>
    <t>install into and still have room for groth would be good</t>
  </si>
  <si>
    <t>2011-10-28T00:57:00.000Z</t>
  </si>
  <si>
    <t>i want to recover the partition data arent deleted but i cannot access to them</t>
  </si>
  <si>
    <t>2011-10-28T00:58:00.000Z</t>
  </si>
  <si>
    <t>what if anything did you do to the partition before you lost access to the data</t>
  </si>
  <si>
    <t>2011-10-28T01:00:00.000Z</t>
  </si>
  <si>
    <t>i resized it i remove gib for linux</t>
  </si>
  <si>
    <t>2011-10-28T01:01:00.000Z</t>
  </si>
  <si>
    <t>was it a windows partition</t>
  </si>
  <si>
    <t>2011-10-28T01:02:00.000Z</t>
  </si>
  <si>
    <t>no it was the data partition about gb</t>
  </si>
  <si>
    <t>2011-10-28T01:03:00.000Z</t>
  </si>
  <si>
    <t>what fs was on it</t>
  </si>
  <si>
    <t>2011-10-28T01:05:00.000Z</t>
  </si>
  <si>
    <t>it was a ntfs partition</t>
  </si>
  <si>
    <t>did you use it for storage while using windows</t>
  </si>
  <si>
    <t>2011-10-28T01:07:00.000Z</t>
  </si>
  <si>
    <t>i was on linux when it happened an only storage partiton yes</t>
  </si>
  <si>
    <t>2011-10-28T01:08:00.000Z</t>
  </si>
  <si>
    <t>but was it used by windows could it have needed defragging</t>
  </si>
  <si>
    <t>2011-10-28T01:09:00.000Z</t>
  </si>
  <si>
    <t>the partition wasnt fragmented i took every precaution in order to install linux distribution</t>
  </si>
  <si>
    <t>2011-10-28T01:10:00.000Z</t>
  </si>
  <si>
    <t>have you tried mounting it from ubuntu</t>
  </si>
  <si>
    <t>2011-10-28T01:13:00.000Z</t>
  </si>
  <si>
    <t>yeah i tried but ubuntu doesnt recognise it ubuntu proposes to delete the partiton EMO_NEG</t>
  </si>
  <si>
    <t>2011-12-25T21:57:00.000Z</t>
  </si>
  <si>
    <t>cloudgeek</t>
  </si>
  <si>
    <t>e package libopensslruby1.9 has</t>
  </si>
  <si>
    <t>help</t>
  </si>
  <si>
    <t>2011-12-25T21:58:00.000Z</t>
  </si>
  <si>
    <t>not able install ruby problem openssl</t>
  </si>
  <si>
    <t>can help with that</t>
  </si>
  <si>
    <t>when i try to install all this it tell not locating</t>
  </si>
  <si>
    <t>sudo aptget install ruby1.9dev libsqlite3dev rdoc1.9 libopensslruby1.9 giggle</t>
  </si>
  <si>
    <t>2011-12-25T21:59:00.000Z</t>
  </si>
  <si>
    <t>2011-12-25T22:01:00.000Z</t>
  </si>
  <si>
    <t>error</t>
  </si>
  <si>
    <t>2011-12-25T22:02:00.000Z</t>
  </si>
  <si>
    <t>pangolin URL</t>
  </si>
  <si>
    <t>2011-12-25T22:04:00.000Z</t>
  </si>
  <si>
    <t>ruby does not like you</t>
  </si>
  <si>
    <t>2011-12-25T22:05:00.000Z</t>
  </si>
  <si>
    <t>yep you right but santa like ruby he give me a gift so learn ruby</t>
  </si>
  <si>
    <t>2011-12-25T22:06:00.000Z</t>
  </si>
  <si>
    <t>uhh thank you</t>
  </si>
  <si>
    <t>2011-12-25T22:09:00.000Z</t>
  </si>
  <si>
    <t>stop tossing it around</t>
  </si>
  <si>
    <t>2011-12-25T22:10:00.000Z</t>
  </si>
  <si>
    <t>i didnt get</t>
  </si>
  <si>
    <t>neither did i</t>
  </si>
  <si>
    <t>2011-11-03T20:13:00.000Z</t>
  </si>
  <si>
    <t>ubuntunoob</t>
  </si>
  <si>
    <t>and another needs openjdk</t>
  </si>
  <si>
    <t>do i just use sudo update alternatives</t>
  </si>
  <si>
    <t>2011-11-03T20:15:00.000Z</t>
  </si>
  <si>
    <t>i meant the opensource jre and the sun jre</t>
  </si>
  <si>
    <t>2011-11-03T20:17:00.000Z</t>
  </si>
  <si>
    <t>how would i switch between them</t>
  </si>
  <si>
    <t>if i installed the sun java alongside the open source one</t>
  </si>
  <si>
    <t>2011-11-03T20:18:00.000Z</t>
  </si>
  <si>
    <t>found that</t>
  </si>
  <si>
    <t>2011-11-03T20:19:00.000Z</t>
  </si>
  <si>
    <t>and this URL</t>
  </si>
  <si>
    <t>2011-11-03T20:20:00.000Z</t>
  </si>
  <si>
    <t>bbl be back later</t>
  </si>
  <si>
    <t>2011-11-03T20:21:00.000Z</t>
  </si>
  <si>
    <t>np</t>
  </si>
  <si>
    <t>2011-11-03T20:22:00.000Z</t>
  </si>
  <si>
    <t>also how can i remove the side panel</t>
  </si>
  <si>
    <t>2011-11-03T20:23:00.000Z</t>
  </si>
  <si>
    <t>try this URL</t>
  </si>
  <si>
    <t>2011-11-03T20:24:00.000Z</t>
  </si>
  <si>
    <t>try this also URL</t>
  </si>
  <si>
    <t>in india there is night</t>
  </si>
  <si>
    <t>2011-11-03T20:28:00.000Z</t>
  </si>
  <si>
    <t>forget the last link</t>
  </si>
  <si>
    <t>2012-03-30T11:54:00.000Z</t>
  </si>
  <si>
    <t>Onkeltem</t>
  </si>
  <si>
    <t>hi all i have problem with network manager i cant change anything in network settings see this short screencast URL</t>
  </si>
  <si>
    <t>2012-03-30T11:55:00.000Z</t>
  </si>
  <si>
    <t>roughly speaking the auth window popups for moments and disappears</t>
  </si>
  <si>
    <t>2012-03-30T11:56:00.000Z</t>
  </si>
  <si>
    <t>almoxarife</t>
  </si>
  <si>
    <t>you changed the settings where is the issue</t>
  </si>
  <si>
    <t>2012-03-30T11:57:00.000Z</t>
  </si>
  <si>
    <t>btw you changed to addressonly and did not give it a dns source not sure about that</t>
  </si>
  <si>
    <t>2012-03-30T11:58:00.000Z</t>
  </si>
  <si>
    <t>not the issue any change behaves like this</t>
  </si>
  <si>
    <t>even if i change only auto</t>
  </si>
  <si>
    <t>2012-03-30T11:59:00.000Z</t>
  </si>
  <si>
    <t>like what</t>
  </si>
  <si>
    <t>the auth window popups and disappears not allowing to enter password</t>
  </si>
  <si>
    <t>2012-03-30T12:00:00.000Z</t>
  </si>
  <si>
    <t>but do the changes take effect</t>
  </si>
  <si>
    <t>2012-03-30T12:01:00.000Z</t>
  </si>
  <si>
    <t>no of course this is the problem</t>
  </si>
  <si>
    <t>of course</t>
  </si>
  <si>
    <t>2012-03-30T12:02:00.000Z</t>
  </si>
  <si>
    <t>i coundt save any changes to nm settins on this new installation of ubuntu to get network working i copied manager forlder from another ubutnu machine</t>
  </si>
  <si>
    <t>2012-03-30T12:06:00.000Z</t>
  </si>
  <si>
    <t>nothing you did seems to me requires root access</t>
  </si>
  <si>
    <t>2012-03-30T12:07:00.000Z</t>
  </si>
  <si>
    <t>well it actually requires note for all users at the bottom</t>
  </si>
  <si>
    <t>2012-03-30T12:08:00.000Z</t>
  </si>
  <si>
    <t>you didnt change for all users</t>
  </si>
  <si>
    <t>2012-03-30T12:18:00.000Z</t>
  </si>
  <si>
    <t>yes it is already system conntection so changing anything from it initiates write to</t>
  </si>
  <si>
    <t>2012-09-20T19:18:00.000Z</t>
  </si>
  <si>
    <t>how to check signatures of all the files on a computer</t>
  </si>
  <si>
    <t>2012-09-20T19:19:00.000Z</t>
  </si>
  <si>
    <t>backslash to be sure files were not modified</t>
  </si>
  <si>
    <t>2012-09-20T19:21:00.000Z</t>
  </si>
  <si>
    <t>Boondoklife</t>
  </si>
  <si>
    <t>you have hashes of every file on your computer</t>
  </si>
  <si>
    <t>i dont know i asking it</t>
  </si>
  <si>
    <t>can ubuntu check itself</t>
  </si>
  <si>
    <t>2012-09-20T19:22:00.000Z</t>
  </si>
  <si>
    <t>i understand that but i think there should be a way with</t>
  </si>
  <si>
    <t>does they keep md5 of every file</t>
  </si>
  <si>
    <t>2012-09-20T19:28:00.000Z</t>
  </si>
  <si>
    <t>last installation took weeks</t>
  </si>
  <si>
    <t>i have no time</t>
  </si>
  <si>
    <t>2012-09-20T19:29:00.000Z</t>
  </si>
  <si>
    <t>how can backup help if i dont know what to look for</t>
  </si>
  <si>
    <t>a backup would allow you to backup your data and restore the os</t>
  </si>
  <si>
    <t>how would i know when mware was got into the system</t>
  </si>
  <si>
    <t>2012-09-20T19:31:00.000Z</t>
  </si>
  <si>
    <t>i had time yet to work out appropriate backup solution</t>
  </si>
  <si>
    <t>can you recommend one</t>
  </si>
  <si>
    <t>is it using some server on the internet</t>
  </si>
  <si>
    <t>2012-09-20T19:34:00.000Z</t>
  </si>
  <si>
    <t>thanks but currently i have no additional lan storages EMO_NEG</t>
  </si>
  <si>
    <t>2011-10-28T00:30:00.000Z</t>
  </si>
  <si>
    <t>ubidoobi2</t>
  </si>
  <si>
    <t>i dont see my bit acer in the list of compatable computers for ubuntu does this mean its not supported or does this mean i should try a bit install instead or neither lol</t>
  </si>
  <si>
    <t>2011-10-28T00:32:00.000Z</t>
  </si>
  <si>
    <t>desktop</t>
  </si>
  <si>
    <t>gentoo64 yeah you would think so gpart dont see it either</t>
  </si>
  <si>
    <t>gentoo64 sorry yes gpart sees the drive the installer dont sorry</t>
  </si>
  <si>
    <t>2011-10-28T00:33:00.000Z</t>
  </si>
  <si>
    <t>i did a low level format on the drive yesterday installed win7 again no problems tried other hdds i got laying around all the same</t>
  </si>
  <si>
    <t>2011-10-28T00:35:00.000Z</t>
  </si>
  <si>
    <t>robin0800</t>
  </si>
  <si>
    <t>if you have installed the raid device on an hd that is excluded from the installer</t>
  </si>
  <si>
    <t>2011-10-28T00:36:00.000Z</t>
  </si>
  <si>
    <t>drive is set to ide</t>
  </si>
  <si>
    <t>2011-10-28T00:38:00.000Z</t>
  </si>
  <si>
    <t>if you have more than one hd the partioner ask if you want to install the raid device if you do that disc is then excluded from the installer</t>
  </si>
  <si>
    <t>2011-10-28T00:39:00.000Z</t>
  </si>
  <si>
    <t>only one hdd in the box is wired up</t>
  </si>
  <si>
    <t>2011-10-28T00:40:00.000Z</t>
  </si>
  <si>
    <t>and its properly detected by the bios</t>
  </si>
  <si>
    <t>yes it detects fine</t>
  </si>
  <si>
    <t>2011-10-28T00:41:00.000Z</t>
  </si>
  <si>
    <t>is it partioned and formatted</t>
  </si>
  <si>
    <t>2011-10-28T00:44:00.000Z</t>
  </si>
  <si>
    <t>use gparted to mark first partition as active</t>
  </si>
  <si>
    <t>2011-10-28T00:45:00.000Z</t>
  </si>
  <si>
    <t>change the order then</t>
  </si>
  <si>
    <t>2011-10-28T00:46:00.000Z</t>
  </si>
  <si>
    <t>ive tried every combination in there all same result</t>
  </si>
  <si>
    <t>ive tried formatted and partitioned</t>
  </si>
  <si>
    <t>2011-10-30T13:37:00.000Z</t>
  </si>
  <si>
    <t>xgt001</t>
  </si>
  <si>
    <t>hello i installed oss video drivers removing fglrx updates i am getting just the wallpaper when i select unity or unity help please</t>
  </si>
  <si>
    <t>2011-10-30T13:38:00.000Z</t>
  </si>
  <si>
    <t>s0nee</t>
  </si>
  <si>
    <t>what do you mean by just the wallpaper</t>
  </si>
  <si>
    <t>2011-10-30T13:39:00.000Z</t>
  </si>
  <si>
    <t>i mean only wallpaper after i login from lightdm if i select gnome fallback it works but i have installed the radeon driver EMO_NEG</t>
  </si>
  <si>
    <t>2011-10-30T13:40:00.000Z</t>
  </si>
  <si>
    <t>did you reconfigure the xorg.conf</t>
  </si>
  <si>
    <t>2011-10-30T13:55:00.000Z</t>
  </si>
  <si>
    <t>run lspci grep vga then post the output</t>
  </si>
  <si>
    <t>vga compatible controller ati technologies inc robson ce radeon hd</t>
  </si>
  <si>
    <t>2011-10-30T13:56:00.000Z</t>
  </si>
  <si>
    <t>ok now are you in graphical mode</t>
  </si>
  <si>
    <t>i am in unity</t>
  </si>
  <si>
    <t>2011-10-30T13:57:00.000Z</t>
  </si>
  <si>
    <t>run gksudo gedit then look for lines that start with driver</t>
  </si>
  <si>
    <t>2011-10-30T13:58:00.000Z</t>
  </si>
  <si>
    <t>err i opened it its all blank i have the fglrx backup xorg.conf could it be of any use</t>
  </si>
  <si>
    <t>2011-10-30T13:59:00.000Z</t>
  </si>
  <si>
    <t>hmm then use the old one look for the line driver old and replace it with driver new</t>
  </si>
  <si>
    <t>2011-10-30T14:00:00.000Z</t>
  </si>
  <si>
    <t>hmm thanks anyone know how to make radeon driver auto generate xorg.conf file</t>
  </si>
  <si>
    <t>2011-10-30T14:01:00.000Z</t>
  </si>
  <si>
    <t>run sudo xorg configure to generate a new xorg.conf file</t>
  </si>
  <si>
    <t>then replace it with the current one</t>
  </si>
  <si>
    <t>2011-10-30T14:02:00.000Z</t>
  </si>
  <si>
    <t>i get this error server is already active for display should i do it in tty</t>
  </si>
  <si>
    <t>switch to a tty then run sudo pkill x to stop x server then run xorg configure again</t>
  </si>
  <si>
    <t>2011-10-26T07:59:00.000Z</t>
  </si>
  <si>
    <t>TexasRussian</t>
  </si>
  <si>
    <t>Roasted</t>
  </si>
  <si>
    <t>what version are you currently using</t>
  </si>
  <si>
    <t>2011-10-26T08:00:00.000Z</t>
  </si>
  <si>
    <t>i had issues in where the wireless would just drop off after a bit</t>
  </si>
  <si>
    <t>so far im on and looping a ping to a local news site in intervals of seconds</t>
  </si>
  <si>
    <t>requests later still going strnog</t>
  </si>
  <si>
    <t>2011-10-26T08:01:00.000Z</t>
  </si>
  <si>
    <t>so your wireless just drops the wpa encryption after a while</t>
  </si>
  <si>
    <t>in it did using the intel bg card</t>
  </si>
  <si>
    <t>i had been using a broadcom since then yuck</t>
  </si>
  <si>
    <t>but when i installed i also had to replace the internal speakers so i had it gutted i figured id swap wifi cards and see and so far its working to my surprise</t>
  </si>
  <si>
    <t>2011-10-26T08:02:00.000Z</t>
  </si>
  <si>
    <t>im just curious if anybody had similar success as im currently having as the intel was a problematic card for some people</t>
  </si>
  <si>
    <t>it was the one intel card to avoid using it seemed</t>
  </si>
  <si>
    <t>soo you dont have a problem</t>
  </si>
  <si>
    <t>2011-10-26T08:04:00.000Z</t>
  </si>
  <si>
    <t>so far no im just curious if anybody else has had such luck with this card</t>
  </si>
  <si>
    <t>lol ok and no i didnt have that problem</t>
  </si>
  <si>
    <t>i guess considering its an older card i didnt expect it to work so im a little shocked at the moment</t>
  </si>
  <si>
    <t>2011-10-26T08:05:00.000Z</t>
  </si>
  <si>
    <t>yeah a lot of network cards that didnt work in earlier releases now work in</t>
  </si>
  <si>
    <t>i wonder if it worked in even i never tried on here</t>
  </si>
  <si>
    <t>2011-11-07T00:44:00.000Z</t>
  </si>
  <si>
    <t>diamonds</t>
  </si>
  <si>
    <t>medibuntus repository is deactivated by upgrading to a newer ubuntu release so you should run this command again after the release upgrade</t>
  </si>
  <si>
    <t>afuckingha</t>
  </si>
  <si>
    <t>2011-11-07T00:45:00.000Z</t>
  </si>
  <si>
    <t>why in the name of pete doesnt ubuntu give you a flopping headsup when it deactivates a bunch of codecs</t>
  </si>
  <si>
    <t>it already broke my touchpad on update</t>
  </si>
  <si>
    <t>2011-11-07T00:46:00.000Z</t>
  </si>
  <si>
    <t>i feel sometimes like the ubuntu core team dgaf about the average users experience</t>
  </si>
  <si>
    <t>Boontoo</t>
  </si>
  <si>
    <t>yeah me too but its not like they get paid i mean they are building to fit the average user</t>
  </si>
  <si>
    <t>fair enough on the first point dont see eye to eye on the second</t>
  </si>
  <si>
    <t>2011-11-07T00:47:00.000Z</t>
  </si>
  <si>
    <t>i cant use the newer versions because i have a specific setup for recording studio equipment</t>
  </si>
  <si>
    <t>but if i were using a generic laptop without all sorts of specific configs it usually works fine for me</t>
  </si>
  <si>
    <t>2011-11-07T00:48:00.000Z</t>
  </si>
  <si>
    <t>you can always freeze your version so as not to update except for security</t>
  </si>
  <si>
    <t>thats a notverygood workaround imo</t>
  </si>
  <si>
    <t>that should save most of your old codecs provided you dodge the distupgrade</t>
  </si>
  <si>
    <t>2011-11-07T00:49:00.000Z</t>
  </si>
  <si>
    <t>i dunno then</t>
  </si>
  <si>
    <t>2011-11-07T00:50:00.000Z</t>
  </si>
  <si>
    <t>oh yeah i understand right now i am staring at an inoperable shell</t>
  </si>
  <si>
    <t>2011-11-28T01:00:00.000Z</t>
  </si>
  <si>
    <t>pikaciu</t>
  </si>
  <si>
    <t>bye</t>
  </si>
  <si>
    <t>eXpander</t>
  </si>
  <si>
    <t>ho</t>
  </si>
  <si>
    <t>i am the guru what is the problem</t>
  </si>
  <si>
    <t>2011-11-28T01:01:00.000Z</t>
  </si>
  <si>
    <t>are you indian</t>
  </si>
  <si>
    <t>no i am a gamakashi i solve all impossible problems</t>
  </si>
  <si>
    <t>2011-11-28T01:02:00.000Z</t>
  </si>
  <si>
    <t>can you find me a job</t>
  </si>
  <si>
    <t>how old are you</t>
  </si>
  <si>
    <t>you already have a job then</t>
  </si>
  <si>
    <t>2011-11-28T01:03:00.000Z</t>
  </si>
  <si>
    <t>thanx but its not an ubuntu question</t>
  </si>
  <si>
    <t>you shold go with ubuntu questions now what is your ubuntu problem</t>
  </si>
  <si>
    <t>2011-11-28T01:04:00.000Z</t>
  </si>
  <si>
    <t>no its depend on a win xp x server connected by ssh with ubuntu</t>
  </si>
  <si>
    <t>2011-11-28T01:05:00.000Z</t>
  </si>
  <si>
    <t>youw win xp server is connected by an ubuntu server or what</t>
  </si>
  <si>
    <t>yer ubuntu is the server and xp the client</t>
  </si>
  <si>
    <t>2011-11-09T23:27:00.000Z</t>
  </si>
  <si>
    <t>o0o0</t>
  </si>
  <si>
    <t>hc96</t>
  </si>
  <si>
    <t>some dhcp client</t>
  </si>
  <si>
    <t>missing</t>
  </si>
  <si>
    <t>2011-11-09T23:28:00.000Z</t>
  </si>
  <si>
    <t>how would i i did nothing to my system it broke the internet without anything done from me</t>
  </si>
  <si>
    <t>2011-11-09T23:30:00.000Z</t>
  </si>
  <si>
    <t>what is the default dhcp package</t>
  </si>
  <si>
    <t>2011-11-09T23:31:00.000Z</t>
  </si>
  <si>
    <t>2011-11-09T23:32:00.000Z</t>
  </si>
  <si>
    <t>jtr__ EMO_POS</t>
  </si>
  <si>
    <t>try installing this URL</t>
  </si>
  <si>
    <t>2011-11-09T23:33:00.000Z</t>
  </si>
  <si>
    <t>srry URL</t>
  </si>
  <si>
    <t>2011-11-09T23:34:00.000Z</t>
  </si>
  <si>
    <t>it seems dhcp3client is a transitional</t>
  </si>
  <si>
    <t>i should install the deamon</t>
  </si>
  <si>
    <t>2011-11-09T23:35:00.000Z</t>
  </si>
  <si>
    <t>which daemon</t>
  </si>
  <si>
    <t>2011-11-09T23:36:00.000Z</t>
  </si>
  <si>
    <t>dhcpd is a daemon</t>
  </si>
  <si>
    <t>now that i took a closer look URL</t>
  </si>
  <si>
    <t>2011-11-09T23:38:00.000Z</t>
  </si>
  <si>
    <t>whichever you like</t>
  </si>
  <si>
    <t>daemon is ok i thinlk</t>
  </si>
  <si>
    <t>2011-10-25T01:35:00.000Z</t>
  </si>
  <si>
    <t>digz</t>
  </si>
  <si>
    <t>thanks barkingfish</t>
  </si>
  <si>
    <t>barkingfish i can move the mouse fine just no left clicking</t>
  </si>
  <si>
    <t>2011-10-25T01:37:00.000Z</t>
  </si>
  <si>
    <t>thanks mate</t>
  </si>
  <si>
    <t>2011-10-25T01:39:00.000Z</t>
  </si>
  <si>
    <t>p1ruj3</t>
  </si>
  <si>
    <t>in most applications you can always rightclick on the mouse to access the options menu on the keyboard you can simply press shift f10 to achieve this effect perhaps your mouse is setup as left handed not sure what the left click shortcut is</t>
  </si>
  <si>
    <t>2011-10-25T01:48:00.000Z</t>
  </si>
  <si>
    <t>do youhave another mouse to try</t>
  </si>
  <si>
    <t>2011-10-25T01:50:00.000Z</t>
  </si>
  <si>
    <t>try disabling the trackpad in bios</t>
  </si>
  <si>
    <t>2011-10-25T01:52:00.000Z</t>
  </si>
  <si>
    <t>machine model it would be in bios</t>
  </si>
  <si>
    <t>2011-10-25T01:54:00.000Z</t>
  </si>
  <si>
    <t>i doubt this will work but fn f9 i think is the disable toggle</t>
  </si>
  <si>
    <t>2011-10-25T01:56:00.000Z</t>
  </si>
  <si>
    <t>reboot machine hold fn f2 and go into bios</t>
  </si>
  <si>
    <t>goto advanced and internal pointing devices</t>
  </si>
  <si>
    <t>2011-10-25T01:57:00.000Z</t>
  </si>
  <si>
    <t>did fn f9 do anything</t>
  </si>
  <si>
    <t>2011-10-25T01:59:00.000Z</t>
  </si>
  <si>
    <t>egrep</t>
  </si>
  <si>
    <t>2011-10-25T02:00:00.000Z</t>
  </si>
  <si>
    <t>pastebin contents of</t>
  </si>
  <si>
    <t>2011-10-25T02:01:00.000Z</t>
  </si>
  <si>
    <t>type dmesg then unplug your mouse and plug it in type dmesg and pastebin me the appended lines</t>
  </si>
  <si>
    <t>2011-10-25T02:05:00.000Z</t>
  </si>
  <si>
    <t>pastebin the info i requested and go bios disable come back and if its still jacked ill review</t>
  </si>
  <si>
    <t>2011-10-25T02:48:00.000Z</t>
  </si>
  <si>
    <t>whats the word im about outa here</t>
  </si>
  <si>
    <t>2012-03-25T12:22:00.000Z</t>
  </si>
  <si>
    <t>SilfenX</t>
  </si>
  <si>
    <t>if anyone got a moment to spare i m curious as to why i have no access to alter around icons on desktop make persistent changes in system tools etc i ve set up my system according to this tutorial URL</t>
  </si>
  <si>
    <t>2012-03-25T12:23:00.000Z</t>
  </si>
  <si>
    <t>Crowler</t>
  </si>
  <si>
    <t>because ubuntu made foolproof</t>
  </si>
  <si>
    <t>2012-03-25T12:26:00.000Z</t>
  </si>
  <si>
    <t>i doubt youll find more freedom in any modern package based distro</t>
  </si>
  <si>
    <t>2012-03-25T12:28:00.000Z</t>
  </si>
  <si>
    <t>sitting down at the actual machine running ubuntu the screen only shows a terminal prompt while if i access it via vnc from my windows machine i get a very basic looking gnome desktopthingamajingy</t>
  </si>
  <si>
    <t>2012-03-25T12:29:00.000Z</t>
  </si>
  <si>
    <t>2012-03-25T12:30:00.000Z</t>
  </si>
  <si>
    <t>stock vnc is foolproof too</t>
  </si>
  <si>
    <t>2012-03-25T12:39:00.000Z</t>
  </si>
  <si>
    <t>on ubuntu machine gives a bunch of text ending with the vnc home variable is not set</t>
  </si>
  <si>
    <t>2012-03-25T12:41:00.000Z</t>
  </si>
  <si>
    <t>stock vnc doesnt allow you to connect to your established linux session</t>
  </si>
  <si>
    <t>2012-03-25T12:42:00.000Z</t>
  </si>
  <si>
    <t>so if you connect via vnc you get logged out from gui locally</t>
  </si>
  <si>
    <t>ok since you say stock vnc i assume there is something else out there might let me do that</t>
  </si>
  <si>
    <t>there is</t>
  </si>
  <si>
    <t>2012-03-25T12:43:00.000Z</t>
  </si>
  <si>
    <t>try some derivatives like tightvnc</t>
  </si>
  <si>
    <t>this setup is based on ubuntu server and has only got gnomecore installed</t>
  </si>
  <si>
    <t>2012-03-25T12:44:00.000Z</t>
  </si>
  <si>
    <t>just to prevent it from running a heavy local gui which i really dont need if i can get this to work properly it s meant to sit healdess in a closet</t>
  </si>
  <si>
    <t>2012-03-25T12:45:00.000Z</t>
  </si>
  <si>
    <t>the vncserver i m running now i think is called</t>
  </si>
  <si>
    <t>2012-03-25T12:46:00.000Z</t>
  </si>
  <si>
    <t>try some lightweight ui but they usually ugly outdated and you have to configure them by manually editing config files</t>
  </si>
  <si>
    <t>2011-11-15T17:10:00.000Z</t>
  </si>
  <si>
    <t>VictorCL</t>
  </si>
  <si>
    <t>s</t>
  </si>
  <si>
    <t>2011-11-15T17:11:00.000Z</t>
  </si>
  <si>
    <t>no like if i write text in uppercase select the text and make it lowercase in any place</t>
  </si>
  <si>
    <t>is there keyboard shortcut for this</t>
  </si>
  <si>
    <t>2011-11-15T17:12:00.000Z</t>
  </si>
  <si>
    <t>any where on ubuntu global context</t>
  </si>
  <si>
    <t>i know that some software come with that option</t>
  </si>
  <si>
    <t>like editors</t>
  </si>
  <si>
    <t>2011-11-15T17:13:00.000Z</t>
  </si>
  <si>
    <t>like i write this on uppercase ups select this text for example and make it lowercase d</t>
  </si>
  <si>
    <t>mm would be handy</t>
  </si>
  <si>
    <t>2011-11-15T17:14:00.000Z</t>
  </si>
  <si>
    <t>is there a big difference between and</t>
  </si>
  <si>
    <t>should i</t>
  </si>
  <si>
    <t>2011-11-15T17:15:00.000Z</t>
  </si>
  <si>
    <t>crizzy</t>
  </si>
  <si>
    <t>i would actually recommend waiting for gnome3 is still missing a lot of old configuration options</t>
  </si>
  <si>
    <t>2011-11-15T17:16:00.000Z</t>
  </si>
  <si>
    <t>configuration tools are a big mess you cant even change fonts without tweak tools</t>
  </si>
  <si>
    <t>2011-11-15T17:18:00.000Z</t>
  </si>
  <si>
    <t>better fix take screwdriver rip off your caps lock key</t>
  </si>
  <si>
    <t>2012-03-02T14:47:00.000Z</t>
  </si>
  <si>
    <t>next month</t>
  </si>
  <si>
    <t>ubuntu versioning is year.month yy.mm</t>
  </si>
  <si>
    <t>and releases happen always and with only one exception so far which was which was delayed months to give it extra stability</t>
  </si>
  <si>
    <t>2011-10-24T08:20:00.000Z</t>
  </si>
  <si>
    <t>_unreal_</t>
  </si>
  <si>
    <t>i just disabled my touch pad and it reenabled after tapping it a few times</t>
  </si>
  <si>
    <t>2011-10-24T08:22:00.000Z</t>
  </si>
  <si>
    <t>ive been msged have not used xchat in some time used to mirc EMO_POS</t>
  </si>
  <si>
    <t>2011-10-24T08:23:00.000Z</t>
  </si>
  <si>
    <t>part of the reason for loading linux onto this laptop is that the divorce is over finally and i dont have to worrie about loosing any inportant info for example and new criminal boy friend so now im trying to find a happy medium distro to load onto this system</t>
  </si>
  <si>
    <t>2011-10-24T08:24:00.000Z</t>
  </si>
  <si>
    <t>ive been using a p4 ram for like years and its really just getting to slow regardless</t>
  </si>
  <si>
    <t>this laptop i was given is a turion x2 with ram EMO_POS</t>
  </si>
  <si>
    <t>2011-10-24T08:26:00.000Z</t>
  </si>
  <si>
    <t>lol</t>
  </si>
  <si>
    <t>2011-10-24T08:27:00.000Z</t>
  </si>
  <si>
    <t>keyboard even</t>
  </si>
  <si>
    <t>i cant disable my touch pad when typing</t>
  </si>
  <si>
    <t>im downloading fedora right now</t>
  </si>
  <si>
    <t>2011-10-24T08:28:00.000Z</t>
  </si>
  <si>
    <t>i use to use linux</t>
  </si>
  <si>
    <t>andyvy</t>
  </si>
  <si>
    <t>f16 will be out i think kinda pointless</t>
  </si>
  <si>
    <t>of the time</t>
  </si>
  <si>
    <t>but its still going to have many of the bugs</t>
  </si>
  <si>
    <t>2011-10-24T08:29:00.000Z</t>
  </si>
  <si>
    <t>if memory servs i used fedora or for years</t>
  </si>
  <si>
    <t>on a p3 laptop some old omnibook</t>
  </si>
  <si>
    <t>2011-10-24T08:30:00.000Z</t>
  </si>
  <si>
    <t>im using beta atm seems a lot more polished gnome shell experience</t>
  </si>
  <si>
    <t>2011-10-30T16:13:00.000Z</t>
  </si>
  <si>
    <t>hrolf</t>
  </si>
  <si>
    <t>anyone knows if installing windows will mess up with grub and probably mess with ubuntu</t>
  </si>
  <si>
    <t>2011-10-30T16:14:00.000Z</t>
  </si>
  <si>
    <t>will it get picked up too</t>
  </si>
  <si>
    <t>2011-10-30T16:16:00.000Z</t>
  </si>
  <si>
    <t>Sidewinder1</t>
  </si>
  <si>
    <t>this should help immensely URL</t>
  </si>
  <si>
    <t>2011-10-30T17:28:00.000Z</t>
  </si>
  <si>
    <t>did you have a look at the link that i gave you a while ago URL</t>
  </si>
  <si>
    <t>2011-10-30T17:29:00.000Z</t>
  </si>
  <si>
    <t>it should answer just about any questions that you may have</t>
  </si>
  <si>
    <t>2011-10-30T19:42:00.000Z</t>
  </si>
  <si>
    <t>the funny thing about brassero is it gives screwy error messages but burns the cd fine with no problems go figure</t>
  </si>
  <si>
    <t>2011-10-30T19:44:00.000Z</t>
  </si>
  <si>
    <t>thats the beauty of foss theres a ton of burning software at your finger tips try as many as you want and stick with what works best for you</t>
  </si>
  <si>
    <t>2011-12-31T15:29:00.000Z</t>
  </si>
  <si>
    <t>i would assume that normal ff is windows based and the latter linux based different directory structure different plugins etc</t>
  </si>
  <si>
    <t>2011-12-31T15:30:00.000Z</t>
  </si>
  <si>
    <t>by windows based do you mean ms windows os</t>
  </si>
  <si>
    <t>2011-12-31T15:31:00.000Z</t>
  </si>
  <si>
    <t>im assuming thats what you meant by normal</t>
  </si>
  <si>
    <t>2011-12-31T15:32:00.000Z</t>
  </si>
  <si>
    <t>if the other one is for linux then why is it ubuntu only shouldnt it be like firefox for linux rather than firefox for ubuntu</t>
  </si>
  <si>
    <t>2011-12-31T15:33:00.000Z</t>
  </si>
  <si>
    <t>i think it is mostly like something with ubuntu</t>
  </si>
  <si>
    <t>2011-12-31T15:36:00.000Z</t>
  </si>
  <si>
    <t>perhaps have a look here URL it states that its linux compatible as well as other oss most certainly not an exclusive ubuntu browser regarding its varient</t>
  </si>
  <si>
    <t>2011-12-31T15:37:00.000Z</t>
  </si>
  <si>
    <t>i know that i think you didnt understand the problem or i failed to explain it</t>
  </si>
  <si>
    <t>2011-12-31T15:39:00.000Z</t>
  </si>
  <si>
    <t>perhaps youre correct its early here and i need my second cupocoffee please feel free to restate your question brb</t>
  </si>
  <si>
    <t>2011-10-23T21:50:00.000Z</t>
  </si>
  <si>
    <t>profileskip</t>
  </si>
  <si>
    <t>2011-10-23T21:51:00.000Z</t>
  </si>
  <si>
    <t>i just installed jolicloud and love it</t>
  </si>
  <si>
    <t>its not supported here</t>
  </si>
  <si>
    <t>2011-10-23T21:52:00.000Z</t>
  </si>
  <si>
    <t>yes but jolicloud isnt</t>
  </si>
  <si>
    <t>2011-10-23T21:54:00.000Z</t>
  </si>
  <si>
    <t>if you are installing jolicloud then you are not supported here</t>
  </si>
  <si>
    <t>it is a ubuntu problem</t>
  </si>
  <si>
    <t>what is the output of cat please</t>
  </si>
  <si>
    <t>2011-10-23T21:55:00.000Z</t>
  </si>
  <si>
    <t>how would i get to that i turn on pc and it goes to load screen and hangs</t>
  </si>
  <si>
    <t>on the livecd</t>
  </si>
  <si>
    <t>2011-10-23T21:56:00.000Z</t>
  </si>
  <si>
    <t>what does it say please</t>
  </si>
  <si>
    <t>2011-10-23T21:57:00.000Z</t>
  </si>
  <si>
    <t>jolicloud</t>
  </si>
  <si>
    <t>and that isnt ubuntu</t>
  </si>
  <si>
    <t>so its not supported here</t>
  </si>
  <si>
    <t>2011-10-23T21:58:00.000Z</t>
  </si>
  <si>
    <t>none of te spinoff oses based on ubuntu are suported here</t>
  </si>
  <si>
    <t>yes maybe but its not ubuntu as i said none of the dumb spinoff oses are supported here.only canonical releases are supported here</t>
  </si>
  <si>
    <t>2011-10-23T21:59:00.000Z</t>
  </si>
  <si>
    <t>what does that have to do with this channel</t>
  </si>
  <si>
    <t>2011-11-26T00:16:00.000Z</t>
  </si>
  <si>
    <t>Lubomir</t>
  </si>
  <si>
    <t>hello i installed ubuntu run the updates reboot and now the system dont boot any more it hang up at grub and i have the grub command line infront of mine</t>
  </si>
  <si>
    <t>MeQuerSat</t>
  </si>
  <si>
    <t>can you select recovery mode</t>
  </si>
  <si>
    <t>2011-11-26T00:17:00.000Z</t>
  </si>
  <si>
    <t>i cant select anything it just give me an command line</t>
  </si>
  <si>
    <t>does it display</t>
  </si>
  <si>
    <t>2011-11-26T00:18:00.000Z</t>
  </si>
  <si>
    <t>2011-11-26T00:19:00.000Z</t>
  </si>
  <si>
    <t>do you have efi</t>
  </si>
  <si>
    <t>2011-11-26T00:20:00.000Z</t>
  </si>
  <si>
    <t>no its an older centrino notebook like i told i just installed fresh ubuntu and select use whole hdd i boot into it run the updates that have been automaticly shown and now it does not boot any more</t>
  </si>
  <si>
    <t>2011-11-26T00:21:00.000Z</t>
  </si>
  <si>
    <t>you can boot from the livecd again and reinstall grub</t>
  </si>
  <si>
    <t>2011-11-26T00:23:00.000Z</t>
  </si>
  <si>
    <t>how can i do this exactly</t>
  </si>
  <si>
    <t>2011-11-26T00:24:00.000Z</t>
  </si>
  <si>
    <t>google it</t>
  </si>
  <si>
    <t>2011-11-26T00:39:00.000Z</t>
  </si>
  <si>
    <t>did you use or</t>
  </si>
  <si>
    <t>2011-11-26T00:41:00.000Z</t>
  </si>
  <si>
    <t>that rarely happens</t>
  </si>
  <si>
    <t>2011-11-26T00:42:00.000Z</t>
  </si>
  <si>
    <t>what was the output after which you ran the grubinstall command</t>
  </si>
  <si>
    <t>2011-11-26T00:43:00.000Z</t>
  </si>
  <si>
    <t>that it installed successfully and with no errors</t>
  </si>
  <si>
    <t>2011-11-26T00:45:00.000Z</t>
  </si>
  <si>
    <t>phlux URL</t>
  </si>
  <si>
    <t>2011-11-26T00:47:00.000Z</t>
  </si>
  <si>
    <t>you can also install the bootrepair program from the livecd</t>
  </si>
  <si>
    <t>2011-12-10T00:33:00.000Z</t>
  </si>
  <si>
    <t>gabe_</t>
  </si>
  <si>
    <t>hello guys i need help with bittorrent client please it does not download anything for some reason it just stays there idle even though there are connected peers available</t>
  </si>
  <si>
    <t>2011-12-10T00:34:00.000Z</t>
  </si>
  <si>
    <t>any idea as to why bittorrent wont download anything please</t>
  </si>
  <si>
    <t>2011-12-10T00:35:00.000Z</t>
  </si>
  <si>
    <t>the port is open</t>
  </si>
  <si>
    <t>how would i know that please</t>
  </si>
  <si>
    <t>2011-12-10T00:36:00.000Z</t>
  </si>
  <si>
    <t>i use transission but also in bittorent there could be a configuration window</t>
  </si>
  <si>
    <t>pickaciu yes there is</t>
  </si>
  <si>
    <t>2011-12-10T00:37:00.000Z</t>
  </si>
  <si>
    <t>look for port or something related to</t>
  </si>
  <si>
    <t>2011-12-10T00:38:00.000Z</t>
  </si>
  <si>
    <t>im in the network preferences menu two submenus are available network setup and file transers</t>
  </si>
  <si>
    <t>network</t>
  </si>
  <si>
    <t>2011-12-10T00:39:00.000Z</t>
  </si>
  <si>
    <t>test port</t>
  </si>
  <si>
    <t>under network setup proxy server hostname port type use proxy for and proxy authentication use authentication check box</t>
  </si>
  <si>
    <t>under file transfers network settings dcc ip address</t>
  </si>
  <si>
    <t>2011-12-10T00:40:00.000Z</t>
  </si>
  <si>
    <t>look for port</t>
  </si>
  <si>
    <t>what should the port be</t>
  </si>
  <si>
    <t>what number</t>
  </si>
  <si>
    <t>its the way the pc receive and send data torrent flow in this case</t>
  </si>
  <si>
    <t>2012-07-31T22:12:00.000Z</t>
  </si>
  <si>
    <t>NetRunnerBlack</t>
  </si>
  <si>
    <t>hi guys im got a button that told me to use package manager or aptget and when i did so i received this error message</t>
  </si>
  <si>
    <t>2012-07-31T22:13:00.000Z</t>
  </si>
  <si>
    <t>netrunnerblackUSER_MENTION sudo aptget check password for netrunnerblack reading package lists error e encountered a section with no package header e problem with mergelist e the package lists or status file could not be parsed or opened</t>
  </si>
  <si>
    <t>CaptainQuirk</t>
  </si>
  <si>
    <t>what version of ubuntu are you using</t>
  </si>
  <si>
    <t>2012-07-31T22:15:00.000Z</t>
  </si>
  <si>
    <t>precise</t>
  </si>
  <si>
    <t>2012-07-31T22:16:00.000Z</t>
  </si>
  <si>
    <t>did you run any command to update your sources list recently</t>
  </si>
  <si>
    <t>not recently</t>
  </si>
  <si>
    <t>ive added source packages in the past though should i update again</t>
  </si>
  <si>
    <t>2012-07-31T22:19:00.000Z</t>
  </si>
  <si>
    <t>have you tried to find a match on google for your problem</t>
  </si>
  <si>
    <t>2012-07-31T22:21:00.000Z</t>
  </si>
  <si>
    <t>have you tried to remove those packages from your sources list</t>
  </si>
  <si>
    <t>2012-07-31T22:22:00.000Z</t>
  </si>
  <si>
    <t>one by one and test</t>
  </si>
  <si>
    <t>no but im using duckduckgo no im a bit of a newb at all this and didnt want to break something</t>
  </si>
  <si>
    <t>2012-07-31T22:23:00.000Z</t>
  </si>
  <si>
    <t>well first open the sources list wherever it is on</t>
  </si>
  <si>
    <t>2012-07-31T22:25:00.000Z</t>
  </si>
  <si>
    <t>test</t>
  </si>
  <si>
    <t>sorry okay ive found the file referanced</t>
  </si>
  <si>
    <t>2012-07-31T22:26:00.000Z</t>
  </si>
  <si>
    <t>what file</t>
  </si>
  <si>
    <t>2012-05-18T03:14:00.000Z</t>
  </si>
  <si>
    <t>zooz</t>
  </si>
  <si>
    <t>hi people</t>
  </si>
  <si>
    <t>2012-05-18T03:15:00.000Z</t>
  </si>
  <si>
    <t>is there a way to disable reconfigure on every package install</t>
  </si>
  <si>
    <t>it annoys hell of a lot out of me</t>
  </si>
  <si>
    <t>especially coming from type of distros</t>
  </si>
  <si>
    <t>2012-05-18T03:16:00.000Z</t>
  </si>
  <si>
    <t>the other i asked the other day how do i disable services auto start after it is installed</t>
  </si>
  <si>
    <t>psusi</t>
  </si>
  <si>
    <t>by default only the high priority questions are asked which are rare</t>
  </si>
  <si>
    <t>2012-05-18T03:17:00.000Z</t>
  </si>
  <si>
    <t>apparently the information is vital to get the package working and a suitable default could not be determined</t>
  </si>
  <si>
    <t>2012-05-18T03:18:00.000Z</t>
  </si>
  <si>
    <t>what if i a user want to decide which info is vital and when to enter it</t>
  </si>
  <si>
    <t>for unattended installs you answer the questions in advance</t>
  </si>
  <si>
    <t>you dont if it is required or the package doesnt work then it is required</t>
  </si>
  <si>
    <t>2012-05-18T03:19:00.000Z</t>
  </si>
  <si>
    <t>then answer me this i have a ubuntu servers and i want to install a package called foo</t>
  </si>
  <si>
    <t>though it is always possible that whoever packaged the program marked the question as required when it really could have a sensible default</t>
  </si>
  <si>
    <t>2012-05-18T03:20:00.000Z</t>
  </si>
  <si>
    <t>so according to you i have to go through all of the servers and manually answer all those stupid questions</t>
  </si>
  <si>
    <t>there was a way to specify the answer in advance when you go to install but yea and its only broken if the answer isnt required for the package to work which would mean whoever packaged the program messed up</t>
  </si>
  <si>
    <t>2012-05-18T03:25:00.000Z</t>
  </si>
  <si>
    <t>thanks for the information that helped me understand the philosophy of debian ubuntu</t>
  </si>
  <si>
    <t>i have been using for many many years and never experienced that kind of nonsense</t>
  </si>
  <si>
    <t>2011-10-23T10:20:00.000Z</t>
  </si>
  <si>
    <t>sskniranjan</t>
  </si>
  <si>
    <t>whenever i start my computer the message come that choose any one among windows or ubuntu other wise the highlightened will be selected what to do to change the default os from windows to ubuntu</t>
  </si>
  <si>
    <t>bhavesh</t>
  </si>
  <si>
    <t>download grubcustomizer you can edit the default os u want to select through it</t>
  </si>
  <si>
    <t>2011-10-23T10:22:00.000Z</t>
  </si>
  <si>
    <t>that would remove the grub screen from appearing</t>
  </si>
  <si>
    <t>2011-10-23T10:23:00.000Z</t>
  </si>
  <si>
    <t>waht is grub</t>
  </si>
  <si>
    <t>grub is the list of operating systems you see before you select windows or ubutnu</t>
  </si>
  <si>
    <t>2011-10-23T10:24:00.000Z</t>
  </si>
  <si>
    <t>this one URL</t>
  </si>
  <si>
    <t>you want to select ubuntu as default os</t>
  </si>
  <si>
    <t>2011-10-23T10:25:00.000Z</t>
  </si>
  <si>
    <t>i want the same thing happening now but what i want is that instead of window the highlight shows ubuntu how to do that</t>
  </si>
  <si>
    <t>download grub customizer search in software center and run it by sudo grubcustomizer</t>
  </si>
  <si>
    <t>2011-10-23T10:26:00.000Z</t>
  </si>
  <si>
    <t>in grubcustomizer click preferences which would open a new window and select predefined to ubuntu</t>
  </si>
  <si>
    <t>2011-10-23T10:29:00.000Z</t>
  </si>
  <si>
    <t>what is erm</t>
  </si>
  <si>
    <t>this would answer all your questions URL</t>
  </si>
  <si>
    <t>thanx are u indian name sounds like indian</t>
  </si>
  <si>
    <t>2011-10-23T10:30:00.000Z</t>
  </si>
  <si>
    <t>the page has instructions to install grubcustomizer and change default grub entry</t>
  </si>
  <si>
    <t>2011-10-23T14:21:00.000Z</t>
  </si>
  <si>
    <t>mada karo na yaar</t>
  </si>
  <si>
    <t>in pm</t>
  </si>
  <si>
    <t>2011-12-04T12:03:00.000Z</t>
  </si>
  <si>
    <t>sn00p</t>
  </si>
  <si>
    <t>how do i change my graphics driver in ubuntu from vesa to intel since ubuntu dont have xorg.conf is it in grub.conf</t>
  </si>
  <si>
    <t>2011-12-04T12:05:00.000Z</t>
  </si>
  <si>
    <t>ZooMonkey</t>
  </si>
  <si>
    <t>the old intel vid driver used to be i700 i800 etc and frankly u might b better off with vesa compared to those EMO_POS</t>
  </si>
  <si>
    <t>2011-12-04T12:06:00.000Z</t>
  </si>
  <si>
    <t>run a scan on the bus for your chipset</t>
  </si>
  <si>
    <t>2011-12-04T12:08:00.000Z</t>
  </si>
  <si>
    <t>no xorg in there</t>
  </si>
  <si>
    <t>2011-12-04T12:09:00.000Z</t>
  </si>
  <si>
    <t>sn00pUSER_MENTION</t>
  </si>
  <si>
    <t>2011-12-04T12:10:00.000Z</t>
  </si>
  <si>
    <t>there is no conf in ther</t>
  </si>
  <si>
    <t>yes but settle down they are upset and may boot you</t>
  </si>
  <si>
    <t>2011-12-04T12:11:00.000Z</t>
  </si>
  <si>
    <t>aw shucks thats where you woulda gone if you had a touchscreen sorry EMO_NEG i remembering the wrong spot</t>
  </si>
  <si>
    <t>2011-12-04T12:14:00.000Z</t>
  </si>
  <si>
    <t>empty</t>
  </si>
  <si>
    <t>does going to additional drivers do anything its empty u say</t>
  </si>
  <si>
    <t>yep</t>
  </si>
  <si>
    <t>2011-12-04T12:15:00.000Z</t>
  </si>
  <si>
    <t>im personally curious as i hav boards that still run that use those chips</t>
  </si>
  <si>
    <t>2011-12-04T12:18:00.000Z</t>
  </si>
  <si>
    <t>what ubuntu r u running</t>
  </si>
  <si>
    <t>it was running fine when i had</t>
  </si>
  <si>
    <t>i had a sneaking suspicion switch down to linux mint if you want my opinion</t>
  </si>
  <si>
    <t>2011-12-04T12:19:00.000Z</t>
  </si>
  <si>
    <t>it just installs mp3 and video and things for you automatically its shortcut and works same as ubuntu</t>
  </si>
  <si>
    <t>2011-10-21T01:10:00.000Z</t>
  </si>
  <si>
    <t>Fisher</t>
  </si>
  <si>
    <t>hello is there a way to setup mutable desktops inn gnome3</t>
  </si>
  <si>
    <t>firelord42</t>
  </si>
  <si>
    <t>mutable or multiple</t>
  </si>
  <si>
    <t>2011-10-21T01:11:00.000Z</t>
  </si>
  <si>
    <t>mutimultable</t>
  </si>
  <si>
    <t>multable</t>
  </si>
  <si>
    <t>okay now i am really confused</t>
  </si>
  <si>
    <t>2011-10-21T01:12:00.000Z</t>
  </si>
  <si>
    <t>fifireb i want desktops in gnome3</t>
  </si>
  <si>
    <t>doesnt it do that by default</t>
  </si>
  <si>
    <t>2011-10-21T01:13:00.000Z</t>
  </si>
  <si>
    <t>no</t>
  </si>
  <si>
    <t>2011-10-21T01:14:00.000Z</t>
  </si>
  <si>
    <t>multiple desktops on gnome installed on ubuntu right</t>
  </si>
  <si>
    <t>2011-10-21T01:15:00.000Z</t>
  </si>
  <si>
    <t>only</t>
  </si>
  <si>
    <t>on a default install</t>
  </si>
  <si>
    <t>2011-10-21T01:16:00.000Z</t>
  </si>
  <si>
    <t>strange my old old oldcomputer even defaulted with</t>
  </si>
  <si>
    <t>2011-10-20T05:24:00.000Z</t>
  </si>
  <si>
    <t>lucianoloder</t>
  </si>
  <si>
    <t>2011-10-20T05:25:00.000Z</t>
  </si>
  <si>
    <t>ssfdre38</t>
  </si>
  <si>
    <t>do you know where cause im trying to set up a oneiric chroot for program testing</t>
  </si>
  <si>
    <t>there is a folder containing other sources.list archives that you can fill with one document per sources list if you want</t>
  </si>
  <si>
    <t>2011-10-20T05:26:00.000Z</t>
  </si>
  <si>
    <t>i have source.list.d not sources_list.d</t>
  </si>
  <si>
    <t>ok its the same thing</t>
  </si>
  <si>
    <t>but what are you trying to do install ubuntu oneric in other partiton for testing</t>
  </si>
  <si>
    <t>2011-10-20T05:27:00.000Z</t>
  </si>
  <si>
    <t>just chroot the distro so i can get it for program testing and dev</t>
  </si>
  <si>
    <t>2011-10-20T05:33:00.000Z</t>
  </si>
  <si>
    <t>just so you know i did cp the entire folder over to my chroot</t>
  </si>
  <si>
    <t>2011-10-20T05:35:00.000Z</t>
  </si>
  <si>
    <t>i dont know if it will help you but you can install any debianlike system using debootstrap</t>
  </si>
  <si>
    <t>2011-10-20T05:36:00.000Z</t>
  </si>
  <si>
    <t>at least i used it one time or other to bring a system up</t>
  </si>
  <si>
    <t>of course to do a chroot you will need to mount and too</t>
  </si>
  <si>
    <t>2011-10-20T05:37:00.000Z</t>
  </si>
  <si>
    <t>they are all mounted in the chrooted system</t>
  </si>
  <si>
    <t>2011-10-20T05:42:00.000Z</t>
  </si>
  <si>
    <t>well i think that it should work maybe you need to sudo aptget update after changing the source_list packets</t>
  </si>
  <si>
    <t>i just got it all working now</t>
  </si>
  <si>
    <t>2011-10-20T05:43:00.000Z</t>
  </si>
  <si>
    <t>well happy hacking for you</t>
  </si>
  <si>
    <t>2011-10-20T05:44:00.000Z</t>
  </si>
  <si>
    <t>more like happy modding</t>
  </si>
  <si>
    <t>2011-11-25T17:57:00.000Z</t>
  </si>
  <si>
    <t>luca_bi</t>
  </si>
  <si>
    <t>how can i install a file tar.gz</t>
  </si>
  <si>
    <t>2011-11-25T17:58:00.000Z</t>
  </si>
  <si>
    <t>rj11</t>
  </si>
  <si>
    <t>you dont install a tar.gz file what you do with it depends on its contents</t>
  </si>
  <si>
    <t>2011-11-25T17:59:00.000Z</t>
  </si>
  <si>
    <t>its silverstripe</t>
  </si>
  <si>
    <t>tar zxf thefile.tar.gz to unpack it EMO_POS</t>
  </si>
  <si>
    <t>2011-11-25T18:02:00.000Z</t>
  </si>
  <si>
    <t>my problem is that i never remember the command to unpack a file</t>
  </si>
  <si>
    <t>2011-11-25T18:03:00.000Z</t>
  </si>
  <si>
    <t>just do man tar the next time at the bottom there are a few examples EMO_POS</t>
  </si>
  <si>
    <t>2011-11-25T18:06:00.000Z</t>
  </si>
  <si>
    <t>man tar</t>
  </si>
  <si>
    <t>2011-11-25T18:07:00.000Z</t>
  </si>
  <si>
    <t>try man tar in a terminal</t>
  </si>
  <si>
    <t>2011-11-25T18:09:00.000Z</t>
  </si>
  <si>
    <t>man short for manual</t>
  </si>
  <si>
    <t>2011-11-25T18:11:00.000Z</t>
  </si>
  <si>
    <t>z gzip x extract f file its the command tar executes</t>
  </si>
  <si>
    <t>2011-11-25T18:12:00.000Z</t>
  </si>
  <si>
    <t>extract all files from archive.tar</t>
  </si>
  <si>
    <t>see man tar for details its all explained there</t>
  </si>
  <si>
    <t>yes and youre tar is gzipped so add the z tar zxf file.tar.gz the is optional</t>
  </si>
  <si>
    <t>2011-11-25T18:14:00.000Z</t>
  </si>
  <si>
    <t>tar zxf is not a universal command for each file tar</t>
  </si>
  <si>
    <t>2011-11-25T18:16:00.000Z</t>
  </si>
  <si>
    <t>read the man page it explains it</t>
  </si>
  <si>
    <t>2011-11-25T18:19:00.000Z</t>
  </si>
  <si>
    <t>which is the difference between tar and gzip</t>
  </si>
  <si>
    <t>2011-10-20T01:25:00.000Z</t>
  </si>
  <si>
    <t>span89</t>
  </si>
  <si>
    <t>no wireless extensions for lo or eth0</t>
  </si>
  <si>
    <t>2011-10-20T01:26:00.000Z</t>
  </si>
  <si>
    <t>sounds about right</t>
  </si>
  <si>
    <t>2011-10-20T01:27:00.000Z</t>
  </si>
  <si>
    <t>it looks like im just gonna have to go back to windows im really sad about this ive tried to install ubuntu on machines and all of them had one thing that wasnt compatible which was necessary in order for me to use it causing me to revert back to windows</t>
  </si>
  <si>
    <t>it suckss i think ill just have to try it on a newer machine instead of trying to test it on legacy devices</t>
  </si>
  <si>
    <t>2011-10-20T01:28:00.000Z</t>
  </si>
  <si>
    <t>avn-matt</t>
  </si>
  <si>
    <t>if u need help then ask otherwise</t>
  </si>
  <si>
    <t>2011-10-20T01:29:00.000Z</t>
  </si>
  <si>
    <t>answer that kindly please</t>
  </si>
  <si>
    <t>ask now</t>
  </si>
  <si>
    <t>currently im trying to get my wireless working on this dell latitude d610 its using a broadcom bcm4306</t>
  </si>
  <si>
    <t>2011-10-20T01:31:00.000Z</t>
  </si>
  <si>
    <t>URL guide here</t>
  </si>
  <si>
    <t>also reference URL</t>
  </si>
  <si>
    <t>2011-10-20T01:32:00.000Z</t>
  </si>
  <si>
    <t>i just googled ubuntu your card name and came up with guides in two seconds probably why you didnt get an answer in here</t>
  </si>
  <si>
    <t>2011-10-20T01:33:00.000Z</t>
  </si>
  <si>
    <t>no need to be nasty ive tried different guides ive tried to install the firmware cutter and legacy installer through synaptic and the terminal as well but neither worked</t>
  </si>
  <si>
    <t>so what now</t>
  </si>
  <si>
    <t>2011-10-20T01:34:00.000Z</t>
  </si>
  <si>
    <t>what im wondering is if an earlier version of ubuntu would play friendlier with what im using</t>
  </si>
  <si>
    <t>2011-10-20T01:35:00.000Z</t>
  </si>
  <si>
    <t>dont upgrade to or you might end up in here for the same reason i am</t>
  </si>
  <si>
    <t>2011-10-19T23:45:00.000Z</t>
  </si>
  <si>
    <t>phunyguy_work</t>
  </si>
  <si>
    <t>vacho</t>
  </si>
  <si>
    <t>2011-10-19T23:46:00.000Z</t>
  </si>
  <si>
    <t>i dont remember how to do it but it is related to nvidia</t>
  </si>
  <si>
    <t>2011-10-19T23:48:00.000Z</t>
  </si>
  <si>
    <t>yes nathan_ unless you can find one online</t>
  </si>
  <si>
    <t>2011-10-19T23:49:00.000Z</t>
  </si>
  <si>
    <t>to get to a command prompt</t>
  </si>
  <si>
    <t>login with your credentials</t>
  </si>
  <si>
    <t>fail</t>
  </si>
  <si>
    <t>2011-10-19T23:50:00.000Z</t>
  </si>
  <si>
    <t>ctrlaltf2</t>
  </si>
  <si>
    <t>2011-10-19T23:51:00.000Z</t>
  </si>
  <si>
    <t>everyone google your questions first lol</t>
  </si>
  <si>
    <t>Pici</t>
  </si>
  <si>
    <t>stop that</t>
  </si>
  <si>
    <t>2011-10-19T23:52:00.000Z</t>
  </si>
  <si>
    <t>fine</t>
  </si>
  <si>
    <t>2011-10-19T23:53:00.000Z</t>
  </si>
  <si>
    <t>thats how this channel works if you dont like it then you dont need to provide help here sorry</t>
  </si>
  <si>
    <t>2011-10-20T00:02:00.000Z</t>
  </si>
  <si>
    <t>is there a bug logged for it</t>
  </si>
  <si>
    <t>not that i could find that was specific to this issue</t>
  </si>
  <si>
    <t>2011-10-20T00:03:00.000Z</t>
  </si>
  <si>
    <t>you may want to log that bug then if its a duplicate then it will get marked as such</t>
  </si>
  <si>
    <t>2011-11-08T15:26:00.000Z</t>
  </si>
  <si>
    <t>bonhoffer</t>
  </si>
  <si>
    <t>i got a kernel panic so i booted with usb how do i see my attached disk</t>
  </si>
  <si>
    <t>i thought i would be in</t>
  </si>
  <si>
    <t>2011-11-08T15:28:00.000Z</t>
  </si>
  <si>
    <t>and in how do i get a terminal</t>
  </si>
  <si>
    <t>i looks like mac for stupid people</t>
  </si>
  <si>
    <t>deej1976</t>
  </si>
  <si>
    <t>click the clog in the top left and type terminal</t>
  </si>
  <si>
    <t>2011-11-08T15:29:00.000Z</t>
  </si>
  <si>
    <t>disk utility</t>
  </si>
  <si>
    <t>2011-11-08T15:30:00.000Z</t>
  </si>
  <si>
    <t>look under</t>
  </si>
  <si>
    <t>2011-11-08T15:32:00.000Z</t>
  </si>
  <si>
    <t>under media i have cdrom which is not connected and</t>
  </si>
  <si>
    <t>2011-11-08T16:39:00.000Z</t>
  </si>
  <si>
    <t>ctrlx ctrlv</t>
  </si>
  <si>
    <t>thanks for answering such a basic question</t>
  </si>
  <si>
    <t>2011-11-08T16:51:00.000Z</t>
  </si>
  <si>
    <t>any settings in the bios to assign more memory to onboard graphics</t>
  </si>
  <si>
    <t>thanks ill look in that direction</t>
  </si>
  <si>
    <t>2011-11-08T16:52:00.000Z</t>
  </si>
  <si>
    <t>but you dont think i need something like URL</t>
  </si>
  <si>
    <t>2011-11-08T16:54:00.000Z</t>
  </si>
  <si>
    <t>2011-11-08T16:55:00.000Z</t>
  </si>
  <si>
    <t>not very user friendly for install though</t>
  </si>
  <si>
    <t>thanks is the z68 a graphics chip</t>
  </si>
  <si>
    <t>2011-12-22T19:40:00.000Z</t>
  </si>
  <si>
    <t>dp</t>
  </si>
  <si>
    <t>try running sudo aptget update first in a termina</t>
  </si>
  <si>
    <t>i did</t>
  </si>
  <si>
    <t>but ill do it once more</t>
  </si>
  <si>
    <t>2011-12-22T19:41:00.000Z</t>
  </si>
  <si>
    <t>reinstallation of libebook1.212 is not possible it cannot be downloaded</t>
  </si>
  <si>
    <t>2011-12-22T19:42:00.000Z</t>
  </si>
  <si>
    <t>aptcache search libebook finds libebook1.212</t>
  </si>
  <si>
    <t>2011-12-22T19:43:00.000Z</t>
  </si>
  <si>
    <t>i understand that</t>
  </si>
  <si>
    <t>but i cannot install it</t>
  </si>
  <si>
    <t>2011-12-22T19:44:00.000Z</t>
  </si>
  <si>
    <t>can you pastebin the complete erro</t>
  </si>
  <si>
    <t>2011-12-22T19:45:00.000Z</t>
  </si>
  <si>
    <t>i pasted it here reinstallation of libebook1.212 is not possible it cannot be downloaded</t>
  </si>
  <si>
    <t>2011-12-22T19:51:00.000Z</t>
  </si>
  <si>
    <t>have you run a sudo aptget upgrade</t>
  </si>
  <si>
    <t>2011-12-22T19:53:00.000Z</t>
  </si>
  <si>
    <t>yes thats actually what uninstalled empathy in the first place</t>
  </si>
  <si>
    <t>2011-12-22T19:54:00.000Z</t>
  </si>
  <si>
    <t>what did you install to cause empathy to uninstall have you added an empathy ppa</t>
  </si>
  <si>
    <t>2011-12-22T19:55:00.000Z</t>
  </si>
  <si>
    <t>i did an upgrade afaik i have no empathy ppas</t>
  </si>
  <si>
    <t>2011-12-22T19:58:00.000Z</t>
  </si>
  <si>
    <t>sorry if youve not got any extra ppas enabled and it was removed with an upgrade its past my experiences</t>
  </si>
  <si>
    <t>2011-12-02T15:32:00.000Z</t>
  </si>
  <si>
    <t>aum___</t>
  </si>
  <si>
    <t>who wrote this specification what software are you trying to use</t>
  </si>
  <si>
    <t>2011-12-02T16:59:00.000Z</t>
  </si>
  <si>
    <t>read up on URL</t>
  </si>
  <si>
    <t>2011-12-02T17:04:00.000Z</t>
  </si>
  <si>
    <t>thanks</t>
  </si>
  <si>
    <t>also gofris</t>
  </si>
  <si>
    <t>2011-12-02T17:05:00.000Z</t>
  </si>
  <si>
    <t>no option</t>
  </si>
  <si>
    <t>2011-12-02T17:11:00.000Z</t>
  </si>
  <si>
    <t>ok thanks</t>
  </si>
  <si>
    <t>2011-12-02T17:31:00.000Z</t>
  </si>
  <si>
    <t>sudo aptget install gnomeshell gnometweaktool</t>
  </si>
  <si>
    <t>2011-12-02T17:35:00.000Z</t>
  </si>
  <si>
    <t>i think gnomeshell is not in ubuntu</t>
  </si>
  <si>
    <t>nope and gnome should be install by default on desktop is this a server</t>
  </si>
  <si>
    <t>2011-12-02T17:36:00.000Z</t>
  </si>
  <si>
    <t>no i installed command line system through alternate cd</t>
  </si>
  <si>
    <t>2011-12-02T17:38:00.000Z</t>
  </si>
  <si>
    <t>ubuntudesktop is a metapackage if you look at the contents it will list the packages</t>
  </si>
  <si>
    <t>2011-12-02T17:39:00.000Z</t>
  </si>
  <si>
    <t>i know but it installs many other applications which i do not want</t>
  </si>
  <si>
    <t>2011-12-02T17:41:00.000Z</t>
  </si>
  <si>
    <t>i said look at the package not install it it will list all the packages that make ubuntudesktop including the gnome related packages</t>
  </si>
  <si>
    <t>2011-12-02T17:42:00.000Z</t>
  </si>
  <si>
    <t>e.g gnomesession</t>
  </si>
  <si>
    <t>2011-12-02T17:43:00.000Z</t>
  </si>
  <si>
    <t>do you know how to create an icon in a panel of icewm</t>
  </si>
  <si>
    <t>nope never used icewm</t>
  </si>
  <si>
    <t>2011-11-01T18:57:00.000Z</t>
  </si>
  <si>
    <t>cablop</t>
  </si>
  <si>
    <t>ok then gb still to much to root</t>
  </si>
  <si>
    <t>ok</t>
  </si>
  <si>
    <t>so no answer</t>
  </si>
  <si>
    <t>2011-11-01T18:58:00.000Z</t>
  </si>
  <si>
    <t>is dmcrypt multithreading in</t>
  </si>
  <si>
    <t>what are you deploying</t>
  </si>
  <si>
    <t>2011-11-11T18:06:00.000Z</t>
  </si>
  <si>
    <t>that works</t>
  </si>
  <si>
    <t>2011-11-11T18:08:00.000Z</t>
  </si>
  <si>
    <t>what are you trying to archive</t>
  </si>
  <si>
    <t>2011-11-11T18:10:00.000Z</t>
  </si>
  <si>
    <t>setup a server but to leave gui environment on it to administer it remotelly using nx vnc or ssh x</t>
  </si>
  <si>
    <t>2011-11-11T18:11:00.000Z</t>
  </si>
  <si>
    <t>im with actionparsnip cli admin is easy</t>
  </si>
  <si>
    <t>2011-11-22T14:47:00.000Z</t>
  </si>
  <si>
    <t>rapidsvn and nautuilas have extensions for svn</t>
  </si>
  <si>
    <t>2011-11-22T14:48:00.000Z</t>
  </si>
  <si>
    <t>yep but the nautilus of the gnome seems to make those extensions broken</t>
  </si>
  <si>
    <t>ok ive not tried them recently</t>
  </si>
  <si>
    <t>2011-11-22T15:03:00.000Z</t>
  </si>
  <si>
    <t>bazaar vcs has svn plugin</t>
  </si>
  <si>
    <t>nice</t>
  </si>
  <si>
    <t>and svn workbench both in software centre</t>
  </si>
  <si>
    <t>2011-11-22T15:14:00.000Z</t>
  </si>
  <si>
    <t>which interface is really ot as its really a matter of personal opinion</t>
  </si>
  <si>
    <t>2011-11-11T20:53:00.000Z</t>
  </si>
  <si>
    <t>koskoz</t>
  </si>
  <si>
    <t>system settings system info default applications</t>
  </si>
  <si>
    <t>i dont have default application in system settings</t>
  </si>
  <si>
    <t>2011-11-11T20:57:00.000Z</t>
  </si>
  <si>
    <t>its strange because when i click on the mail icon on the top right of the desktop its evolution which is set not thunderbird</t>
  </si>
  <si>
    <t>have you gone into system settings system info default applications</t>
  </si>
  <si>
    <t>2011-11-11T20:58:00.000Z</t>
  </si>
  <si>
    <t>yes and its thunderbird which is set</t>
  </si>
  <si>
    <t>is evolution still running</t>
  </si>
  <si>
    <t>2011-11-11T20:59:00.000Z</t>
  </si>
  <si>
    <t>its not even launched</t>
  </si>
  <si>
    <t>2011-11-11T21:00:00.000Z</t>
  </si>
  <si>
    <t>on my fresh install clicking mail brings up thunderbird</t>
  </si>
  <si>
    <t>thats really weird i just made the upgrade from to</t>
  </si>
  <si>
    <t>2011-11-11T21:02:00.000Z</t>
  </si>
  <si>
    <t>what happens if you run thunderbird it should complain about not being default app</t>
  </si>
  <si>
    <t>2011-11-11T21:03:00.000Z</t>
  </si>
  <si>
    <t>it shouldnt considering its already the default mail client</t>
  </si>
  <si>
    <t>have you tried it</t>
  </si>
  <si>
    <t>2011-11-11T21:04:00.000Z</t>
  </si>
  <si>
    <t>2011-11-11T21:06:00.000Z</t>
  </si>
  <si>
    <t>have you tried uninstalling evolution</t>
  </si>
  <si>
    <t>not yet</t>
  </si>
  <si>
    <t>2011-11-11T21:07:00.000Z</t>
  </si>
  <si>
    <t>i think ill just reboot because vlc is set as the default video app and it still not launching as the default one</t>
  </si>
  <si>
    <t>2011-11-19T03:02:00.000Z</t>
  </si>
  <si>
    <t>subman</t>
  </si>
  <si>
    <t>how do i tell if my opengl is functioning properly</t>
  </si>
  <si>
    <t>2011-11-19T03:03:00.000Z</t>
  </si>
  <si>
    <t>try glxgears</t>
  </si>
  <si>
    <t>2011-11-19T03:04:00.000Z</t>
  </si>
  <si>
    <t>yeah tried that i could not run it or install it</t>
  </si>
  <si>
    <t>2011-11-19T03:05:00.000Z</t>
  </si>
  <si>
    <t>mesautils</t>
  </si>
  <si>
    <t>2011-11-19T03:06:00.000Z</t>
  </si>
  <si>
    <t>fps good</t>
  </si>
  <si>
    <t>what gpu</t>
  </si>
  <si>
    <t>2011-11-19T03:07:00.000Z</t>
  </si>
  <si>
    <t>nvidia</t>
  </si>
  <si>
    <t>2011-11-19T03:08:00.000Z</t>
  </si>
  <si>
    <t>have you tried any opengl games tuxracer</t>
  </si>
  <si>
    <t>2011-11-19T03:09:00.000Z</t>
  </si>
  <si>
    <t>yes flightgear both my dualcores go to and the framerate is only at about fps</t>
  </si>
  <si>
    <t>2011-11-19T03:12:00.000Z</t>
  </si>
  <si>
    <t>just looking up glxinfo strings</t>
  </si>
  <si>
    <t>no problem doing some research here as well</t>
  </si>
  <si>
    <t>2011-11-19T03:13:00.000Z</t>
  </si>
  <si>
    <t>glxinfo grep</t>
  </si>
  <si>
    <t>should say nvidia</t>
  </si>
  <si>
    <t>2011-11-19T03:14:00.000Z</t>
  </si>
  <si>
    <t>yes it does</t>
  </si>
  <si>
    <t>2011-11-19T03:16:00.000Z</t>
  </si>
  <si>
    <t>driver opengl version string nvidia</t>
  </si>
  <si>
    <t>2011-11-19T03:17:00.000Z</t>
  </si>
  <si>
    <t>opengl version string nvidia</t>
  </si>
  <si>
    <t>2011-10-19T04:04:00.000Z</t>
  </si>
  <si>
    <t>bnmorgan</t>
  </si>
  <si>
    <t>holy crap i think im in over my head</t>
  </si>
  <si>
    <t>2011-10-19T04:05:00.000Z</t>
  </si>
  <si>
    <t>could someone walk me through creating a vm to run windoze in</t>
  </si>
  <si>
    <t>2011-10-19T04:06:00.000Z</t>
  </si>
  <si>
    <t>pref in a direct window so that i dont irritate everyone else with my stupid questions</t>
  </si>
  <si>
    <t>2011-10-19T04:07:00.000Z</t>
  </si>
  <si>
    <t>scarleo</t>
  </si>
  <si>
    <t>just install virtualbox its pretty selfexplanatory</t>
  </si>
  <si>
    <t>2011-10-19T05:32:00.000Z</t>
  </si>
  <si>
    <t>did you try system settings displays and then untick mirror displays</t>
  </si>
  <si>
    <t>2011-10-19T05:33:00.000Z</t>
  </si>
  <si>
    <t>yes it tells me an error required virtual size does not fit available size and lists several sizes</t>
  </si>
  <si>
    <t>2011-10-19T05:34:00.000Z</t>
  </si>
  <si>
    <t>could you try unplug that extra monitor and then connect it again</t>
  </si>
  <si>
    <t>2011-10-19T05:46:00.000Z</t>
  </si>
  <si>
    <t>where do i find driver info</t>
  </si>
  <si>
    <t>2011-10-19T05:48:00.000Z</t>
  </si>
  <si>
    <t>you could have a look here URL</t>
  </si>
  <si>
    <t>2011-10-19T05:49:00.000Z</t>
  </si>
  <si>
    <t>argh looks like my answer it worked till i updated to what i thought were the proper proprietary drivers</t>
  </si>
  <si>
    <t>2011-10-19T05:53:00.000Z</t>
  </si>
  <si>
    <t>you can read here URL just purge the fglrx ones and install the radeon ones instead</t>
  </si>
  <si>
    <t>2011-10-19T06:07:00.000Z</t>
  </si>
  <si>
    <t>for the time being i think i surrender i dont have the patience left to try to get it going</t>
  </si>
  <si>
    <t>back to windoze EMO_NEG</t>
  </si>
  <si>
    <t>2011-10-19T06:11:00.000Z</t>
  </si>
  <si>
    <t>thats too bad</t>
  </si>
  <si>
    <t>2011-10-19T06:13:00.000Z</t>
  </si>
  <si>
    <t>i know ill give it another go in a day or two when im not at the end of hrs work and a migraine</t>
  </si>
  <si>
    <t>that sounds better EMO_POS get some rest</t>
  </si>
  <si>
    <t>2011-10-18T22:02:00.000Z</t>
  </si>
  <si>
    <t>kimi_tesal</t>
  </si>
  <si>
    <t>network manager of gnome shell is always overrites file and use the old dns EMO_NEG</t>
  </si>
  <si>
    <t>2011-10-18T22:04:00.000Z</t>
  </si>
  <si>
    <t>llutz</t>
  </si>
  <si>
    <t>edit your dhclient.conf prependdnsnameserver</t>
  </si>
  <si>
    <t>2011-10-18T22:05:00.000Z</t>
  </si>
  <si>
    <t>or to get fixed dnsentries needs package resolvconf being installed</t>
  </si>
  <si>
    <t>2011-10-18T22:08:00.000Z</t>
  </si>
  <si>
    <t>i installed resolvconf and i am looking to folder what should i do now</t>
  </si>
  <si>
    <t>2011-10-18T22:09:00.000Z</t>
  </si>
  <si>
    <t>add your dnsserver ip to</t>
  </si>
  <si>
    <t>2011-10-18T22:10:00.000Z</t>
  </si>
  <si>
    <t>i add now</t>
  </si>
  <si>
    <t>restart connection</t>
  </si>
  <si>
    <t>2011-10-18T22:12:00.000Z</t>
  </si>
  <si>
    <t>i did but did not changed my dns which i write on base fie EMO_NEG</t>
  </si>
  <si>
    <t>2011-10-18T22:13:00.000Z</t>
  </si>
  <si>
    <t>more info man resolvconf</t>
  </si>
  <si>
    <t>2011-10-18T22:18:00.000Z</t>
  </si>
  <si>
    <t>sudo resolvconf u</t>
  </si>
  <si>
    <t>2011-10-18T22:19:00.000Z</t>
  </si>
  <si>
    <t>i did it now</t>
  </si>
  <si>
    <t>check should contain correct dns now</t>
  </si>
  <si>
    <t>2011-10-18T22:21:00.000Z</t>
  </si>
  <si>
    <t>yes it is but my old dns still there too i have many dns there now the old and the new</t>
  </si>
  <si>
    <t>isystem still use the old dns EMO_NEG</t>
  </si>
  <si>
    <t>2011-10-18T22:22:00.000Z</t>
  </si>
  <si>
    <t>add it to and run resolvconf u again</t>
  </si>
  <si>
    <t>2011-10-18T22:23:00.000Z</t>
  </si>
  <si>
    <t>for more info read man resolvconf all written down there</t>
  </si>
  <si>
    <t>LR_customer</t>
    <phoneticPr fontId="2" type="noConversion"/>
  </si>
  <si>
    <t>LR_oracle</t>
    <phoneticPr fontId="2" type="noConversion"/>
  </si>
  <si>
    <t>RF_customer</t>
    <phoneticPr fontId="2" type="noConversion"/>
  </si>
  <si>
    <t>RF_oracle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</si>
</sst>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等线"/>
      <family val="2"/>
      <scheme val="minor"/>
    </font>
    <font>
      <b/>
      <sz val="11"/>
      <name val="等线"/>
      <family val="3"/>
      <charset val="134"/>
    </font>
    <font>
      <sz val="9"/>
      <name val="等线"/>
      <family val="3"/>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7"/>
  <sheetViews>
    <sheetView topLeftCell="B1" workbookViewId="0">
      <selection activeCell="I2" sqref="I2"/>
    </sheetView>
  </sheetViews>
  <sheetFormatPr defaultRowHeight="14.25"/>
  <cols>
    <col min="5" max="5" width="18.625" bestFit="1" customWidth="1"/>
    <col min="6" max="6" width="18.75" bestFit="1" customWidth="1"/>
    <col min="7" max="7" width="29.625" bestFit="1" customWidth="1"/>
    <col min="9" max="9" width="12.375" bestFit="1" customWidth="1"/>
    <col min="10" max="10" width="9.5" bestFit="1" customWidth="1"/>
    <col min="12" max="12" width="12.5" bestFit="1" customWidth="1"/>
    <col min="13" max="13" width="9.625" bestFit="1" customWidth="1"/>
  </cols>
  <sheetData>
    <row r="1" spans="1:13">
      <c r="A1" s="1" t="s">
        <v>0</v>
      </c>
      <c r="B1" s="1" t="s">
        <v>1</v>
      </c>
      <c r="C1" s="1" t="s">
        <v>2</v>
      </c>
      <c r="D1" s="1" t="s">
        <v>3</v>
      </c>
      <c r="E1" s="1" t="s">
        <v>4</v>
      </c>
      <c r="F1" s="1" t="s">
        <v>5</v>
      </c>
      <c r="G1" s="1" t="s">
        <v>6</v>
      </c>
      <c r="I1" s="2" t="s">
        <v>1391</v>
      </c>
      <c r="J1" s="2" t="s">
        <v>1392</v>
      </c>
      <c r="L1" s="2" t="s">
        <v>1393</v>
      </c>
      <c r="M1" s="2" t="s">
        <v>1394</v>
      </c>
    </row>
    <row r="2" spans="1:13">
      <c r="A2" t="s">
        <v>7</v>
      </c>
      <c r="B2" t="s">
        <v>8</v>
      </c>
      <c r="D2" t="s">
        <v>9</v>
      </c>
      <c r="E2">
        <v>5.4248005435301838E-2</v>
      </c>
      <c r="F2">
        <v>-0.1119143581045874</v>
      </c>
      <c r="G2">
        <v>0.50322500000000003</v>
      </c>
      <c r="I2">
        <f>IF(B2="crassus",E2,"")</f>
        <v>5.4248005435301838E-2</v>
      </c>
      <c r="J2" t="str">
        <f>IF(B2="crassus","",E2)</f>
        <v/>
      </c>
      <c r="L2">
        <f>IF(B2="crassus",F2,"")</f>
        <v>-0.1119143581045874</v>
      </c>
      <c r="M2" t="str">
        <f>IF(B2="crassus","",F2)</f>
        <v/>
      </c>
    </row>
    <row r="3" spans="1:13">
      <c r="A3" t="s">
        <v>10</v>
      </c>
      <c r="B3" t="s">
        <v>8</v>
      </c>
      <c r="D3" t="s">
        <v>11</v>
      </c>
      <c r="E3">
        <v>0.31498909974468853</v>
      </c>
      <c r="F3">
        <v>-4.78347902003039E-2</v>
      </c>
      <c r="I3">
        <f t="shared" ref="I3:I17" si="0">IF(B3="crassus",E3,"")</f>
        <v>0.31498909974468853</v>
      </c>
      <c r="J3" t="str">
        <f t="shared" ref="J3:J17" si="1">IF(B3="crassus","",E3)</f>
        <v/>
      </c>
      <c r="L3">
        <f t="shared" ref="L3:L17" si="2">IF(B3="crassus",F3,"")</f>
        <v>-4.78347902003039E-2</v>
      </c>
      <c r="M3" t="str">
        <f t="shared" ref="M3:M17" si="3">IF(B3="crassus","",F3)</f>
        <v/>
      </c>
    </row>
    <row r="4" spans="1:13">
      <c r="A4" t="s">
        <v>10</v>
      </c>
      <c r="B4" t="s">
        <v>8</v>
      </c>
      <c r="D4" t="s">
        <v>12</v>
      </c>
      <c r="E4">
        <v>-0.54188086388818801</v>
      </c>
      <c r="F4">
        <v>-0.14374073851952099</v>
      </c>
      <c r="I4">
        <f t="shared" si="0"/>
        <v>-0.54188086388818801</v>
      </c>
      <c r="J4" t="str">
        <f t="shared" si="1"/>
        <v/>
      </c>
      <c r="L4">
        <f t="shared" si="2"/>
        <v>-0.14374073851952099</v>
      </c>
      <c r="M4" t="str">
        <f t="shared" si="3"/>
        <v/>
      </c>
    </row>
    <row r="5" spans="1:13">
      <c r="A5" t="s">
        <v>13</v>
      </c>
      <c r="B5" t="s">
        <v>14</v>
      </c>
      <c r="C5" t="s">
        <v>8</v>
      </c>
      <c r="D5" t="s">
        <v>15</v>
      </c>
      <c r="E5">
        <v>-0.1332822233641551</v>
      </c>
      <c r="F5">
        <v>-0.25689661997992508</v>
      </c>
      <c r="I5" t="str">
        <f t="shared" si="0"/>
        <v/>
      </c>
      <c r="J5">
        <f t="shared" si="1"/>
        <v>-0.1332822233641551</v>
      </c>
      <c r="L5" t="str">
        <f t="shared" si="2"/>
        <v/>
      </c>
      <c r="M5">
        <f t="shared" si="3"/>
        <v>-0.25689661997992508</v>
      </c>
    </row>
    <row r="6" spans="1:13">
      <c r="A6" t="s">
        <v>16</v>
      </c>
      <c r="B6" t="s">
        <v>14</v>
      </c>
      <c r="C6" t="s">
        <v>8</v>
      </c>
      <c r="D6" t="s">
        <v>17</v>
      </c>
      <c r="E6">
        <v>-0.23350181936843681</v>
      </c>
      <c r="F6">
        <v>-0.1126513548903716</v>
      </c>
      <c r="I6" t="str">
        <f t="shared" si="0"/>
        <v/>
      </c>
      <c r="J6">
        <f t="shared" si="1"/>
        <v>-0.23350181936843681</v>
      </c>
      <c r="L6" t="str">
        <f t="shared" si="2"/>
        <v/>
      </c>
      <c r="M6">
        <f t="shared" si="3"/>
        <v>-0.1126513548903716</v>
      </c>
    </row>
    <row r="7" spans="1:13">
      <c r="A7" t="s">
        <v>16</v>
      </c>
      <c r="B7" t="s">
        <v>8</v>
      </c>
      <c r="C7" t="s">
        <v>14</v>
      </c>
      <c r="D7" t="s">
        <v>18</v>
      </c>
      <c r="E7">
        <v>3.7908530806293417E-2</v>
      </c>
      <c r="F7">
        <v>-0.22472517869182429</v>
      </c>
      <c r="I7">
        <f t="shared" si="0"/>
        <v>3.7908530806293417E-2</v>
      </c>
      <c r="J7" t="str">
        <f t="shared" si="1"/>
        <v/>
      </c>
      <c r="L7">
        <f t="shared" si="2"/>
        <v>-0.22472517869182429</v>
      </c>
      <c r="M7" t="str">
        <f t="shared" si="3"/>
        <v/>
      </c>
    </row>
    <row r="8" spans="1:13">
      <c r="A8" t="s">
        <v>16</v>
      </c>
      <c r="B8" t="s">
        <v>8</v>
      </c>
      <c r="D8" t="s">
        <v>19</v>
      </c>
      <c r="E8">
        <v>0.28820911866725368</v>
      </c>
      <c r="F8">
        <v>-0.14653501483662179</v>
      </c>
      <c r="I8">
        <f t="shared" si="0"/>
        <v>0.28820911866725368</v>
      </c>
      <c r="J8" t="str">
        <f t="shared" si="1"/>
        <v/>
      </c>
      <c r="L8">
        <f t="shared" si="2"/>
        <v>-0.14653501483662179</v>
      </c>
      <c r="M8" t="str">
        <f t="shared" si="3"/>
        <v/>
      </c>
    </row>
    <row r="9" spans="1:13">
      <c r="A9" t="s">
        <v>16</v>
      </c>
      <c r="B9" t="s">
        <v>8</v>
      </c>
      <c r="D9" t="s">
        <v>20</v>
      </c>
      <c r="E9">
        <v>-2.9748589788894501E-2</v>
      </c>
      <c r="F9">
        <v>-9.6438917295891879E-2</v>
      </c>
      <c r="I9">
        <f t="shared" si="0"/>
        <v>-2.9748589788894501E-2</v>
      </c>
      <c r="J9" t="str">
        <f t="shared" si="1"/>
        <v/>
      </c>
      <c r="L9">
        <f t="shared" si="2"/>
        <v>-9.6438917295891879E-2</v>
      </c>
      <c r="M9" t="str">
        <f t="shared" si="3"/>
        <v/>
      </c>
    </row>
    <row r="10" spans="1:13">
      <c r="A10" t="s">
        <v>21</v>
      </c>
      <c r="B10" t="s">
        <v>14</v>
      </c>
      <c r="C10" t="s">
        <v>8</v>
      </c>
      <c r="D10" t="s">
        <v>22</v>
      </c>
      <c r="E10">
        <v>0.28192694928139522</v>
      </c>
      <c r="F10">
        <v>-0.1503099872232771</v>
      </c>
      <c r="I10" t="str">
        <f t="shared" si="0"/>
        <v/>
      </c>
      <c r="J10">
        <f t="shared" si="1"/>
        <v>0.28192694928139522</v>
      </c>
      <c r="L10" t="str">
        <f t="shared" si="2"/>
        <v/>
      </c>
      <c r="M10">
        <f t="shared" si="3"/>
        <v>-0.1503099872232771</v>
      </c>
    </row>
    <row r="11" spans="1:13">
      <c r="A11" t="s">
        <v>21</v>
      </c>
      <c r="B11" t="s">
        <v>8</v>
      </c>
      <c r="D11" t="s">
        <v>23</v>
      </c>
      <c r="E11">
        <v>-0.33548371436244162</v>
      </c>
      <c r="F11">
        <v>-0.14992029267742579</v>
      </c>
      <c r="I11">
        <f t="shared" si="0"/>
        <v>-0.33548371436244162</v>
      </c>
      <c r="J11" t="str">
        <f t="shared" si="1"/>
        <v/>
      </c>
      <c r="L11">
        <f t="shared" si="2"/>
        <v>-0.14992029267742579</v>
      </c>
      <c r="M11" t="str">
        <f t="shared" si="3"/>
        <v/>
      </c>
    </row>
    <row r="12" spans="1:13">
      <c r="A12" t="s">
        <v>21</v>
      </c>
      <c r="B12" t="s">
        <v>8</v>
      </c>
      <c r="D12" t="s">
        <v>24</v>
      </c>
      <c r="E12">
        <v>0.60209231768153981</v>
      </c>
      <c r="F12">
        <v>-3.8761590724635808E-3</v>
      </c>
      <c r="I12">
        <f t="shared" si="0"/>
        <v>0.60209231768153981</v>
      </c>
      <c r="J12" t="str">
        <f t="shared" si="1"/>
        <v/>
      </c>
      <c r="L12">
        <f t="shared" si="2"/>
        <v>-3.8761590724635808E-3</v>
      </c>
      <c r="M12" t="str">
        <f t="shared" si="3"/>
        <v/>
      </c>
    </row>
    <row r="13" spans="1:13">
      <c r="A13" t="s">
        <v>21</v>
      </c>
      <c r="B13" t="s">
        <v>14</v>
      </c>
      <c r="C13" t="s">
        <v>8</v>
      </c>
      <c r="D13" t="s">
        <v>25</v>
      </c>
      <c r="E13">
        <v>0.36227509219778969</v>
      </c>
      <c r="F13">
        <v>-0.1503099872232771</v>
      </c>
      <c r="I13" t="str">
        <f t="shared" si="0"/>
        <v/>
      </c>
      <c r="J13">
        <f t="shared" si="1"/>
        <v>0.36227509219778969</v>
      </c>
      <c r="L13" t="str">
        <f t="shared" si="2"/>
        <v/>
      </c>
      <c r="M13">
        <f t="shared" si="3"/>
        <v>-0.1503099872232771</v>
      </c>
    </row>
    <row r="14" spans="1:13">
      <c r="A14" t="s">
        <v>21</v>
      </c>
      <c r="B14" t="s">
        <v>8</v>
      </c>
      <c r="D14" t="s">
        <v>26</v>
      </c>
      <c r="E14">
        <v>-0.36837615891302461</v>
      </c>
      <c r="F14">
        <v>-0.32055334913436201</v>
      </c>
      <c r="I14">
        <f t="shared" si="0"/>
        <v>-0.36837615891302461</v>
      </c>
      <c r="J14" t="str">
        <f t="shared" si="1"/>
        <v/>
      </c>
      <c r="L14">
        <f t="shared" si="2"/>
        <v>-0.32055334913436201</v>
      </c>
      <c r="M14" t="str">
        <f t="shared" si="3"/>
        <v/>
      </c>
    </row>
    <row r="15" spans="1:13">
      <c r="A15" t="s">
        <v>27</v>
      </c>
      <c r="B15" t="s">
        <v>8</v>
      </c>
      <c r="D15" t="s">
        <v>28</v>
      </c>
      <c r="E15">
        <v>-5.316638879178015E-2</v>
      </c>
      <c r="F15">
        <v>-9.9168146647201028E-2</v>
      </c>
      <c r="I15">
        <f t="shared" si="0"/>
        <v>-5.316638879178015E-2</v>
      </c>
      <c r="J15" t="str">
        <f t="shared" si="1"/>
        <v/>
      </c>
      <c r="L15">
        <f t="shared" si="2"/>
        <v>-9.9168146647201028E-2</v>
      </c>
      <c r="M15" t="str">
        <f t="shared" si="3"/>
        <v/>
      </c>
    </row>
    <row r="16" spans="1:13">
      <c r="A16" t="s">
        <v>27</v>
      </c>
      <c r="B16" t="s">
        <v>14</v>
      </c>
      <c r="D16" t="s">
        <v>29</v>
      </c>
      <c r="E16">
        <v>-0.41329641498272007</v>
      </c>
      <c r="F16">
        <v>-0.15836678469149049</v>
      </c>
      <c r="I16" t="str">
        <f t="shared" si="0"/>
        <v/>
      </c>
      <c r="J16">
        <f t="shared" si="1"/>
        <v>-0.41329641498272007</v>
      </c>
      <c r="L16" t="str">
        <f t="shared" si="2"/>
        <v/>
      </c>
      <c r="M16">
        <f t="shared" si="3"/>
        <v>-0.15836678469149049</v>
      </c>
    </row>
    <row r="17" spans="1:13">
      <c r="A17" t="s">
        <v>30</v>
      </c>
      <c r="B17" t="s">
        <v>14</v>
      </c>
      <c r="C17" t="s">
        <v>8</v>
      </c>
      <c r="D17" t="s">
        <v>31</v>
      </c>
      <c r="E17">
        <v>-0.33963283537471911</v>
      </c>
      <c r="F17">
        <v>-0.1592222329661005</v>
      </c>
      <c r="I17" t="str">
        <f t="shared" si="0"/>
        <v/>
      </c>
      <c r="J17">
        <f t="shared" si="1"/>
        <v>-0.33963283537471911</v>
      </c>
      <c r="L17" t="str">
        <f t="shared" si="2"/>
        <v/>
      </c>
      <c r="M17">
        <f t="shared" si="3"/>
        <v>-0.1592222329661005</v>
      </c>
    </row>
  </sheetData>
  <phoneticPr fontId="2" type="noConversion"/>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7"/>
  <sheetViews>
    <sheetView workbookViewId="0">
      <selection activeCell="M2" sqref="M2:M17"/>
    </sheetView>
  </sheetViews>
  <sheetFormatPr defaultRowHeight="14.25"/>
  <cols>
    <col min="4" max="4" width="11.625" customWidth="1"/>
    <col min="5" max="5" width="18.625" bestFit="1" customWidth="1"/>
    <col min="6" max="6" width="18.75" bestFit="1" customWidth="1"/>
    <col min="7" max="7" width="29.625" bestFit="1" customWidth="1"/>
  </cols>
  <sheetData>
    <row r="1" spans="1:13">
      <c r="A1" s="1" t="s">
        <v>0</v>
      </c>
      <c r="B1" s="1" t="s">
        <v>1</v>
      </c>
      <c r="C1" s="1" t="s">
        <v>2</v>
      </c>
      <c r="D1" s="1" t="s">
        <v>3</v>
      </c>
      <c r="E1" s="1" t="s">
        <v>4</v>
      </c>
      <c r="F1" s="1" t="s">
        <v>5</v>
      </c>
      <c r="G1" s="1" t="s">
        <v>6</v>
      </c>
      <c r="I1" s="2" t="s">
        <v>1391</v>
      </c>
      <c r="J1" s="2" t="s">
        <v>1392</v>
      </c>
      <c r="L1" s="2" t="s">
        <v>1393</v>
      </c>
      <c r="M1" s="2" t="s">
        <v>1394</v>
      </c>
    </row>
    <row r="2" spans="1:13">
      <c r="A2" t="s">
        <v>263</v>
      </c>
      <c r="B2" t="s">
        <v>264</v>
      </c>
      <c r="D2" t="s">
        <v>265</v>
      </c>
      <c r="E2">
        <v>-3.1620057180620893E-2</v>
      </c>
      <c r="F2">
        <v>-2.7359672457066608E-2</v>
      </c>
      <c r="G2">
        <v>0.84456500000000001</v>
      </c>
      <c r="I2">
        <f>IF(B2="brin", E2,"")</f>
        <v>-3.1620057180620893E-2</v>
      </c>
      <c r="J2" t="str">
        <f>IF(B2="brin", "",E2)</f>
        <v/>
      </c>
      <c r="L2">
        <f>IF(B2="brin", F2,"")</f>
        <v>-2.7359672457066608E-2</v>
      </c>
      <c r="M2" t="str">
        <f>IF(B2="brin", "",F2)</f>
        <v/>
      </c>
    </row>
    <row r="3" spans="1:13">
      <c r="A3" t="s">
        <v>263</v>
      </c>
      <c r="B3" t="s">
        <v>266</v>
      </c>
      <c r="C3" t="s">
        <v>264</v>
      </c>
      <c r="D3" t="s">
        <v>267</v>
      </c>
      <c r="E3">
        <v>-0.44692810324324173</v>
      </c>
      <c r="F3">
        <v>-9.0497228477138147E-2</v>
      </c>
      <c r="I3" t="str">
        <f t="shared" ref="I3:I17" si="0">IF(B3="brin", E3,"")</f>
        <v/>
      </c>
      <c r="J3">
        <f t="shared" ref="J3:J17" si="1">IF(B3="brin", "",E3)</f>
        <v>-0.44692810324324173</v>
      </c>
      <c r="L3" t="str">
        <f t="shared" ref="L3:L17" si="2">IF(B3="brin", F3,"")</f>
        <v/>
      </c>
      <c r="M3">
        <f t="shared" ref="M3:M17" si="3">IF(B3="brin", "",F3)</f>
        <v>-9.0497228477138147E-2</v>
      </c>
    </row>
    <row r="4" spans="1:13">
      <c r="A4" t="s">
        <v>268</v>
      </c>
      <c r="B4" t="s">
        <v>266</v>
      </c>
      <c r="D4" t="s">
        <v>269</v>
      </c>
      <c r="E4">
        <v>-0.59549594891484681</v>
      </c>
      <c r="F4">
        <v>-0.15933106905006911</v>
      </c>
      <c r="I4" t="str">
        <f t="shared" si="0"/>
        <v/>
      </c>
      <c r="J4">
        <f t="shared" si="1"/>
        <v>-0.59549594891484681</v>
      </c>
      <c r="L4" t="str">
        <f t="shared" si="2"/>
        <v/>
      </c>
      <c r="M4">
        <f t="shared" si="3"/>
        <v>-0.15933106905006911</v>
      </c>
    </row>
    <row r="5" spans="1:13">
      <c r="A5" t="s">
        <v>268</v>
      </c>
      <c r="B5" t="s">
        <v>264</v>
      </c>
      <c r="C5" t="s">
        <v>266</v>
      </c>
      <c r="D5" t="s">
        <v>270</v>
      </c>
      <c r="E5">
        <v>-0.24462391306600731</v>
      </c>
      <c r="F5">
        <v>-0.17141051757230391</v>
      </c>
      <c r="I5">
        <f t="shared" si="0"/>
        <v>-0.24462391306600731</v>
      </c>
      <c r="J5" t="str">
        <f t="shared" si="1"/>
        <v/>
      </c>
      <c r="L5">
        <f t="shared" si="2"/>
        <v>-0.17141051757230391</v>
      </c>
      <c r="M5" t="str">
        <f t="shared" si="3"/>
        <v/>
      </c>
    </row>
    <row r="6" spans="1:13">
      <c r="A6" t="s">
        <v>268</v>
      </c>
      <c r="B6" t="s">
        <v>264</v>
      </c>
      <c r="D6" t="s">
        <v>271</v>
      </c>
      <c r="E6">
        <v>0.16475785574457349</v>
      </c>
      <c r="F6">
        <v>-2.2418419436392719E-2</v>
      </c>
      <c r="I6">
        <f t="shared" si="0"/>
        <v>0.16475785574457349</v>
      </c>
      <c r="J6" t="str">
        <f t="shared" si="1"/>
        <v/>
      </c>
      <c r="L6">
        <f t="shared" si="2"/>
        <v>-2.2418419436392719E-2</v>
      </c>
      <c r="M6" t="str">
        <f t="shared" si="3"/>
        <v/>
      </c>
    </row>
    <row r="7" spans="1:13">
      <c r="A7" t="s">
        <v>272</v>
      </c>
      <c r="B7" t="s">
        <v>266</v>
      </c>
      <c r="C7" t="s">
        <v>264</v>
      </c>
      <c r="D7" t="s">
        <v>273</v>
      </c>
      <c r="E7">
        <v>-0.15945491865515479</v>
      </c>
      <c r="F7">
        <v>-0.14429484113029881</v>
      </c>
      <c r="I7" t="str">
        <f t="shared" si="0"/>
        <v/>
      </c>
      <c r="J7">
        <f t="shared" si="1"/>
        <v>-0.15945491865515479</v>
      </c>
      <c r="L7" t="str">
        <f t="shared" si="2"/>
        <v/>
      </c>
      <c r="M7">
        <f t="shared" si="3"/>
        <v>-0.14429484113029881</v>
      </c>
    </row>
    <row r="8" spans="1:13">
      <c r="A8" t="s">
        <v>272</v>
      </c>
      <c r="B8" t="s">
        <v>266</v>
      </c>
      <c r="D8" t="s">
        <v>269</v>
      </c>
      <c r="E8">
        <v>-0.59549594891484681</v>
      </c>
      <c r="F8">
        <v>-0.15933106905006911</v>
      </c>
      <c r="I8" t="str">
        <f t="shared" si="0"/>
        <v/>
      </c>
      <c r="J8">
        <f t="shared" si="1"/>
        <v>-0.59549594891484681</v>
      </c>
      <c r="L8" t="str">
        <f t="shared" si="2"/>
        <v/>
      </c>
      <c r="M8">
        <f t="shared" si="3"/>
        <v>-0.15933106905006911</v>
      </c>
    </row>
    <row r="9" spans="1:13">
      <c r="A9" t="s">
        <v>274</v>
      </c>
      <c r="B9" t="s">
        <v>264</v>
      </c>
      <c r="D9" t="s">
        <v>275</v>
      </c>
      <c r="E9">
        <v>0.15429355669929801</v>
      </c>
      <c r="F9">
        <v>-0.1186119156197806</v>
      </c>
      <c r="I9">
        <f t="shared" si="0"/>
        <v>0.15429355669929801</v>
      </c>
      <c r="J9" t="str">
        <f t="shared" si="1"/>
        <v/>
      </c>
      <c r="L9">
        <f t="shared" si="2"/>
        <v>-0.1186119156197806</v>
      </c>
      <c r="M9" t="str">
        <f t="shared" si="3"/>
        <v/>
      </c>
    </row>
    <row r="10" spans="1:13">
      <c r="A10" t="s">
        <v>274</v>
      </c>
      <c r="B10" t="s">
        <v>266</v>
      </c>
      <c r="C10" t="s">
        <v>264</v>
      </c>
      <c r="D10" t="s">
        <v>276</v>
      </c>
      <c r="E10">
        <v>-0.14757379549832761</v>
      </c>
      <c r="F10">
        <v>-0.1503099872232771</v>
      </c>
      <c r="I10" t="str">
        <f t="shared" si="0"/>
        <v/>
      </c>
      <c r="J10">
        <f t="shared" si="1"/>
        <v>-0.14757379549832761</v>
      </c>
      <c r="L10" t="str">
        <f t="shared" si="2"/>
        <v/>
      </c>
      <c r="M10">
        <f t="shared" si="3"/>
        <v>-0.1503099872232771</v>
      </c>
    </row>
    <row r="11" spans="1:13">
      <c r="A11" t="s">
        <v>274</v>
      </c>
      <c r="B11" t="s">
        <v>266</v>
      </c>
      <c r="D11" t="s">
        <v>269</v>
      </c>
      <c r="E11">
        <v>-0.59549594891484681</v>
      </c>
      <c r="F11">
        <v>-0.15933106905006911</v>
      </c>
      <c r="I11" t="str">
        <f t="shared" si="0"/>
        <v/>
      </c>
      <c r="J11">
        <f t="shared" si="1"/>
        <v>-0.59549594891484681</v>
      </c>
      <c r="L11" t="str">
        <f t="shared" si="2"/>
        <v/>
      </c>
      <c r="M11">
        <f t="shared" si="3"/>
        <v>-0.15933106905006911</v>
      </c>
    </row>
    <row r="12" spans="1:13">
      <c r="A12" t="s">
        <v>277</v>
      </c>
      <c r="B12" t="s">
        <v>266</v>
      </c>
      <c r="D12" t="s">
        <v>269</v>
      </c>
      <c r="E12">
        <v>-0.59549594891484681</v>
      </c>
      <c r="F12">
        <v>-0.15933106905006911</v>
      </c>
      <c r="I12" t="str">
        <f t="shared" si="0"/>
        <v/>
      </c>
      <c r="J12">
        <f t="shared" si="1"/>
        <v>-0.59549594891484681</v>
      </c>
      <c r="L12" t="str">
        <f t="shared" si="2"/>
        <v/>
      </c>
      <c r="M12">
        <f t="shared" si="3"/>
        <v>-0.15933106905006911</v>
      </c>
    </row>
    <row r="13" spans="1:13">
      <c r="A13" t="s">
        <v>278</v>
      </c>
      <c r="B13" t="s">
        <v>264</v>
      </c>
      <c r="C13" t="s">
        <v>266</v>
      </c>
      <c r="D13" t="s">
        <v>279</v>
      </c>
      <c r="E13">
        <v>-0.95804709436964353</v>
      </c>
      <c r="F13">
        <v>-0.38806858501047309</v>
      </c>
      <c r="I13">
        <f t="shared" si="0"/>
        <v>-0.95804709436964353</v>
      </c>
      <c r="J13" t="str">
        <f t="shared" si="1"/>
        <v/>
      </c>
      <c r="L13">
        <f t="shared" si="2"/>
        <v>-0.38806858501047309</v>
      </c>
      <c r="M13" t="str">
        <f t="shared" si="3"/>
        <v/>
      </c>
    </row>
    <row r="14" spans="1:13">
      <c r="A14" t="s">
        <v>280</v>
      </c>
      <c r="B14" t="s">
        <v>266</v>
      </c>
      <c r="C14" t="s">
        <v>264</v>
      </c>
      <c r="D14" t="s">
        <v>281</v>
      </c>
      <c r="E14">
        <v>-0.17240014452546329</v>
      </c>
      <c r="F14">
        <v>-0.1538055854853535</v>
      </c>
      <c r="I14" t="str">
        <f t="shared" si="0"/>
        <v/>
      </c>
      <c r="J14">
        <f t="shared" si="1"/>
        <v>-0.17240014452546329</v>
      </c>
      <c r="L14" t="str">
        <f t="shared" si="2"/>
        <v/>
      </c>
      <c r="M14">
        <f t="shared" si="3"/>
        <v>-0.1538055854853535</v>
      </c>
    </row>
    <row r="15" spans="1:13">
      <c r="A15" t="s">
        <v>280</v>
      </c>
      <c r="B15" t="s">
        <v>264</v>
      </c>
      <c r="D15" t="s">
        <v>282</v>
      </c>
      <c r="E15">
        <v>2.871303440438977E-2</v>
      </c>
      <c r="F15">
        <v>-8.1549414581881252E-2</v>
      </c>
      <c r="I15">
        <f t="shared" si="0"/>
        <v>2.871303440438977E-2</v>
      </c>
      <c r="J15" t="str">
        <f t="shared" si="1"/>
        <v/>
      </c>
      <c r="L15">
        <f t="shared" si="2"/>
        <v>-8.1549414581881252E-2</v>
      </c>
      <c r="M15" t="str">
        <f t="shared" si="3"/>
        <v/>
      </c>
    </row>
    <row r="16" spans="1:13">
      <c r="A16" t="s">
        <v>280</v>
      </c>
      <c r="B16" t="s">
        <v>266</v>
      </c>
      <c r="D16" t="s">
        <v>269</v>
      </c>
      <c r="E16">
        <v>-0.59549594891484681</v>
      </c>
      <c r="F16">
        <v>-0.15933106905006911</v>
      </c>
      <c r="I16" t="str">
        <f t="shared" si="0"/>
        <v/>
      </c>
      <c r="J16">
        <f t="shared" si="1"/>
        <v>-0.59549594891484681</v>
      </c>
      <c r="L16" t="str">
        <f t="shared" si="2"/>
        <v/>
      </c>
      <c r="M16">
        <f t="shared" si="3"/>
        <v>-0.15933106905006911</v>
      </c>
    </row>
    <row r="17" spans="1:13">
      <c r="A17" t="s">
        <v>283</v>
      </c>
      <c r="B17" t="s">
        <v>264</v>
      </c>
      <c r="C17" t="s">
        <v>266</v>
      </c>
      <c r="D17" t="s">
        <v>284</v>
      </c>
      <c r="E17">
        <v>0.72032425961269753</v>
      </c>
      <c r="F17">
        <v>9.9537748909679868E-2</v>
      </c>
      <c r="I17">
        <f t="shared" si="0"/>
        <v>0.72032425961269753</v>
      </c>
      <c r="J17" t="str">
        <f t="shared" si="1"/>
        <v/>
      </c>
      <c r="L17">
        <f t="shared" si="2"/>
        <v>9.9537748909679868E-2</v>
      </c>
      <c r="M17" t="str">
        <f t="shared" si="3"/>
        <v/>
      </c>
    </row>
  </sheetData>
  <phoneticPr fontId="2"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7"/>
  <sheetViews>
    <sheetView workbookViewId="0">
      <selection activeCell="L20" sqref="L20"/>
    </sheetView>
  </sheetViews>
  <sheetFormatPr defaultRowHeight="14.25"/>
  <cols>
    <col min="2" max="2" width="12.875" bestFit="1" customWidth="1"/>
    <col min="5" max="5" width="18.625" bestFit="1" customWidth="1"/>
    <col min="6" max="6" width="18.75" bestFit="1" customWidth="1"/>
    <col min="7" max="7" width="29.625" bestFit="1" customWidth="1"/>
  </cols>
  <sheetData>
    <row r="1" spans="1:13">
      <c r="A1" s="1" t="s">
        <v>0</v>
      </c>
      <c r="B1" s="1" t="s">
        <v>1</v>
      </c>
      <c r="C1" s="1" t="s">
        <v>2</v>
      </c>
      <c r="D1" s="1" t="s">
        <v>3</v>
      </c>
      <c r="E1" s="1" t="s">
        <v>4</v>
      </c>
      <c r="F1" s="1" t="s">
        <v>5</v>
      </c>
      <c r="G1" s="1" t="s">
        <v>6</v>
      </c>
      <c r="I1" s="2" t="s">
        <v>1391</v>
      </c>
      <c r="J1" s="2" t="s">
        <v>1392</v>
      </c>
      <c r="L1" s="2" t="s">
        <v>1393</v>
      </c>
      <c r="M1" s="2" t="s">
        <v>1394</v>
      </c>
    </row>
    <row r="2" spans="1:13">
      <c r="A2" t="s">
        <v>285</v>
      </c>
      <c r="B2" t="s">
        <v>286</v>
      </c>
      <c r="D2" t="s">
        <v>287</v>
      </c>
      <c r="E2">
        <v>-0.1481522387334562</v>
      </c>
      <c r="F2">
        <v>-0.1073729235699673</v>
      </c>
      <c r="G2">
        <v>0.49904300000000001</v>
      </c>
      <c r="I2">
        <f>IF(B2="Guinness2702", E2,"")</f>
        <v>-0.1481522387334562</v>
      </c>
      <c r="J2" t="str">
        <f>IF(B2="Guinness2702","", E2)</f>
        <v/>
      </c>
      <c r="L2">
        <f>IF(B2="Guinness2702", F2,"")</f>
        <v>-0.1073729235699673</v>
      </c>
      <c r="M2" t="str">
        <f>IF(B2="Guinness2702","", F2)</f>
        <v/>
      </c>
    </row>
    <row r="3" spans="1:13">
      <c r="A3" t="s">
        <v>288</v>
      </c>
      <c r="B3" t="s">
        <v>289</v>
      </c>
      <c r="C3" t="s">
        <v>286</v>
      </c>
      <c r="D3" t="s">
        <v>290</v>
      </c>
      <c r="E3">
        <v>-0.14757379549832761</v>
      </c>
      <c r="F3">
        <v>-0.1503099872232771</v>
      </c>
      <c r="I3" t="str">
        <f t="shared" ref="I3:I17" si="0">IF(B3="Guinness2702", E3,"")</f>
        <v/>
      </c>
      <c r="J3">
        <f t="shared" ref="J3:J17" si="1">IF(B3="Guinness2702","", E3)</f>
        <v>-0.14757379549832761</v>
      </c>
      <c r="L3" t="str">
        <f t="shared" ref="L3:L17" si="2">IF(B3="Guinness2702", F3,"")</f>
        <v/>
      </c>
      <c r="M3">
        <f t="shared" ref="M3:M17" si="3">IF(B3="Guinness2702","", F3)</f>
        <v>-0.1503099872232771</v>
      </c>
    </row>
    <row r="4" spans="1:13">
      <c r="A4" t="s">
        <v>291</v>
      </c>
      <c r="B4" t="s">
        <v>286</v>
      </c>
      <c r="C4" t="s">
        <v>289</v>
      </c>
      <c r="D4" t="s">
        <v>292</v>
      </c>
      <c r="E4">
        <v>-0.6659673157259749</v>
      </c>
      <c r="F4">
        <v>-0.2478989335566735</v>
      </c>
      <c r="I4">
        <f t="shared" si="0"/>
        <v>-0.6659673157259749</v>
      </c>
      <c r="J4" t="str">
        <f t="shared" si="1"/>
        <v/>
      </c>
      <c r="L4">
        <f t="shared" si="2"/>
        <v>-0.2478989335566735</v>
      </c>
      <c r="M4" t="str">
        <f t="shared" si="3"/>
        <v/>
      </c>
    </row>
    <row r="5" spans="1:13">
      <c r="A5" t="s">
        <v>293</v>
      </c>
      <c r="B5" t="s">
        <v>289</v>
      </c>
      <c r="C5" t="s">
        <v>286</v>
      </c>
      <c r="D5" t="s">
        <v>294</v>
      </c>
      <c r="E5">
        <v>-0.91257017470203383</v>
      </c>
      <c r="F5">
        <v>-0.1562695902595396</v>
      </c>
      <c r="I5" t="str">
        <f t="shared" si="0"/>
        <v/>
      </c>
      <c r="J5">
        <f t="shared" si="1"/>
        <v>-0.91257017470203383</v>
      </c>
      <c r="L5" t="str">
        <f t="shared" si="2"/>
        <v/>
      </c>
      <c r="M5">
        <f t="shared" si="3"/>
        <v>-0.1562695902595396</v>
      </c>
    </row>
    <row r="6" spans="1:13">
      <c r="A6" t="s">
        <v>293</v>
      </c>
      <c r="B6" t="s">
        <v>289</v>
      </c>
      <c r="C6" t="s">
        <v>286</v>
      </c>
      <c r="D6" t="s">
        <v>295</v>
      </c>
      <c r="E6">
        <v>-0.83412694888494099</v>
      </c>
      <c r="F6">
        <v>-0.19572506835506451</v>
      </c>
      <c r="I6" t="str">
        <f t="shared" si="0"/>
        <v/>
      </c>
      <c r="J6">
        <f t="shared" si="1"/>
        <v>-0.83412694888494099</v>
      </c>
      <c r="L6" t="str">
        <f t="shared" si="2"/>
        <v/>
      </c>
      <c r="M6">
        <f t="shared" si="3"/>
        <v>-0.19572506835506451</v>
      </c>
    </row>
    <row r="7" spans="1:13">
      <c r="A7" t="s">
        <v>293</v>
      </c>
      <c r="B7" t="s">
        <v>289</v>
      </c>
      <c r="C7" t="s">
        <v>286</v>
      </c>
      <c r="D7" t="s">
        <v>296</v>
      </c>
      <c r="E7">
        <v>-0.34028558471839648</v>
      </c>
      <c r="F7">
        <v>-7.3327440235659069E-2</v>
      </c>
      <c r="I7" t="str">
        <f t="shared" si="0"/>
        <v/>
      </c>
      <c r="J7">
        <f t="shared" si="1"/>
        <v>-0.34028558471839648</v>
      </c>
      <c r="L7" t="str">
        <f t="shared" si="2"/>
        <v/>
      </c>
      <c r="M7">
        <f t="shared" si="3"/>
        <v>-7.3327440235659069E-2</v>
      </c>
    </row>
    <row r="8" spans="1:13">
      <c r="A8" t="s">
        <v>297</v>
      </c>
      <c r="B8" t="s">
        <v>286</v>
      </c>
      <c r="C8" t="s">
        <v>289</v>
      </c>
      <c r="D8" t="s">
        <v>298</v>
      </c>
      <c r="E8">
        <v>-0.72307023074120136</v>
      </c>
      <c r="F8">
        <v>-0.30485881112008228</v>
      </c>
      <c r="I8">
        <f t="shared" si="0"/>
        <v>-0.72307023074120136</v>
      </c>
      <c r="J8" t="str">
        <f t="shared" si="1"/>
        <v/>
      </c>
      <c r="L8">
        <f t="shared" si="2"/>
        <v>-0.30485881112008228</v>
      </c>
      <c r="M8" t="str">
        <f t="shared" si="3"/>
        <v/>
      </c>
    </row>
    <row r="9" spans="1:13">
      <c r="A9" t="s">
        <v>299</v>
      </c>
      <c r="B9" t="s">
        <v>289</v>
      </c>
      <c r="C9" t="s">
        <v>286</v>
      </c>
      <c r="D9" t="s">
        <v>300</v>
      </c>
      <c r="E9">
        <v>-0.64835653904871116</v>
      </c>
      <c r="F9">
        <v>-7.8286777800678664E-2</v>
      </c>
      <c r="I9" t="str">
        <f t="shared" si="0"/>
        <v/>
      </c>
      <c r="J9">
        <f t="shared" si="1"/>
        <v>-0.64835653904871116</v>
      </c>
      <c r="L9" t="str">
        <f t="shared" si="2"/>
        <v/>
      </c>
      <c r="M9">
        <f t="shared" si="3"/>
        <v>-7.8286777800678664E-2</v>
      </c>
    </row>
    <row r="10" spans="1:13">
      <c r="A10" t="s">
        <v>299</v>
      </c>
      <c r="B10" t="s">
        <v>286</v>
      </c>
      <c r="C10" t="s">
        <v>289</v>
      </c>
      <c r="D10" t="s">
        <v>301</v>
      </c>
      <c r="E10">
        <v>-0.75069498505498844</v>
      </c>
      <c r="F10">
        <v>-0.34789640890458112</v>
      </c>
      <c r="I10">
        <f t="shared" si="0"/>
        <v>-0.75069498505498844</v>
      </c>
      <c r="J10" t="str">
        <f t="shared" si="1"/>
        <v/>
      </c>
      <c r="L10">
        <f t="shared" si="2"/>
        <v>-0.34789640890458112</v>
      </c>
      <c r="M10" t="str">
        <f t="shared" si="3"/>
        <v/>
      </c>
    </row>
    <row r="11" spans="1:13">
      <c r="A11" t="s">
        <v>302</v>
      </c>
      <c r="B11" t="s">
        <v>289</v>
      </c>
      <c r="C11" t="s">
        <v>286</v>
      </c>
      <c r="D11" t="s">
        <v>303</v>
      </c>
      <c r="E11">
        <v>-0.47805445812828129</v>
      </c>
      <c r="F11">
        <v>-0.23509018522724931</v>
      </c>
      <c r="I11" t="str">
        <f t="shared" si="0"/>
        <v/>
      </c>
      <c r="J11">
        <f t="shared" si="1"/>
        <v>-0.47805445812828129</v>
      </c>
      <c r="L11" t="str">
        <f t="shared" si="2"/>
        <v/>
      </c>
      <c r="M11">
        <f t="shared" si="3"/>
        <v>-0.23509018522724931</v>
      </c>
    </row>
    <row r="12" spans="1:13">
      <c r="A12" t="s">
        <v>304</v>
      </c>
      <c r="B12" t="s">
        <v>289</v>
      </c>
      <c r="C12" t="s">
        <v>286</v>
      </c>
      <c r="D12" t="s">
        <v>305</v>
      </c>
      <c r="E12">
        <v>-0.23323068750425699</v>
      </c>
      <c r="F12">
        <v>-2.2594918306120541E-2</v>
      </c>
      <c r="I12" t="str">
        <f t="shared" si="0"/>
        <v/>
      </c>
      <c r="J12">
        <f t="shared" si="1"/>
        <v>-0.23323068750425699</v>
      </c>
      <c r="L12" t="str">
        <f t="shared" si="2"/>
        <v/>
      </c>
      <c r="M12">
        <f t="shared" si="3"/>
        <v>-2.2594918306120541E-2</v>
      </c>
    </row>
    <row r="13" spans="1:13">
      <c r="A13" t="s">
        <v>306</v>
      </c>
      <c r="B13" t="s">
        <v>289</v>
      </c>
      <c r="C13" t="s">
        <v>286</v>
      </c>
      <c r="D13" t="s">
        <v>307</v>
      </c>
      <c r="E13">
        <v>2.632257508837399E-2</v>
      </c>
      <c r="F13">
        <v>-0.14709814867592561</v>
      </c>
      <c r="I13" t="str">
        <f t="shared" si="0"/>
        <v/>
      </c>
      <c r="J13">
        <f t="shared" si="1"/>
        <v>2.632257508837399E-2</v>
      </c>
      <c r="L13" t="str">
        <f t="shared" si="2"/>
        <v/>
      </c>
      <c r="M13">
        <f t="shared" si="3"/>
        <v>-0.14709814867592561</v>
      </c>
    </row>
    <row r="14" spans="1:13">
      <c r="A14" t="s">
        <v>306</v>
      </c>
      <c r="B14" t="s">
        <v>286</v>
      </c>
      <c r="C14" t="s">
        <v>289</v>
      </c>
      <c r="D14" t="s">
        <v>308</v>
      </c>
      <c r="E14">
        <v>-1.518900749096885E-2</v>
      </c>
      <c r="F14">
        <v>-6.0713754203164987E-2</v>
      </c>
      <c r="I14">
        <f t="shared" si="0"/>
        <v>-1.518900749096885E-2</v>
      </c>
      <c r="J14" t="str">
        <f t="shared" si="1"/>
        <v/>
      </c>
      <c r="L14">
        <f t="shared" si="2"/>
        <v>-6.0713754203164987E-2</v>
      </c>
      <c r="M14" t="str">
        <f t="shared" si="3"/>
        <v/>
      </c>
    </row>
    <row r="15" spans="1:13">
      <c r="A15" t="s">
        <v>309</v>
      </c>
      <c r="B15" t="s">
        <v>289</v>
      </c>
      <c r="C15" t="s">
        <v>286</v>
      </c>
      <c r="D15" t="s">
        <v>310</v>
      </c>
      <c r="E15">
        <v>0.26514017725588701</v>
      </c>
      <c r="F15">
        <v>-0.14406986069410579</v>
      </c>
      <c r="I15" t="str">
        <f t="shared" si="0"/>
        <v/>
      </c>
      <c r="J15">
        <f t="shared" si="1"/>
        <v>0.26514017725588701</v>
      </c>
      <c r="L15" t="str">
        <f t="shared" si="2"/>
        <v/>
      </c>
      <c r="M15">
        <f t="shared" si="3"/>
        <v>-0.14406986069410579</v>
      </c>
    </row>
    <row r="16" spans="1:13">
      <c r="A16" t="s">
        <v>309</v>
      </c>
      <c r="B16" t="s">
        <v>289</v>
      </c>
      <c r="C16" t="s">
        <v>286</v>
      </c>
      <c r="D16" t="s">
        <v>311</v>
      </c>
      <c r="E16">
        <v>3.6529286732666089E-2</v>
      </c>
      <c r="F16">
        <v>-0.1503099872232771</v>
      </c>
      <c r="I16" t="str">
        <f t="shared" si="0"/>
        <v/>
      </c>
      <c r="J16">
        <f t="shared" si="1"/>
        <v>3.6529286732666089E-2</v>
      </c>
      <c r="L16" t="str">
        <f t="shared" si="2"/>
        <v/>
      </c>
      <c r="M16">
        <f t="shared" si="3"/>
        <v>-0.1503099872232771</v>
      </c>
    </row>
    <row r="17" spans="1:13">
      <c r="A17" t="s">
        <v>309</v>
      </c>
      <c r="B17" t="s">
        <v>286</v>
      </c>
      <c r="C17" t="s">
        <v>289</v>
      </c>
      <c r="D17" t="s">
        <v>312</v>
      </c>
      <c r="E17">
        <v>-0.44450634767453151</v>
      </c>
      <c r="F17">
        <v>-0.1517122352561783</v>
      </c>
      <c r="I17">
        <f t="shared" si="0"/>
        <v>-0.44450634767453151</v>
      </c>
      <c r="J17" t="str">
        <f t="shared" si="1"/>
        <v/>
      </c>
      <c r="L17">
        <f t="shared" si="2"/>
        <v>-0.1517122352561783</v>
      </c>
      <c r="M17" t="str">
        <f t="shared" si="3"/>
        <v/>
      </c>
    </row>
  </sheetData>
  <phoneticPr fontId="2"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7"/>
  <sheetViews>
    <sheetView workbookViewId="0">
      <selection activeCell="M2" sqref="M2:M17"/>
    </sheetView>
  </sheetViews>
  <sheetFormatPr defaultRowHeight="14.25"/>
  <cols>
    <col min="5" max="5" width="18.625" bestFit="1" customWidth="1"/>
    <col min="6" max="6" width="18.75" bestFit="1" customWidth="1"/>
    <col min="7" max="7" width="29.625" bestFit="1" customWidth="1"/>
    <col min="12" max="12" width="13.875" bestFit="1" customWidth="1"/>
  </cols>
  <sheetData>
    <row r="1" spans="1:13">
      <c r="A1" s="1" t="s">
        <v>0</v>
      </c>
      <c r="B1" s="1" t="s">
        <v>1</v>
      </c>
      <c r="C1" s="1" t="s">
        <v>2</v>
      </c>
      <c r="D1" s="1" t="s">
        <v>3</v>
      </c>
      <c r="E1" s="1" t="s">
        <v>4</v>
      </c>
      <c r="F1" s="1" t="s">
        <v>5</v>
      </c>
      <c r="G1" s="1" t="s">
        <v>6</v>
      </c>
      <c r="I1" s="2" t="s">
        <v>1391</v>
      </c>
      <c r="J1" s="2" t="s">
        <v>1392</v>
      </c>
      <c r="L1" s="2" t="s">
        <v>1393</v>
      </c>
      <c r="M1" s="2" t="s">
        <v>1394</v>
      </c>
    </row>
    <row r="2" spans="1:13">
      <c r="A2" t="s">
        <v>313</v>
      </c>
      <c r="B2" t="s">
        <v>314</v>
      </c>
      <c r="D2" t="s">
        <v>315</v>
      </c>
      <c r="E2">
        <v>-0.50039627889838223</v>
      </c>
      <c r="F2">
        <v>-0.1453258943183828</v>
      </c>
      <c r="G2">
        <v>0.79356700000000002</v>
      </c>
      <c r="I2">
        <f>IF(B2="eHAPPY",E2,"")</f>
        <v>-0.50039627889838223</v>
      </c>
      <c r="J2" t="str">
        <f>IF(B2="eHAPPY","",E2)</f>
        <v/>
      </c>
      <c r="L2">
        <f>IF(B2="eHAPPY",F2,"")</f>
        <v>-0.1453258943183828</v>
      </c>
      <c r="M2" t="str">
        <f>IF(B2="eHAPPY","",F2)</f>
        <v/>
      </c>
    </row>
    <row r="3" spans="1:13">
      <c r="A3" t="s">
        <v>313</v>
      </c>
      <c r="B3" t="s">
        <v>289</v>
      </c>
      <c r="C3" t="s">
        <v>314</v>
      </c>
      <c r="D3" t="s">
        <v>316</v>
      </c>
      <c r="E3">
        <v>-0.45301349565563692</v>
      </c>
      <c r="F3">
        <v>-0.1503099872232771</v>
      </c>
      <c r="I3" t="str">
        <f t="shared" ref="I3:I17" si="0">IF(B3="eHAPPY",E3,"")</f>
        <v/>
      </c>
      <c r="J3">
        <f t="shared" ref="J3:J17" si="1">IF(B3="eHAPPY","",E3)</f>
        <v>-0.45301349565563692</v>
      </c>
      <c r="L3" t="str">
        <f t="shared" ref="L3:L17" si="2">IF(B3="eHAPPY",F3,"")</f>
        <v/>
      </c>
      <c r="M3">
        <f t="shared" ref="M3:M17" si="3">IF(B3="eHAPPY","",F3)</f>
        <v>-0.1503099872232771</v>
      </c>
    </row>
    <row r="4" spans="1:13">
      <c r="A4" t="s">
        <v>317</v>
      </c>
      <c r="B4" t="s">
        <v>314</v>
      </c>
      <c r="C4" t="s">
        <v>289</v>
      </c>
      <c r="D4" t="s">
        <v>318</v>
      </c>
      <c r="E4">
        <v>-0.65351000363975098</v>
      </c>
      <c r="F4">
        <v>-0.31897615670930102</v>
      </c>
      <c r="I4">
        <f t="shared" si="0"/>
        <v>-0.65351000363975098</v>
      </c>
      <c r="J4" t="str">
        <f t="shared" si="1"/>
        <v/>
      </c>
      <c r="L4">
        <f t="shared" si="2"/>
        <v>-0.31897615670930102</v>
      </c>
      <c r="M4" t="str">
        <f t="shared" si="3"/>
        <v/>
      </c>
    </row>
    <row r="5" spans="1:13">
      <c r="A5" t="s">
        <v>317</v>
      </c>
      <c r="B5" t="s">
        <v>314</v>
      </c>
      <c r="D5" t="s">
        <v>319</v>
      </c>
      <c r="E5">
        <v>1.501651741078169E-2</v>
      </c>
      <c r="F5">
        <v>-0.13750695765829349</v>
      </c>
      <c r="I5">
        <f t="shared" si="0"/>
        <v>1.501651741078169E-2</v>
      </c>
      <c r="J5" t="str">
        <f t="shared" si="1"/>
        <v/>
      </c>
      <c r="L5">
        <f t="shared" si="2"/>
        <v>-0.13750695765829349</v>
      </c>
      <c r="M5" t="str">
        <f t="shared" si="3"/>
        <v/>
      </c>
    </row>
    <row r="6" spans="1:13">
      <c r="A6" t="s">
        <v>317</v>
      </c>
      <c r="B6" t="s">
        <v>289</v>
      </c>
      <c r="C6" t="s">
        <v>314</v>
      </c>
      <c r="D6" t="s">
        <v>320</v>
      </c>
      <c r="E6">
        <v>-0.2666953449241673</v>
      </c>
      <c r="F6">
        <v>-0.12666056671019091</v>
      </c>
      <c r="I6" t="str">
        <f t="shared" si="0"/>
        <v/>
      </c>
      <c r="J6">
        <f t="shared" si="1"/>
        <v>-0.2666953449241673</v>
      </c>
      <c r="L6" t="str">
        <f t="shared" si="2"/>
        <v/>
      </c>
      <c r="M6">
        <f t="shared" si="3"/>
        <v>-0.12666056671019091</v>
      </c>
    </row>
    <row r="7" spans="1:13">
      <c r="A7" t="s">
        <v>321</v>
      </c>
      <c r="B7" t="s">
        <v>314</v>
      </c>
      <c r="D7" t="s">
        <v>322</v>
      </c>
      <c r="E7">
        <v>-0.54745908370439356</v>
      </c>
      <c r="F7">
        <v>-0.1666645592099896</v>
      </c>
      <c r="I7">
        <f t="shared" si="0"/>
        <v>-0.54745908370439356</v>
      </c>
      <c r="J7" t="str">
        <f t="shared" si="1"/>
        <v/>
      </c>
      <c r="L7">
        <f t="shared" si="2"/>
        <v>-0.1666645592099896</v>
      </c>
      <c r="M7" t="str">
        <f t="shared" si="3"/>
        <v/>
      </c>
    </row>
    <row r="8" spans="1:13">
      <c r="A8" t="s">
        <v>321</v>
      </c>
      <c r="B8" t="s">
        <v>314</v>
      </c>
      <c r="D8" t="s">
        <v>323</v>
      </c>
      <c r="E8">
        <v>0.98911939982141006</v>
      </c>
      <c r="F8">
        <v>0.10782941699638519</v>
      </c>
      <c r="I8">
        <f t="shared" si="0"/>
        <v>0.98911939982141006</v>
      </c>
      <c r="J8" t="str">
        <f t="shared" si="1"/>
        <v/>
      </c>
      <c r="L8">
        <f t="shared" si="2"/>
        <v>0.10782941699638519</v>
      </c>
      <c r="M8" t="str">
        <f t="shared" si="3"/>
        <v/>
      </c>
    </row>
    <row r="9" spans="1:13">
      <c r="A9" t="s">
        <v>321</v>
      </c>
      <c r="B9" t="s">
        <v>289</v>
      </c>
      <c r="C9" t="s">
        <v>314</v>
      </c>
      <c r="D9" t="s">
        <v>324</v>
      </c>
      <c r="E9">
        <v>0.39987439639832961</v>
      </c>
      <c r="F9">
        <v>-0.14584803474817601</v>
      </c>
      <c r="I9" t="str">
        <f t="shared" si="0"/>
        <v/>
      </c>
      <c r="J9">
        <f t="shared" si="1"/>
        <v>0.39987439639832961</v>
      </c>
      <c r="L9" t="str">
        <f t="shared" si="2"/>
        <v/>
      </c>
      <c r="M9">
        <f t="shared" si="3"/>
        <v>-0.14584803474817601</v>
      </c>
    </row>
    <row r="10" spans="1:13">
      <c r="A10" t="s">
        <v>321</v>
      </c>
      <c r="B10" t="s">
        <v>314</v>
      </c>
      <c r="C10" t="s">
        <v>289</v>
      </c>
      <c r="D10" t="s">
        <v>325</v>
      </c>
      <c r="E10">
        <v>-0.51946315358781114</v>
      </c>
      <c r="F10">
        <v>-0.16572648871907869</v>
      </c>
      <c r="I10">
        <f t="shared" si="0"/>
        <v>-0.51946315358781114</v>
      </c>
      <c r="J10" t="str">
        <f t="shared" si="1"/>
        <v/>
      </c>
      <c r="L10">
        <f t="shared" si="2"/>
        <v>-0.16572648871907869</v>
      </c>
      <c r="M10" t="str">
        <f t="shared" si="3"/>
        <v/>
      </c>
    </row>
    <row r="11" spans="1:13">
      <c r="A11" t="s">
        <v>326</v>
      </c>
      <c r="B11" t="s">
        <v>289</v>
      </c>
      <c r="C11" t="s">
        <v>314</v>
      </c>
      <c r="D11" t="s">
        <v>327</v>
      </c>
      <c r="E11">
        <v>-0.50780798548033945</v>
      </c>
      <c r="F11">
        <v>-0.24455361297082551</v>
      </c>
      <c r="I11" t="str">
        <f t="shared" si="0"/>
        <v/>
      </c>
      <c r="J11">
        <f t="shared" si="1"/>
        <v>-0.50780798548033945</v>
      </c>
      <c r="L11" t="str">
        <f t="shared" si="2"/>
        <v/>
      </c>
      <c r="M11">
        <f t="shared" si="3"/>
        <v>-0.24455361297082551</v>
      </c>
    </row>
    <row r="12" spans="1:13">
      <c r="A12" t="s">
        <v>326</v>
      </c>
      <c r="B12" t="s">
        <v>314</v>
      </c>
      <c r="C12" t="s">
        <v>289</v>
      </c>
      <c r="D12" t="s">
        <v>328</v>
      </c>
      <c r="E12">
        <v>-0.74762739951117085</v>
      </c>
      <c r="F12">
        <v>-0.1503099872232771</v>
      </c>
      <c r="I12">
        <f t="shared" si="0"/>
        <v>-0.74762739951117085</v>
      </c>
      <c r="J12" t="str">
        <f t="shared" si="1"/>
        <v/>
      </c>
      <c r="L12">
        <f t="shared" si="2"/>
        <v>-0.1503099872232771</v>
      </c>
      <c r="M12" t="str">
        <f t="shared" si="3"/>
        <v/>
      </c>
    </row>
    <row r="13" spans="1:13">
      <c r="A13" t="s">
        <v>326</v>
      </c>
      <c r="B13" t="s">
        <v>314</v>
      </c>
      <c r="D13" t="s">
        <v>329</v>
      </c>
      <c r="E13">
        <v>-0.72773405965898785</v>
      </c>
      <c r="F13">
        <v>-0.21872847190213099</v>
      </c>
      <c r="I13">
        <f t="shared" si="0"/>
        <v>-0.72773405965898785</v>
      </c>
      <c r="J13" t="str">
        <f t="shared" si="1"/>
        <v/>
      </c>
      <c r="L13">
        <f t="shared" si="2"/>
        <v>-0.21872847190213099</v>
      </c>
      <c r="M13" t="str">
        <f t="shared" si="3"/>
        <v/>
      </c>
    </row>
    <row r="14" spans="1:13">
      <c r="A14" t="s">
        <v>330</v>
      </c>
      <c r="B14" t="s">
        <v>289</v>
      </c>
      <c r="C14" t="s">
        <v>314</v>
      </c>
      <c r="D14" t="s">
        <v>331</v>
      </c>
      <c r="E14">
        <v>0.50938598301073368</v>
      </c>
      <c r="F14">
        <v>-0.1263139154273373</v>
      </c>
      <c r="I14" t="str">
        <f t="shared" si="0"/>
        <v/>
      </c>
      <c r="J14">
        <f t="shared" si="1"/>
        <v>0.50938598301073368</v>
      </c>
      <c r="L14" t="str">
        <f t="shared" si="2"/>
        <v/>
      </c>
      <c r="M14">
        <f t="shared" si="3"/>
        <v>-0.1263139154273373</v>
      </c>
    </row>
    <row r="15" spans="1:13">
      <c r="A15" t="s">
        <v>330</v>
      </c>
      <c r="B15" t="s">
        <v>314</v>
      </c>
      <c r="D15" t="s">
        <v>332</v>
      </c>
      <c r="E15">
        <v>0.46601466475539199</v>
      </c>
      <c r="F15">
        <v>-0.12902350811588079</v>
      </c>
      <c r="I15">
        <f t="shared" si="0"/>
        <v>0.46601466475539199</v>
      </c>
      <c r="J15" t="str">
        <f t="shared" si="1"/>
        <v/>
      </c>
      <c r="L15">
        <f t="shared" si="2"/>
        <v>-0.12902350811588079</v>
      </c>
      <c r="M15" t="str">
        <f t="shared" si="3"/>
        <v/>
      </c>
    </row>
    <row r="16" spans="1:13">
      <c r="A16" t="s">
        <v>330</v>
      </c>
      <c r="B16" t="s">
        <v>289</v>
      </c>
      <c r="C16" t="s">
        <v>314</v>
      </c>
      <c r="D16" t="s">
        <v>333</v>
      </c>
      <c r="E16">
        <v>-0.3162572521374391</v>
      </c>
      <c r="F16">
        <v>-0.1524994494619914</v>
      </c>
      <c r="I16" t="str">
        <f t="shared" si="0"/>
        <v/>
      </c>
      <c r="J16">
        <f t="shared" si="1"/>
        <v>-0.3162572521374391</v>
      </c>
      <c r="L16" t="str">
        <f t="shared" si="2"/>
        <v/>
      </c>
      <c r="M16">
        <f t="shared" si="3"/>
        <v>-0.1524994494619914</v>
      </c>
    </row>
    <row r="17" spans="1:13">
      <c r="A17" t="s">
        <v>334</v>
      </c>
      <c r="B17" t="s">
        <v>314</v>
      </c>
      <c r="C17" t="s">
        <v>289</v>
      </c>
      <c r="D17" t="s">
        <v>335</v>
      </c>
      <c r="E17">
        <v>0.92825862091587319</v>
      </c>
      <c r="F17">
        <v>0.1952871226324733</v>
      </c>
      <c r="I17">
        <f t="shared" si="0"/>
        <v>0.92825862091587319</v>
      </c>
      <c r="J17" t="str">
        <f t="shared" si="1"/>
        <v/>
      </c>
      <c r="L17">
        <f t="shared" si="2"/>
        <v>0.1952871226324733</v>
      </c>
      <c r="M17" t="str">
        <f t="shared" si="3"/>
        <v/>
      </c>
    </row>
  </sheetData>
  <phoneticPr fontId="2"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7"/>
  <sheetViews>
    <sheetView workbookViewId="0">
      <selection activeCell="M2" sqref="M2:M17"/>
    </sheetView>
  </sheetViews>
  <sheetFormatPr defaultRowHeight="14.25"/>
  <cols>
    <col min="2" max="2" width="12.875" bestFit="1" customWidth="1"/>
    <col min="5" max="5" width="18.625" bestFit="1" customWidth="1"/>
    <col min="6" max="6" width="18.75" bestFit="1" customWidth="1"/>
    <col min="7" max="7" width="29.625" bestFit="1" customWidth="1"/>
  </cols>
  <sheetData>
    <row r="1" spans="1:13">
      <c r="A1" s="1" t="s">
        <v>0</v>
      </c>
      <c r="B1" s="1" t="s">
        <v>1</v>
      </c>
      <c r="C1" s="1" t="s">
        <v>2</v>
      </c>
      <c r="D1" s="1" t="s">
        <v>3</v>
      </c>
      <c r="E1" s="1" t="s">
        <v>4</v>
      </c>
      <c r="F1" s="1" t="s">
        <v>5</v>
      </c>
      <c r="G1" s="1" t="s">
        <v>6</v>
      </c>
      <c r="I1" s="2" t="s">
        <v>1391</v>
      </c>
      <c r="J1" s="2" t="s">
        <v>1392</v>
      </c>
      <c r="L1" s="2" t="s">
        <v>1393</v>
      </c>
      <c r="M1" s="2" t="s">
        <v>1394</v>
      </c>
    </row>
    <row r="2" spans="1:13">
      <c r="A2" t="s">
        <v>336</v>
      </c>
      <c r="B2" t="s">
        <v>337</v>
      </c>
      <c r="C2" t="s">
        <v>338</v>
      </c>
      <c r="D2" t="s">
        <v>339</v>
      </c>
      <c r="E2">
        <v>0.34109179660839278</v>
      </c>
      <c r="F2">
        <v>7.5627922170678763E-2</v>
      </c>
      <c r="G2">
        <v>0.76231899999999997</v>
      </c>
      <c r="I2">
        <f>IF(B2="ActionParsnip",E2,"")</f>
        <v>0.34109179660839278</v>
      </c>
      <c r="J2" t="str">
        <f>IF(B2="ActionParsnip","",E2)</f>
        <v/>
      </c>
      <c r="L2">
        <f>IF(B2="ActionParsnip",F2,"")</f>
        <v>7.5627922170678763E-2</v>
      </c>
      <c r="M2" t="str">
        <f>IF(B2="ActionParsnip","",F2)</f>
        <v/>
      </c>
    </row>
    <row r="3" spans="1:13">
      <c r="A3" t="s">
        <v>340</v>
      </c>
      <c r="B3" t="s">
        <v>338</v>
      </c>
      <c r="C3" t="s">
        <v>337</v>
      </c>
      <c r="D3" t="s">
        <v>341</v>
      </c>
      <c r="E3">
        <v>-0.85841757988262413</v>
      </c>
      <c r="F3">
        <v>-0.30415293825469969</v>
      </c>
      <c r="I3" t="str">
        <f t="shared" ref="I3:I17" si="0">IF(B3="ActionParsnip",E3,"")</f>
        <v/>
      </c>
      <c r="J3">
        <f t="shared" ref="J3:J17" si="1">IF(B3="ActionParsnip","",E3)</f>
        <v>-0.85841757988262413</v>
      </c>
      <c r="L3" t="str">
        <f t="shared" ref="L3:L17" si="2">IF(B3="ActionParsnip",F3,"")</f>
        <v/>
      </c>
      <c r="M3">
        <f t="shared" ref="M3:M17" si="3">IF(B3="ActionParsnip","",F3)</f>
        <v>-0.30415293825469969</v>
      </c>
    </row>
    <row r="4" spans="1:13">
      <c r="A4" t="s">
        <v>342</v>
      </c>
      <c r="B4" t="s">
        <v>337</v>
      </c>
      <c r="C4" t="s">
        <v>338</v>
      </c>
      <c r="D4" t="s">
        <v>343</v>
      </c>
      <c r="E4">
        <v>0.60191541114128855</v>
      </c>
      <c r="F4">
        <v>2.1949734620677619E-2</v>
      </c>
      <c r="I4">
        <f t="shared" si="0"/>
        <v>0.60191541114128855</v>
      </c>
      <c r="J4" t="str">
        <f t="shared" si="1"/>
        <v/>
      </c>
      <c r="L4">
        <f t="shared" si="2"/>
        <v>2.1949734620677619E-2</v>
      </c>
      <c r="M4" t="str">
        <f t="shared" si="3"/>
        <v/>
      </c>
    </row>
    <row r="5" spans="1:13">
      <c r="A5" t="s">
        <v>344</v>
      </c>
      <c r="B5" t="s">
        <v>338</v>
      </c>
      <c r="C5" t="s">
        <v>337</v>
      </c>
      <c r="D5" t="s">
        <v>345</v>
      </c>
      <c r="E5">
        <v>-0.17654318118779161</v>
      </c>
      <c r="F5">
        <v>-0.15269825476713661</v>
      </c>
      <c r="I5" t="str">
        <f t="shared" si="0"/>
        <v/>
      </c>
      <c r="J5">
        <f t="shared" si="1"/>
        <v>-0.17654318118779161</v>
      </c>
      <c r="L5" t="str">
        <f t="shared" si="2"/>
        <v/>
      </c>
      <c r="M5">
        <f t="shared" si="3"/>
        <v>-0.15269825476713661</v>
      </c>
    </row>
    <row r="6" spans="1:13">
      <c r="A6" t="s">
        <v>344</v>
      </c>
      <c r="B6" t="s">
        <v>337</v>
      </c>
      <c r="C6" t="s">
        <v>338</v>
      </c>
      <c r="D6" t="s">
        <v>346</v>
      </c>
      <c r="E6">
        <v>0.43663793576600879</v>
      </c>
      <c r="F6">
        <v>-4.4055090582218008E-2</v>
      </c>
      <c r="I6">
        <f t="shared" si="0"/>
        <v>0.43663793576600879</v>
      </c>
      <c r="J6" t="str">
        <f t="shared" si="1"/>
        <v/>
      </c>
      <c r="L6">
        <f t="shared" si="2"/>
        <v>-4.4055090582218008E-2</v>
      </c>
      <c r="M6" t="str">
        <f t="shared" si="3"/>
        <v/>
      </c>
    </row>
    <row r="7" spans="1:13">
      <c r="A7" t="s">
        <v>347</v>
      </c>
      <c r="B7" t="s">
        <v>337</v>
      </c>
      <c r="C7" t="s">
        <v>338</v>
      </c>
      <c r="D7" t="s">
        <v>348</v>
      </c>
      <c r="E7">
        <v>-4.6628560327955038E-2</v>
      </c>
      <c r="F7">
        <v>-0.1503099872232771</v>
      </c>
      <c r="I7">
        <f t="shared" si="0"/>
        <v>-4.6628560327955038E-2</v>
      </c>
      <c r="J7" t="str">
        <f t="shared" si="1"/>
        <v/>
      </c>
      <c r="L7">
        <f t="shared" si="2"/>
        <v>-0.1503099872232771</v>
      </c>
      <c r="M7" t="str">
        <f t="shared" si="3"/>
        <v/>
      </c>
    </row>
    <row r="8" spans="1:13">
      <c r="A8" t="s">
        <v>349</v>
      </c>
      <c r="B8" t="s">
        <v>338</v>
      </c>
      <c r="C8" t="s">
        <v>337</v>
      </c>
      <c r="D8" t="s">
        <v>350</v>
      </c>
      <c r="E8">
        <v>-0.40251757403300831</v>
      </c>
      <c r="F8">
        <v>-0.11179760482602449</v>
      </c>
      <c r="I8" t="str">
        <f t="shared" si="0"/>
        <v/>
      </c>
      <c r="J8">
        <f t="shared" si="1"/>
        <v>-0.40251757403300831</v>
      </c>
      <c r="L8" t="str">
        <f t="shared" si="2"/>
        <v/>
      </c>
      <c r="M8">
        <f t="shared" si="3"/>
        <v>-0.11179760482602449</v>
      </c>
    </row>
    <row r="9" spans="1:13">
      <c r="A9" t="s">
        <v>351</v>
      </c>
      <c r="B9" t="s">
        <v>337</v>
      </c>
      <c r="C9" t="s">
        <v>338</v>
      </c>
      <c r="D9" t="s">
        <v>352</v>
      </c>
      <c r="E9">
        <v>-3.4013752634540713E-2</v>
      </c>
      <c r="F9">
        <v>-0.15504951028198621</v>
      </c>
      <c r="I9">
        <f t="shared" si="0"/>
        <v>-3.4013752634540713E-2</v>
      </c>
      <c r="J9" t="str">
        <f t="shared" si="1"/>
        <v/>
      </c>
      <c r="L9">
        <f t="shared" si="2"/>
        <v>-0.15504951028198621</v>
      </c>
      <c r="M9" t="str">
        <f t="shared" si="3"/>
        <v/>
      </c>
    </row>
    <row r="10" spans="1:13">
      <c r="A10" t="s">
        <v>353</v>
      </c>
      <c r="B10" t="s">
        <v>337</v>
      </c>
      <c r="C10" t="s">
        <v>338</v>
      </c>
      <c r="D10" t="s">
        <v>354</v>
      </c>
      <c r="E10">
        <v>-0.11173846078175841</v>
      </c>
      <c r="F10">
        <v>-0.14284869554994861</v>
      </c>
      <c r="I10">
        <f t="shared" si="0"/>
        <v>-0.11173846078175841</v>
      </c>
      <c r="J10" t="str">
        <f t="shared" si="1"/>
        <v/>
      </c>
      <c r="L10">
        <f t="shared" si="2"/>
        <v>-0.14284869554994861</v>
      </c>
      <c r="M10" t="str">
        <f t="shared" si="3"/>
        <v/>
      </c>
    </row>
    <row r="11" spans="1:13">
      <c r="A11" t="s">
        <v>355</v>
      </c>
      <c r="B11" t="s">
        <v>338</v>
      </c>
      <c r="C11" t="s">
        <v>337</v>
      </c>
      <c r="D11" t="s">
        <v>356</v>
      </c>
      <c r="E11">
        <v>5.1787520728572067E-2</v>
      </c>
      <c r="F11">
        <v>-0.102778263708415</v>
      </c>
      <c r="I11" t="str">
        <f t="shared" si="0"/>
        <v/>
      </c>
      <c r="J11">
        <f t="shared" si="1"/>
        <v>5.1787520728572067E-2</v>
      </c>
      <c r="L11" t="str">
        <f t="shared" si="2"/>
        <v/>
      </c>
      <c r="M11">
        <f t="shared" si="3"/>
        <v>-0.102778263708415</v>
      </c>
    </row>
    <row r="12" spans="1:13">
      <c r="A12" t="s">
        <v>357</v>
      </c>
      <c r="B12" t="s">
        <v>337</v>
      </c>
      <c r="C12" t="s">
        <v>338</v>
      </c>
      <c r="D12" t="s">
        <v>358</v>
      </c>
      <c r="E12">
        <v>-0.41457332012226339</v>
      </c>
      <c r="F12">
        <v>-0.2300334597569362</v>
      </c>
      <c r="I12">
        <f t="shared" si="0"/>
        <v>-0.41457332012226339</v>
      </c>
      <c r="J12" t="str">
        <f t="shared" si="1"/>
        <v/>
      </c>
      <c r="L12">
        <f t="shared" si="2"/>
        <v>-0.2300334597569362</v>
      </c>
      <c r="M12" t="str">
        <f t="shared" si="3"/>
        <v/>
      </c>
    </row>
    <row r="13" spans="1:13">
      <c r="A13" t="s">
        <v>359</v>
      </c>
      <c r="B13" t="s">
        <v>338</v>
      </c>
      <c r="C13" t="s">
        <v>337</v>
      </c>
      <c r="D13" t="s">
        <v>360</v>
      </c>
      <c r="E13">
        <v>-0.79952488580522241</v>
      </c>
      <c r="F13">
        <v>-0.21272500646809339</v>
      </c>
      <c r="I13" t="str">
        <f t="shared" si="0"/>
        <v/>
      </c>
      <c r="J13">
        <f t="shared" si="1"/>
        <v>-0.79952488580522241</v>
      </c>
      <c r="L13" t="str">
        <f t="shared" si="2"/>
        <v/>
      </c>
      <c r="M13">
        <f t="shared" si="3"/>
        <v>-0.21272500646809339</v>
      </c>
    </row>
    <row r="14" spans="1:13">
      <c r="A14" t="s">
        <v>361</v>
      </c>
      <c r="B14" t="s">
        <v>337</v>
      </c>
      <c r="C14" t="s">
        <v>338</v>
      </c>
      <c r="D14" t="s">
        <v>362</v>
      </c>
      <c r="E14">
        <v>-0.3567855430454055</v>
      </c>
      <c r="F14">
        <v>-0.14251134002629201</v>
      </c>
      <c r="I14">
        <f t="shared" si="0"/>
        <v>-0.3567855430454055</v>
      </c>
      <c r="J14" t="str">
        <f t="shared" si="1"/>
        <v/>
      </c>
      <c r="L14">
        <f t="shared" si="2"/>
        <v>-0.14251134002629201</v>
      </c>
      <c r="M14" t="str">
        <f t="shared" si="3"/>
        <v/>
      </c>
    </row>
    <row r="15" spans="1:13">
      <c r="A15" t="s">
        <v>363</v>
      </c>
      <c r="B15" t="s">
        <v>338</v>
      </c>
      <c r="C15" t="s">
        <v>337</v>
      </c>
      <c r="D15" t="s">
        <v>364</v>
      </c>
      <c r="E15">
        <v>-0.68703946474287059</v>
      </c>
      <c r="F15">
        <v>-0.15785346589034691</v>
      </c>
      <c r="I15" t="str">
        <f t="shared" si="0"/>
        <v/>
      </c>
      <c r="J15">
        <f t="shared" si="1"/>
        <v>-0.68703946474287059</v>
      </c>
      <c r="L15" t="str">
        <f t="shared" si="2"/>
        <v/>
      </c>
      <c r="M15">
        <f t="shared" si="3"/>
        <v>-0.15785346589034691</v>
      </c>
    </row>
    <row r="16" spans="1:13">
      <c r="A16" t="s">
        <v>365</v>
      </c>
      <c r="B16" t="s">
        <v>337</v>
      </c>
      <c r="C16" t="s">
        <v>338</v>
      </c>
      <c r="D16" t="s">
        <v>366</v>
      </c>
      <c r="E16">
        <v>-0.32033320334122439</v>
      </c>
      <c r="F16">
        <v>-0.1503099872232771</v>
      </c>
      <c r="I16">
        <f t="shared" si="0"/>
        <v>-0.32033320334122439</v>
      </c>
      <c r="J16" t="str">
        <f t="shared" si="1"/>
        <v/>
      </c>
      <c r="L16">
        <f t="shared" si="2"/>
        <v>-0.1503099872232771</v>
      </c>
      <c r="M16" t="str">
        <f t="shared" si="3"/>
        <v/>
      </c>
    </row>
    <row r="17" spans="1:13">
      <c r="A17" t="s">
        <v>367</v>
      </c>
      <c r="B17" t="s">
        <v>338</v>
      </c>
      <c r="C17" t="s">
        <v>337</v>
      </c>
      <c r="D17" t="s">
        <v>368</v>
      </c>
      <c r="E17">
        <v>-0.69153952319966439</v>
      </c>
      <c r="F17">
        <v>-7.4524437201846871E-2</v>
      </c>
      <c r="I17" t="str">
        <f t="shared" si="0"/>
        <v/>
      </c>
      <c r="J17">
        <f t="shared" si="1"/>
        <v>-0.69153952319966439</v>
      </c>
      <c r="L17" t="str">
        <f t="shared" si="2"/>
        <v/>
      </c>
      <c r="M17">
        <f t="shared" si="3"/>
        <v>-7.4524437201846871E-2</v>
      </c>
    </row>
  </sheetData>
  <phoneticPr fontId="2" type="noConversion"/>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7"/>
  <sheetViews>
    <sheetView topLeftCell="B1" workbookViewId="0">
      <selection activeCell="L19" sqref="L19"/>
    </sheetView>
  </sheetViews>
  <sheetFormatPr defaultRowHeight="14.25"/>
  <cols>
    <col min="2" max="2" width="17.125" bestFit="1" customWidth="1"/>
    <col min="5" max="5" width="18.625" bestFit="1" customWidth="1"/>
    <col min="6" max="6" width="18.75" bestFit="1" customWidth="1"/>
    <col min="7" max="7" width="29.625" bestFit="1" customWidth="1"/>
  </cols>
  <sheetData>
    <row r="1" spans="1:13">
      <c r="A1" s="1" t="s">
        <v>0</v>
      </c>
      <c r="B1" s="1" t="s">
        <v>1</v>
      </c>
      <c r="C1" s="1" t="s">
        <v>2</v>
      </c>
      <c r="D1" s="1" t="s">
        <v>3</v>
      </c>
      <c r="E1" s="1" t="s">
        <v>4</v>
      </c>
      <c r="F1" s="1" t="s">
        <v>5</v>
      </c>
      <c r="G1" s="1" t="s">
        <v>6</v>
      </c>
      <c r="I1" s="2" t="s">
        <v>1391</v>
      </c>
      <c r="J1" s="2" t="s">
        <v>1392</v>
      </c>
      <c r="L1" s="2" t="s">
        <v>1393</v>
      </c>
      <c r="M1" s="2" t="s">
        <v>1394</v>
      </c>
    </row>
    <row r="2" spans="1:13">
      <c r="A2" t="s">
        <v>369</v>
      </c>
      <c r="B2" t="s">
        <v>370</v>
      </c>
      <c r="D2" t="s">
        <v>371</v>
      </c>
      <c r="E2">
        <v>-0.70926167008497965</v>
      </c>
      <c r="F2">
        <v>-0.1874799980055096</v>
      </c>
      <c r="G2">
        <v>0.79964400000000002</v>
      </c>
      <c r="I2">
        <f>IF(B2="PhantomPhreak53",E2,"")</f>
        <v>-0.70926167008497965</v>
      </c>
      <c r="J2" t="str">
        <f>IF(B2="PhantomPhreak53","",E2)</f>
        <v/>
      </c>
      <c r="L2">
        <f>IF(B2="PhantomPhreak53",F2,"")</f>
        <v>-0.1874799980055096</v>
      </c>
      <c r="M2" t="str">
        <f>IF(B2="PhantomPhreak53","",F2)</f>
        <v/>
      </c>
    </row>
    <row r="3" spans="1:13">
      <c r="A3" t="s">
        <v>372</v>
      </c>
      <c r="B3" t="s">
        <v>373</v>
      </c>
      <c r="C3" t="s">
        <v>370</v>
      </c>
      <c r="D3" t="s">
        <v>374</v>
      </c>
      <c r="E3">
        <v>-4.3949230927586846E-3</v>
      </c>
      <c r="F3">
        <v>-0.15455960402105701</v>
      </c>
      <c r="I3" t="str">
        <f t="shared" ref="I3:I17" si="0">IF(B3="PhantomPhreak53",E3,"")</f>
        <v/>
      </c>
      <c r="J3">
        <f t="shared" ref="J3:J17" si="1">IF(B3="PhantomPhreak53","",E3)</f>
        <v>-4.3949230927586846E-3</v>
      </c>
      <c r="L3" t="str">
        <f t="shared" ref="L3:L17" si="2">IF(B3="PhantomPhreak53",F3,"")</f>
        <v/>
      </c>
      <c r="M3">
        <f t="shared" ref="M3:M17" si="3">IF(B3="PhantomPhreak53","",F3)</f>
        <v>-0.15455960402105701</v>
      </c>
    </row>
    <row r="4" spans="1:13">
      <c r="A4" t="s">
        <v>372</v>
      </c>
      <c r="B4" t="s">
        <v>370</v>
      </c>
      <c r="C4" t="s">
        <v>373</v>
      </c>
      <c r="D4" t="s">
        <v>375</v>
      </c>
      <c r="E4">
        <v>-0.20739926892154109</v>
      </c>
      <c r="F4">
        <v>-0.1503099872232771</v>
      </c>
      <c r="I4">
        <f t="shared" si="0"/>
        <v>-0.20739926892154109</v>
      </c>
      <c r="J4" t="str">
        <f t="shared" si="1"/>
        <v/>
      </c>
      <c r="L4">
        <f t="shared" si="2"/>
        <v>-0.1503099872232771</v>
      </c>
      <c r="M4" t="str">
        <f t="shared" si="3"/>
        <v/>
      </c>
    </row>
    <row r="5" spans="1:13">
      <c r="A5" t="s">
        <v>372</v>
      </c>
      <c r="B5" t="s">
        <v>373</v>
      </c>
      <c r="C5" t="s">
        <v>370</v>
      </c>
      <c r="D5" t="s">
        <v>376</v>
      </c>
      <c r="E5">
        <v>-0.75280689451796912</v>
      </c>
      <c r="F5">
        <v>-0.23304285598395411</v>
      </c>
      <c r="I5" t="str">
        <f t="shared" si="0"/>
        <v/>
      </c>
      <c r="J5">
        <f t="shared" si="1"/>
        <v>-0.75280689451796912</v>
      </c>
      <c r="L5" t="str">
        <f t="shared" si="2"/>
        <v/>
      </c>
      <c r="M5">
        <f t="shared" si="3"/>
        <v>-0.23304285598395411</v>
      </c>
    </row>
    <row r="6" spans="1:13">
      <c r="A6" t="s">
        <v>377</v>
      </c>
      <c r="B6" t="s">
        <v>373</v>
      </c>
      <c r="C6" t="s">
        <v>370</v>
      </c>
      <c r="D6" t="s">
        <v>378</v>
      </c>
      <c r="E6">
        <v>-0.14757379549832761</v>
      </c>
      <c r="F6">
        <v>-0.1503099872232771</v>
      </c>
      <c r="I6" t="str">
        <f t="shared" si="0"/>
        <v/>
      </c>
      <c r="J6">
        <f t="shared" si="1"/>
        <v>-0.14757379549832761</v>
      </c>
      <c r="L6" t="str">
        <f t="shared" si="2"/>
        <v/>
      </c>
      <c r="M6">
        <f t="shared" si="3"/>
        <v>-0.1503099872232771</v>
      </c>
    </row>
    <row r="7" spans="1:13">
      <c r="A7" t="s">
        <v>379</v>
      </c>
      <c r="B7" t="s">
        <v>370</v>
      </c>
      <c r="C7" t="s">
        <v>373</v>
      </c>
      <c r="D7" t="s">
        <v>380</v>
      </c>
      <c r="E7">
        <v>-0.13725874203635821</v>
      </c>
      <c r="F7">
        <v>-0.14880616718247289</v>
      </c>
      <c r="I7">
        <f t="shared" si="0"/>
        <v>-0.13725874203635821</v>
      </c>
      <c r="J7" t="str">
        <f t="shared" si="1"/>
        <v/>
      </c>
      <c r="L7">
        <f t="shared" si="2"/>
        <v>-0.14880616718247289</v>
      </c>
      <c r="M7" t="str">
        <f t="shared" si="3"/>
        <v/>
      </c>
    </row>
    <row r="8" spans="1:13">
      <c r="A8" t="s">
        <v>381</v>
      </c>
      <c r="B8" t="s">
        <v>370</v>
      </c>
      <c r="C8" t="s">
        <v>373</v>
      </c>
      <c r="D8" t="s">
        <v>382</v>
      </c>
      <c r="E8">
        <v>-8.9316686323595906E-2</v>
      </c>
      <c r="F8">
        <v>-0.1503099872232771</v>
      </c>
      <c r="I8">
        <f t="shared" si="0"/>
        <v>-8.9316686323595906E-2</v>
      </c>
      <c r="J8" t="str">
        <f t="shared" si="1"/>
        <v/>
      </c>
      <c r="L8">
        <f t="shared" si="2"/>
        <v>-0.1503099872232771</v>
      </c>
      <c r="M8" t="str">
        <f t="shared" si="3"/>
        <v/>
      </c>
    </row>
    <row r="9" spans="1:13">
      <c r="A9" t="s">
        <v>381</v>
      </c>
      <c r="B9" t="s">
        <v>373</v>
      </c>
      <c r="C9" t="s">
        <v>370</v>
      </c>
      <c r="D9" t="s">
        <v>383</v>
      </c>
      <c r="E9">
        <v>-0.55104601252707575</v>
      </c>
      <c r="F9">
        <v>-0.16966667097391039</v>
      </c>
      <c r="I9" t="str">
        <f t="shared" si="0"/>
        <v/>
      </c>
      <c r="J9">
        <f t="shared" si="1"/>
        <v>-0.55104601252707575</v>
      </c>
      <c r="L9" t="str">
        <f t="shared" si="2"/>
        <v/>
      </c>
      <c r="M9">
        <f t="shared" si="3"/>
        <v>-0.16966667097391039</v>
      </c>
    </row>
    <row r="10" spans="1:13">
      <c r="A10" t="s">
        <v>384</v>
      </c>
      <c r="B10" t="s">
        <v>370</v>
      </c>
      <c r="C10" t="s">
        <v>373</v>
      </c>
      <c r="D10" t="s">
        <v>385</v>
      </c>
      <c r="E10">
        <v>-0.80097199627940596</v>
      </c>
      <c r="F10">
        <v>-0.24994680038756731</v>
      </c>
      <c r="I10">
        <f t="shared" si="0"/>
        <v>-0.80097199627940596</v>
      </c>
      <c r="J10" t="str">
        <f t="shared" si="1"/>
        <v/>
      </c>
      <c r="L10">
        <f t="shared" si="2"/>
        <v>-0.24994680038756731</v>
      </c>
      <c r="M10" t="str">
        <f t="shared" si="3"/>
        <v/>
      </c>
    </row>
    <row r="11" spans="1:13">
      <c r="A11" t="s">
        <v>384</v>
      </c>
      <c r="B11" t="s">
        <v>373</v>
      </c>
      <c r="C11" t="s">
        <v>370</v>
      </c>
      <c r="D11" t="s">
        <v>386</v>
      </c>
      <c r="E11">
        <v>0.15032766254470431</v>
      </c>
      <c r="F11">
        <v>-0.1586528415619092</v>
      </c>
      <c r="I11" t="str">
        <f t="shared" si="0"/>
        <v/>
      </c>
      <c r="J11">
        <f t="shared" si="1"/>
        <v>0.15032766254470431</v>
      </c>
      <c r="L11" t="str">
        <f t="shared" si="2"/>
        <v/>
      </c>
      <c r="M11">
        <f t="shared" si="3"/>
        <v>-0.1586528415619092</v>
      </c>
    </row>
    <row r="12" spans="1:13">
      <c r="A12" t="s">
        <v>387</v>
      </c>
      <c r="B12" t="s">
        <v>370</v>
      </c>
      <c r="C12" t="s">
        <v>373</v>
      </c>
      <c r="D12" t="s">
        <v>388</v>
      </c>
      <c r="E12">
        <v>-0.70322757094420907</v>
      </c>
      <c r="F12">
        <v>-0.17766474735953039</v>
      </c>
      <c r="I12">
        <f t="shared" si="0"/>
        <v>-0.70322757094420907</v>
      </c>
      <c r="J12" t="str">
        <f t="shared" si="1"/>
        <v/>
      </c>
      <c r="L12">
        <f t="shared" si="2"/>
        <v>-0.17766474735953039</v>
      </c>
      <c r="M12" t="str">
        <f t="shared" si="3"/>
        <v/>
      </c>
    </row>
    <row r="13" spans="1:13">
      <c r="A13" t="s">
        <v>389</v>
      </c>
      <c r="B13" t="s">
        <v>370</v>
      </c>
      <c r="C13" t="s">
        <v>373</v>
      </c>
      <c r="D13" t="s">
        <v>124</v>
      </c>
      <c r="E13">
        <v>0.56197408809077931</v>
      </c>
      <c r="F13">
        <v>-8.055032744325713E-2</v>
      </c>
      <c r="I13">
        <f t="shared" si="0"/>
        <v>0.56197408809077931</v>
      </c>
      <c r="J13" t="str">
        <f t="shared" si="1"/>
        <v/>
      </c>
      <c r="L13">
        <f t="shared" si="2"/>
        <v>-8.055032744325713E-2</v>
      </c>
      <c r="M13" t="str">
        <f t="shared" si="3"/>
        <v/>
      </c>
    </row>
    <row r="14" spans="1:13">
      <c r="A14" t="s">
        <v>390</v>
      </c>
      <c r="B14" t="s">
        <v>373</v>
      </c>
      <c r="C14" t="s">
        <v>370</v>
      </c>
      <c r="D14" t="s">
        <v>391</v>
      </c>
      <c r="E14">
        <v>0.46001659998808919</v>
      </c>
      <c r="F14">
        <v>5.9868323255304168E-2</v>
      </c>
      <c r="I14" t="str">
        <f t="shared" si="0"/>
        <v/>
      </c>
      <c r="J14">
        <f t="shared" si="1"/>
        <v>0.46001659998808919</v>
      </c>
      <c r="L14" t="str">
        <f t="shared" si="2"/>
        <v/>
      </c>
      <c r="M14">
        <f t="shared" si="3"/>
        <v>5.9868323255304168E-2</v>
      </c>
    </row>
    <row r="15" spans="1:13">
      <c r="A15" t="s">
        <v>392</v>
      </c>
      <c r="B15" t="s">
        <v>370</v>
      </c>
      <c r="C15" t="s">
        <v>373</v>
      </c>
      <c r="D15" t="s">
        <v>393</v>
      </c>
      <c r="E15">
        <v>6.088891650977879E-2</v>
      </c>
      <c r="F15">
        <v>-0.1503099872232771</v>
      </c>
      <c r="I15">
        <f t="shared" si="0"/>
        <v>6.088891650977879E-2</v>
      </c>
      <c r="J15" t="str">
        <f t="shared" si="1"/>
        <v/>
      </c>
      <c r="L15">
        <f t="shared" si="2"/>
        <v>-0.1503099872232771</v>
      </c>
      <c r="M15" t="str">
        <f t="shared" si="3"/>
        <v/>
      </c>
    </row>
    <row r="16" spans="1:13">
      <c r="A16" t="s">
        <v>394</v>
      </c>
      <c r="B16" t="s">
        <v>373</v>
      </c>
      <c r="C16" t="s">
        <v>370</v>
      </c>
      <c r="D16" t="s">
        <v>395</v>
      </c>
      <c r="E16">
        <v>-0.59108108816501748</v>
      </c>
      <c r="F16">
        <v>-0.17101949376880099</v>
      </c>
      <c r="I16" t="str">
        <f t="shared" si="0"/>
        <v/>
      </c>
      <c r="J16">
        <f t="shared" si="1"/>
        <v>-0.59108108816501748</v>
      </c>
      <c r="L16" t="str">
        <f t="shared" si="2"/>
        <v/>
      </c>
      <c r="M16">
        <f t="shared" si="3"/>
        <v>-0.17101949376880099</v>
      </c>
    </row>
    <row r="17" spans="1:13">
      <c r="A17" t="s">
        <v>396</v>
      </c>
      <c r="B17" t="s">
        <v>370</v>
      </c>
      <c r="C17" t="s">
        <v>373</v>
      </c>
      <c r="D17" t="s">
        <v>124</v>
      </c>
      <c r="E17">
        <v>0.56197408809077931</v>
      </c>
      <c r="F17">
        <v>-8.055032744325713E-2</v>
      </c>
      <c r="I17">
        <f t="shared" si="0"/>
        <v>0.56197408809077931</v>
      </c>
      <c r="J17" t="str">
        <f t="shared" si="1"/>
        <v/>
      </c>
      <c r="L17">
        <f t="shared" si="2"/>
        <v>-8.055032744325713E-2</v>
      </c>
      <c r="M17" t="str">
        <f t="shared" si="3"/>
        <v/>
      </c>
    </row>
  </sheetData>
  <phoneticPr fontId="2" type="noConversion"/>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7"/>
  <sheetViews>
    <sheetView workbookViewId="0">
      <selection activeCell="M2" sqref="M2:M17"/>
    </sheetView>
  </sheetViews>
  <sheetFormatPr defaultRowHeight="14.25"/>
  <cols>
    <col min="2" max="2" width="9.625" bestFit="1" customWidth="1"/>
    <col min="5" max="5" width="18.625" bestFit="1" customWidth="1"/>
    <col min="6" max="6" width="18.75" bestFit="1" customWidth="1"/>
    <col min="7" max="7" width="29.625" bestFit="1" customWidth="1"/>
  </cols>
  <sheetData>
    <row r="1" spans="1:13">
      <c r="A1" s="1" t="s">
        <v>0</v>
      </c>
      <c r="B1" s="1" t="s">
        <v>1</v>
      </c>
      <c r="C1" s="1" t="s">
        <v>2</v>
      </c>
      <c r="D1" s="1" t="s">
        <v>3</v>
      </c>
      <c r="E1" s="1" t="s">
        <v>4</v>
      </c>
      <c r="F1" s="1" t="s">
        <v>5</v>
      </c>
      <c r="G1" s="1" t="s">
        <v>6</v>
      </c>
      <c r="I1" s="2" t="s">
        <v>1391</v>
      </c>
      <c r="J1" s="2" t="s">
        <v>1392</v>
      </c>
      <c r="L1" s="2" t="s">
        <v>1393</v>
      </c>
      <c r="M1" s="2" t="s">
        <v>1394</v>
      </c>
    </row>
    <row r="2" spans="1:13">
      <c r="A2" t="s">
        <v>397</v>
      </c>
      <c r="B2" t="s">
        <v>398</v>
      </c>
      <c r="D2" t="s">
        <v>399</v>
      </c>
      <c r="E2">
        <v>0.31974620426487782</v>
      </c>
      <c r="F2">
        <v>-0.12849835599119641</v>
      </c>
      <c r="G2">
        <v>0.68304799999999999</v>
      </c>
      <c r="I2">
        <f>IF(B2="hid",E2,"")</f>
        <v>0.31974620426487782</v>
      </c>
      <c r="J2" t="str">
        <f>IF(B2="hid","",E2)</f>
        <v/>
      </c>
      <c r="L2">
        <f>IF(B2="hid",F2,"")</f>
        <v>-0.12849835599119641</v>
      </c>
      <c r="M2" t="str">
        <f>IF(B2="hid","",F2)</f>
        <v/>
      </c>
    </row>
    <row r="3" spans="1:13">
      <c r="A3" t="s">
        <v>400</v>
      </c>
      <c r="B3" t="s">
        <v>401</v>
      </c>
      <c r="C3" t="s">
        <v>398</v>
      </c>
      <c r="D3" t="s">
        <v>402</v>
      </c>
      <c r="E3">
        <v>-0.1320380773835427</v>
      </c>
      <c r="F3">
        <v>-0.15108554415544451</v>
      </c>
      <c r="I3" t="str">
        <f t="shared" ref="I3:I17" si="0">IF(B3="hid",E3,"")</f>
        <v/>
      </c>
      <c r="J3">
        <f t="shared" ref="J3:J17" si="1">IF(B3="hid","",E3)</f>
        <v>-0.1320380773835427</v>
      </c>
      <c r="L3" t="str">
        <f t="shared" ref="L3:L17" si="2">IF(B3="hid",F3,"")</f>
        <v/>
      </c>
      <c r="M3">
        <f t="shared" ref="M3:M17" si="3">IF(B3="hid","",F3)</f>
        <v>-0.15108554415544451</v>
      </c>
    </row>
    <row r="4" spans="1:13">
      <c r="A4" t="s">
        <v>403</v>
      </c>
      <c r="B4" t="s">
        <v>401</v>
      </c>
      <c r="D4" t="s">
        <v>404</v>
      </c>
      <c r="E4">
        <v>-0.28663425191316888</v>
      </c>
      <c r="F4">
        <v>-1.3845793324753551E-2</v>
      </c>
      <c r="I4" t="str">
        <f t="shared" si="0"/>
        <v/>
      </c>
      <c r="J4">
        <f t="shared" si="1"/>
        <v>-0.28663425191316888</v>
      </c>
      <c r="L4" t="str">
        <f t="shared" si="2"/>
        <v/>
      </c>
      <c r="M4">
        <f t="shared" si="3"/>
        <v>-1.3845793324753551E-2</v>
      </c>
    </row>
    <row r="5" spans="1:13">
      <c r="A5" t="s">
        <v>405</v>
      </c>
      <c r="B5" t="s">
        <v>398</v>
      </c>
      <c r="C5" t="s">
        <v>401</v>
      </c>
      <c r="D5" t="s">
        <v>406</v>
      </c>
      <c r="E5">
        <v>-0.87275768682125632</v>
      </c>
      <c r="F5">
        <v>-0.19450837303615251</v>
      </c>
      <c r="I5">
        <f t="shared" si="0"/>
        <v>-0.87275768682125632</v>
      </c>
      <c r="J5" t="str">
        <f t="shared" si="1"/>
        <v/>
      </c>
      <c r="L5">
        <f t="shared" si="2"/>
        <v>-0.19450837303615251</v>
      </c>
      <c r="M5" t="str">
        <f t="shared" si="3"/>
        <v/>
      </c>
    </row>
    <row r="6" spans="1:13">
      <c r="A6" t="s">
        <v>407</v>
      </c>
      <c r="B6" t="s">
        <v>401</v>
      </c>
      <c r="C6" t="s">
        <v>398</v>
      </c>
      <c r="D6" t="s">
        <v>408</v>
      </c>
      <c r="E6">
        <v>-0.876532330667805</v>
      </c>
      <c r="F6">
        <v>-0.31698740665002628</v>
      </c>
      <c r="I6" t="str">
        <f t="shared" si="0"/>
        <v/>
      </c>
      <c r="J6">
        <f t="shared" si="1"/>
        <v>-0.876532330667805</v>
      </c>
      <c r="L6" t="str">
        <f t="shared" si="2"/>
        <v/>
      </c>
      <c r="M6">
        <f t="shared" si="3"/>
        <v>-0.31698740665002628</v>
      </c>
    </row>
    <row r="7" spans="1:13">
      <c r="A7" t="s">
        <v>409</v>
      </c>
      <c r="B7" t="s">
        <v>398</v>
      </c>
      <c r="C7" t="s">
        <v>401</v>
      </c>
      <c r="D7" t="s">
        <v>410</v>
      </c>
      <c r="E7">
        <v>-0.42852094959555331</v>
      </c>
      <c r="F7">
        <v>-0.1534830815722715</v>
      </c>
      <c r="I7">
        <f t="shared" si="0"/>
        <v>-0.42852094959555331</v>
      </c>
      <c r="J7" t="str">
        <f t="shared" si="1"/>
        <v/>
      </c>
      <c r="L7">
        <f t="shared" si="2"/>
        <v>-0.1534830815722715</v>
      </c>
      <c r="M7" t="str">
        <f t="shared" si="3"/>
        <v/>
      </c>
    </row>
    <row r="8" spans="1:13">
      <c r="A8" t="s">
        <v>411</v>
      </c>
      <c r="B8" t="s">
        <v>401</v>
      </c>
      <c r="C8" t="s">
        <v>398</v>
      </c>
      <c r="D8" t="s">
        <v>412</v>
      </c>
      <c r="E8">
        <v>-0.33187172051997299</v>
      </c>
      <c r="F8">
        <v>-0.1503099872232771</v>
      </c>
      <c r="I8" t="str">
        <f t="shared" si="0"/>
        <v/>
      </c>
      <c r="J8">
        <f t="shared" si="1"/>
        <v>-0.33187172051997299</v>
      </c>
      <c r="L8" t="str">
        <f t="shared" si="2"/>
        <v/>
      </c>
      <c r="M8">
        <f t="shared" si="3"/>
        <v>-0.1503099872232771</v>
      </c>
    </row>
    <row r="9" spans="1:13">
      <c r="A9" t="s">
        <v>413</v>
      </c>
      <c r="B9" t="s">
        <v>398</v>
      </c>
      <c r="C9" t="s">
        <v>401</v>
      </c>
      <c r="D9" t="s">
        <v>414</v>
      </c>
      <c r="E9">
        <v>-0.18157052181625721</v>
      </c>
      <c r="F9">
        <v>-0.1503099872232771</v>
      </c>
      <c r="I9">
        <f t="shared" si="0"/>
        <v>-0.18157052181625721</v>
      </c>
      <c r="J9" t="str">
        <f t="shared" si="1"/>
        <v/>
      </c>
      <c r="L9">
        <f t="shared" si="2"/>
        <v>-0.1503099872232771</v>
      </c>
      <c r="M9" t="str">
        <f t="shared" si="3"/>
        <v/>
      </c>
    </row>
    <row r="10" spans="1:13">
      <c r="A10" t="s">
        <v>415</v>
      </c>
      <c r="B10" t="s">
        <v>401</v>
      </c>
      <c r="C10" t="s">
        <v>398</v>
      </c>
      <c r="D10" t="s">
        <v>416</v>
      </c>
      <c r="E10">
        <v>9.2698064539658453E-2</v>
      </c>
      <c r="F10">
        <v>-0.1503099872232771</v>
      </c>
      <c r="I10" t="str">
        <f t="shared" si="0"/>
        <v/>
      </c>
      <c r="J10">
        <f t="shared" si="1"/>
        <v>9.2698064539658453E-2</v>
      </c>
      <c r="L10" t="str">
        <f t="shared" si="2"/>
        <v/>
      </c>
      <c r="M10">
        <f t="shared" si="3"/>
        <v>-0.1503099872232771</v>
      </c>
    </row>
    <row r="11" spans="1:13">
      <c r="A11" t="s">
        <v>417</v>
      </c>
      <c r="B11" t="s">
        <v>398</v>
      </c>
      <c r="C11" t="s">
        <v>401</v>
      </c>
      <c r="D11" t="s">
        <v>418</v>
      </c>
      <c r="E11">
        <v>-0.1131663688404196</v>
      </c>
      <c r="F11">
        <v>-0.1503099872232771</v>
      </c>
      <c r="I11">
        <f t="shared" si="0"/>
        <v>-0.1131663688404196</v>
      </c>
      <c r="J11" t="str">
        <f t="shared" si="1"/>
        <v/>
      </c>
      <c r="L11">
        <f t="shared" si="2"/>
        <v>-0.1503099872232771</v>
      </c>
      <c r="M11" t="str">
        <f t="shared" si="3"/>
        <v/>
      </c>
    </row>
    <row r="12" spans="1:13">
      <c r="A12" t="s">
        <v>417</v>
      </c>
      <c r="B12" t="s">
        <v>401</v>
      </c>
      <c r="C12" t="s">
        <v>398</v>
      </c>
      <c r="D12" t="s">
        <v>419</v>
      </c>
      <c r="E12">
        <v>-2.6120967701287249E-2</v>
      </c>
      <c r="F12">
        <v>-6.7608692770236956E-2</v>
      </c>
      <c r="I12" t="str">
        <f t="shared" si="0"/>
        <v/>
      </c>
      <c r="J12">
        <f t="shared" si="1"/>
        <v>-2.6120967701287249E-2</v>
      </c>
      <c r="L12" t="str">
        <f t="shared" si="2"/>
        <v/>
      </c>
      <c r="M12">
        <f t="shared" si="3"/>
        <v>-6.7608692770236956E-2</v>
      </c>
    </row>
    <row r="13" spans="1:13">
      <c r="A13" t="s">
        <v>420</v>
      </c>
      <c r="B13" t="s">
        <v>398</v>
      </c>
      <c r="C13" t="s">
        <v>401</v>
      </c>
      <c r="D13" t="s">
        <v>421</v>
      </c>
      <c r="E13">
        <v>-0.77621807724678993</v>
      </c>
      <c r="F13">
        <v>-0.23945257472437559</v>
      </c>
      <c r="I13">
        <f t="shared" si="0"/>
        <v>-0.77621807724678993</v>
      </c>
      <c r="J13" t="str">
        <f t="shared" si="1"/>
        <v/>
      </c>
      <c r="L13">
        <f t="shared" si="2"/>
        <v>-0.23945257472437559</v>
      </c>
      <c r="M13" t="str">
        <f t="shared" si="3"/>
        <v/>
      </c>
    </row>
    <row r="14" spans="1:13">
      <c r="A14" t="s">
        <v>422</v>
      </c>
      <c r="B14" t="s">
        <v>401</v>
      </c>
      <c r="C14" t="s">
        <v>398</v>
      </c>
      <c r="D14" t="s">
        <v>423</v>
      </c>
      <c r="E14">
        <v>-0.1757793957919192</v>
      </c>
      <c r="F14">
        <v>-0.1307002175320289</v>
      </c>
      <c r="I14" t="str">
        <f t="shared" si="0"/>
        <v/>
      </c>
      <c r="J14">
        <f t="shared" si="1"/>
        <v>-0.1757793957919192</v>
      </c>
      <c r="L14" t="str">
        <f t="shared" si="2"/>
        <v/>
      </c>
      <c r="M14">
        <f t="shared" si="3"/>
        <v>-0.1307002175320289</v>
      </c>
    </row>
    <row r="15" spans="1:13">
      <c r="A15" t="s">
        <v>424</v>
      </c>
      <c r="B15" t="s">
        <v>398</v>
      </c>
      <c r="C15" t="s">
        <v>401</v>
      </c>
      <c r="D15" t="s">
        <v>425</v>
      </c>
      <c r="E15">
        <v>-0.65455488810887363</v>
      </c>
      <c r="F15">
        <v>-0.2175479910095596</v>
      </c>
      <c r="I15">
        <f t="shared" si="0"/>
        <v>-0.65455488810887363</v>
      </c>
      <c r="J15" t="str">
        <f t="shared" si="1"/>
        <v/>
      </c>
      <c r="L15">
        <f t="shared" si="2"/>
        <v>-0.2175479910095596</v>
      </c>
      <c r="M15" t="str">
        <f t="shared" si="3"/>
        <v/>
      </c>
    </row>
    <row r="16" spans="1:13">
      <c r="A16" t="s">
        <v>426</v>
      </c>
      <c r="B16" t="s">
        <v>401</v>
      </c>
      <c r="C16" t="s">
        <v>398</v>
      </c>
      <c r="D16" t="s">
        <v>427</v>
      </c>
      <c r="E16">
        <v>-0.18186499101269421</v>
      </c>
      <c r="F16">
        <v>-0.16987917886872159</v>
      </c>
      <c r="I16" t="str">
        <f t="shared" si="0"/>
        <v/>
      </c>
      <c r="J16">
        <f t="shared" si="1"/>
        <v>-0.18186499101269421</v>
      </c>
      <c r="L16" t="str">
        <f t="shared" si="2"/>
        <v/>
      </c>
      <c r="M16">
        <f t="shared" si="3"/>
        <v>-0.16987917886872159</v>
      </c>
    </row>
    <row r="17" spans="1:13">
      <c r="A17" t="s">
        <v>428</v>
      </c>
      <c r="B17" t="s">
        <v>398</v>
      </c>
      <c r="C17" t="s">
        <v>401</v>
      </c>
      <c r="D17" t="s">
        <v>429</v>
      </c>
      <c r="E17">
        <v>-0.71252615922976048</v>
      </c>
      <c r="F17">
        <v>-0.24446927113926381</v>
      </c>
      <c r="I17">
        <f t="shared" si="0"/>
        <v>-0.71252615922976048</v>
      </c>
      <c r="J17" t="str">
        <f t="shared" si="1"/>
        <v/>
      </c>
      <c r="L17">
        <f t="shared" si="2"/>
        <v>-0.24446927113926381</v>
      </c>
      <c r="M17" t="str">
        <f t="shared" si="3"/>
        <v/>
      </c>
    </row>
  </sheetData>
  <phoneticPr fontId="2" type="noConversion"/>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7"/>
  <sheetViews>
    <sheetView workbookViewId="0">
      <selection activeCell="M2" sqref="M2:M17"/>
    </sheetView>
  </sheetViews>
  <sheetFormatPr defaultRowHeight="14.25"/>
  <cols>
    <col min="2" max="2" width="10" bestFit="1" customWidth="1"/>
    <col min="7" max="7" width="29.625" bestFit="1" customWidth="1"/>
  </cols>
  <sheetData>
    <row r="1" spans="1:13">
      <c r="A1" s="1" t="s">
        <v>0</v>
      </c>
      <c r="B1" s="1" t="s">
        <v>1</v>
      </c>
      <c r="C1" s="1" t="s">
        <v>2</v>
      </c>
      <c r="D1" s="1" t="s">
        <v>3</v>
      </c>
      <c r="E1" s="1" t="s">
        <v>4</v>
      </c>
      <c r="F1" s="1" t="s">
        <v>5</v>
      </c>
      <c r="G1" s="1" t="s">
        <v>6</v>
      </c>
      <c r="I1" s="2" t="s">
        <v>1391</v>
      </c>
      <c r="J1" s="2" t="s">
        <v>1392</v>
      </c>
      <c r="L1" s="2" t="s">
        <v>1393</v>
      </c>
      <c r="M1" s="2" t="s">
        <v>1394</v>
      </c>
    </row>
    <row r="2" spans="1:13">
      <c r="A2" t="s">
        <v>430</v>
      </c>
      <c r="B2" t="s">
        <v>431</v>
      </c>
      <c r="D2" t="s">
        <v>432</v>
      </c>
      <c r="E2">
        <v>-0.42381519878487128</v>
      </c>
      <c r="F2">
        <v>-0.1503099872232771</v>
      </c>
      <c r="G2">
        <v>0.90200199999999997</v>
      </c>
      <c r="I2">
        <f>IF(B2="cloudgeek",E2,"")</f>
        <v>-0.42381519878487128</v>
      </c>
      <c r="J2" t="str">
        <f>IF(B2="cloudgeek","",E2)</f>
        <v/>
      </c>
      <c r="L2">
        <f>IF(B2="cloudgeek",F2,"")</f>
        <v>-0.1503099872232771</v>
      </c>
      <c r="M2" t="str">
        <f>IF(B2="cloudgeek","",F2)</f>
        <v/>
      </c>
    </row>
    <row r="3" spans="1:13">
      <c r="A3" t="s">
        <v>430</v>
      </c>
      <c r="B3" t="s">
        <v>431</v>
      </c>
      <c r="D3" t="s">
        <v>433</v>
      </c>
      <c r="E3">
        <v>-0.1400248851028503</v>
      </c>
      <c r="F3">
        <v>-0.1576135051366204</v>
      </c>
      <c r="I3">
        <f t="shared" ref="I3:I17" si="0">IF(B3="cloudgeek",E3,"")</f>
        <v>-0.1400248851028503</v>
      </c>
      <c r="J3" t="str">
        <f t="shared" ref="J3:J17" si="1">IF(B3="cloudgeek","",E3)</f>
        <v/>
      </c>
      <c r="L3">
        <f t="shared" ref="L3:L17" si="2">IF(B3="cloudgeek",F3,"")</f>
        <v>-0.1576135051366204</v>
      </c>
      <c r="M3" t="str">
        <f t="shared" ref="M3:M17" si="3">IF(B3="cloudgeek","",F3)</f>
        <v/>
      </c>
    </row>
    <row r="4" spans="1:13">
      <c r="A4" t="s">
        <v>434</v>
      </c>
      <c r="B4" t="s">
        <v>431</v>
      </c>
      <c r="D4" t="s">
        <v>435</v>
      </c>
      <c r="E4">
        <v>-0.4350933694785884</v>
      </c>
      <c r="F4">
        <v>-0.1632255746662391</v>
      </c>
      <c r="I4">
        <f t="shared" si="0"/>
        <v>-0.4350933694785884</v>
      </c>
      <c r="J4" t="str">
        <f t="shared" si="1"/>
        <v/>
      </c>
      <c r="L4">
        <f t="shared" si="2"/>
        <v>-0.1632255746662391</v>
      </c>
      <c r="M4" t="str">
        <f t="shared" si="3"/>
        <v/>
      </c>
    </row>
    <row r="5" spans="1:13">
      <c r="A5" t="s">
        <v>434</v>
      </c>
      <c r="B5" t="s">
        <v>431</v>
      </c>
      <c r="D5" t="s">
        <v>436</v>
      </c>
      <c r="E5">
        <v>-0.1400248851028503</v>
      </c>
      <c r="F5">
        <v>-0.1576135051366204</v>
      </c>
      <c r="I5">
        <f t="shared" si="0"/>
        <v>-0.1400248851028503</v>
      </c>
      <c r="J5" t="str">
        <f t="shared" si="1"/>
        <v/>
      </c>
      <c r="L5">
        <f t="shared" si="2"/>
        <v>-0.1576135051366204</v>
      </c>
      <c r="M5" t="str">
        <f t="shared" si="3"/>
        <v/>
      </c>
    </row>
    <row r="6" spans="1:13">
      <c r="A6" t="s">
        <v>434</v>
      </c>
      <c r="B6" t="s">
        <v>431</v>
      </c>
      <c r="D6" t="s">
        <v>437</v>
      </c>
      <c r="E6">
        <v>3.1296693479303528E-3</v>
      </c>
      <c r="F6">
        <v>-8.3915004648734914E-2</v>
      </c>
      <c r="I6">
        <f t="shared" si="0"/>
        <v>3.1296693479303528E-3</v>
      </c>
      <c r="J6" t="str">
        <f t="shared" si="1"/>
        <v/>
      </c>
      <c r="L6">
        <f t="shared" si="2"/>
        <v>-8.3915004648734914E-2</v>
      </c>
      <c r="M6" t="str">
        <f t="shared" si="3"/>
        <v/>
      </c>
    </row>
    <row r="7" spans="1:13">
      <c r="A7" t="s">
        <v>434</v>
      </c>
      <c r="B7" t="s">
        <v>431</v>
      </c>
      <c r="D7" t="s">
        <v>432</v>
      </c>
      <c r="E7">
        <v>-0.42381519878487128</v>
      </c>
      <c r="F7">
        <v>-0.1503099872232771</v>
      </c>
      <c r="I7">
        <f t="shared" si="0"/>
        <v>-0.42381519878487128</v>
      </c>
      <c r="J7" t="str">
        <f t="shared" si="1"/>
        <v/>
      </c>
      <c r="L7">
        <f t="shared" si="2"/>
        <v>-0.1503099872232771</v>
      </c>
      <c r="M7" t="str">
        <f t="shared" si="3"/>
        <v/>
      </c>
    </row>
    <row r="8" spans="1:13">
      <c r="A8" t="s">
        <v>434</v>
      </c>
      <c r="B8" t="s">
        <v>431</v>
      </c>
      <c r="D8" t="s">
        <v>438</v>
      </c>
      <c r="E8">
        <v>-0.48963483912333688</v>
      </c>
      <c r="F8">
        <v>-0.1503099872232771</v>
      </c>
      <c r="I8">
        <f t="shared" si="0"/>
        <v>-0.48963483912333688</v>
      </c>
      <c r="J8" t="str">
        <f t="shared" si="1"/>
        <v/>
      </c>
      <c r="L8">
        <f t="shared" si="2"/>
        <v>-0.1503099872232771</v>
      </c>
      <c r="M8" t="str">
        <f t="shared" si="3"/>
        <v/>
      </c>
    </row>
    <row r="9" spans="1:13">
      <c r="A9" t="s">
        <v>439</v>
      </c>
      <c r="B9" t="s">
        <v>431</v>
      </c>
      <c r="E9">
        <v>-0.14757379549832761</v>
      </c>
      <c r="F9">
        <v>-0.1503099872232771</v>
      </c>
      <c r="I9">
        <f t="shared" si="0"/>
        <v>-0.14757379549832761</v>
      </c>
      <c r="J9" t="str">
        <f t="shared" si="1"/>
        <v/>
      </c>
      <c r="L9">
        <f t="shared" si="2"/>
        <v>-0.1503099872232771</v>
      </c>
      <c r="M9" t="str">
        <f t="shared" si="3"/>
        <v/>
      </c>
    </row>
    <row r="10" spans="1:13">
      <c r="A10" t="s">
        <v>440</v>
      </c>
      <c r="B10" t="s">
        <v>431</v>
      </c>
      <c r="D10" t="s">
        <v>441</v>
      </c>
      <c r="E10">
        <v>-0.65486923208123793</v>
      </c>
      <c r="F10">
        <v>-0.15319084673303551</v>
      </c>
      <c r="I10">
        <f t="shared" si="0"/>
        <v>-0.65486923208123793</v>
      </c>
      <c r="J10" t="str">
        <f t="shared" si="1"/>
        <v/>
      </c>
      <c r="L10">
        <f t="shared" si="2"/>
        <v>-0.15319084673303551</v>
      </c>
      <c r="M10" t="str">
        <f t="shared" si="3"/>
        <v/>
      </c>
    </row>
    <row r="11" spans="1:13">
      <c r="A11" t="s">
        <v>442</v>
      </c>
      <c r="B11" t="s">
        <v>431</v>
      </c>
      <c r="D11" t="s">
        <v>443</v>
      </c>
      <c r="E11">
        <v>0.56197408809077931</v>
      </c>
      <c r="F11">
        <v>-8.055032744325713E-2</v>
      </c>
      <c r="I11">
        <f t="shared" si="0"/>
        <v>0.56197408809077931</v>
      </c>
      <c r="J11" t="str">
        <f t="shared" si="1"/>
        <v/>
      </c>
      <c r="L11">
        <f t="shared" si="2"/>
        <v>-8.055032744325713E-2</v>
      </c>
      <c r="M11" t="str">
        <f t="shared" si="3"/>
        <v/>
      </c>
    </row>
    <row r="12" spans="1:13">
      <c r="A12" t="s">
        <v>444</v>
      </c>
      <c r="B12" t="s">
        <v>87</v>
      </c>
      <c r="C12" t="s">
        <v>431</v>
      </c>
      <c r="D12" t="s">
        <v>445</v>
      </c>
      <c r="E12">
        <v>-0.38268032423344778</v>
      </c>
      <c r="F12">
        <v>-0.15227677803931811</v>
      </c>
      <c r="I12" t="str">
        <f t="shared" si="0"/>
        <v/>
      </c>
      <c r="J12">
        <f t="shared" si="1"/>
        <v>-0.38268032423344778</v>
      </c>
      <c r="L12" t="str">
        <f t="shared" si="2"/>
        <v/>
      </c>
      <c r="M12">
        <f t="shared" si="3"/>
        <v>-0.15227677803931811</v>
      </c>
    </row>
    <row r="13" spans="1:13">
      <c r="A13" t="s">
        <v>446</v>
      </c>
      <c r="B13" t="s">
        <v>431</v>
      </c>
      <c r="C13" t="s">
        <v>87</v>
      </c>
      <c r="D13" t="s">
        <v>447</v>
      </c>
      <c r="E13">
        <v>-0.10658608082291909</v>
      </c>
      <c r="F13">
        <v>-0.11241722809358411</v>
      </c>
      <c r="I13">
        <f t="shared" si="0"/>
        <v>-0.10658608082291909</v>
      </c>
      <c r="J13" t="str">
        <f t="shared" si="1"/>
        <v/>
      </c>
      <c r="L13">
        <f t="shared" si="2"/>
        <v>-0.11241722809358411</v>
      </c>
      <c r="M13" t="str">
        <f t="shared" si="3"/>
        <v/>
      </c>
    </row>
    <row r="14" spans="1:13">
      <c r="A14" t="s">
        <v>448</v>
      </c>
      <c r="B14" t="s">
        <v>87</v>
      </c>
      <c r="C14" t="s">
        <v>431</v>
      </c>
      <c r="D14" t="s">
        <v>449</v>
      </c>
      <c r="E14">
        <v>0.87447249198522981</v>
      </c>
      <c r="F14">
        <v>7.2008383189750391E-2</v>
      </c>
      <c r="I14" t="str">
        <f t="shared" si="0"/>
        <v/>
      </c>
      <c r="J14">
        <f t="shared" si="1"/>
        <v>0.87447249198522981</v>
      </c>
      <c r="L14" t="str">
        <f t="shared" si="2"/>
        <v/>
      </c>
      <c r="M14">
        <f t="shared" si="3"/>
        <v>7.2008383189750391E-2</v>
      </c>
    </row>
    <row r="15" spans="1:13">
      <c r="A15" t="s">
        <v>450</v>
      </c>
      <c r="B15" t="s">
        <v>87</v>
      </c>
      <c r="C15" t="s">
        <v>431</v>
      </c>
      <c r="D15" t="s">
        <v>451</v>
      </c>
      <c r="E15">
        <v>-0.163966227868378</v>
      </c>
      <c r="F15">
        <v>-0.14224779945007479</v>
      </c>
      <c r="I15" t="str">
        <f t="shared" si="0"/>
        <v/>
      </c>
      <c r="J15">
        <f t="shared" si="1"/>
        <v>-0.163966227868378</v>
      </c>
      <c r="L15" t="str">
        <f t="shared" si="2"/>
        <v/>
      </c>
      <c r="M15">
        <f t="shared" si="3"/>
        <v>-0.14224779945007479</v>
      </c>
    </row>
    <row r="16" spans="1:13">
      <c r="A16" t="s">
        <v>452</v>
      </c>
      <c r="B16" t="s">
        <v>431</v>
      </c>
      <c r="C16" t="s">
        <v>87</v>
      </c>
      <c r="D16" t="s">
        <v>453</v>
      </c>
      <c r="E16">
        <v>-0.97040013116040069</v>
      </c>
      <c r="F16">
        <v>-0.24677370603857299</v>
      </c>
      <c r="I16">
        <f t="shared" si="0"/>
        <v>-0.97040013116040069</v>
      </c>
      <c r="J16" t="str">
        <f t="shared" si="1"/>
        <v/>
      </c>
      <c r="L16">
        <f t="shared" si="2"/>
        <v>-0.24677370603857299</v>
      </c>
      <c r="M16" t="str">
        <f t="shared" si="3"/>
        <v/>
      </c>
    </row>
    <row r="17" spans="1:13">
      <c r="A17" t="s">
        <v>452</v>
      </c>
      <c r="B17" t="s">
        <v>87</v>
      </c>
      <c r="C17" t="s">
        <v>431</v>
      </c>
      <c r="D17" t="s">
        <v>454</v>
      </c>
      <c r="E17">
        <v>-0.45382794769576318</v>
      </c>
      <c r="F17">
        <v>-0.16186600323409331</v>
      </c>
      <c r="I17" t="str">
        <f t="shared" si="0"/>
        <v/>
      </c>
      <c r="J17">
        <f t="shared" si="1"/>
        <v>-0.45382794769576318</v>
      </c>
      <c r="L17" t="str">
        <f t="shared" si="2"/>
        <v/>
      </c>
      <c r="M17">
        <f t="shared" si="3"/>
        <v>-0.16186600323409331</v>
      </c>
    </row>
  </sheetData>
  <phoneticPr fontId="2" type="noConversion"/>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7"/>
  <sheetViews>
    <sheetView workbookViewId="0">
      <selection activeCell="M2" sqref="M2:M17"/>
    </sheetView>
  </sheetViews>
  <sheetFormatPr defaultRowHeight="14.25"/>
  <cols>
    <col min="2" max="2" width="11.75" bestFit="1" customWidth="1"/>
    <col min="7" max="7" width="29.625" bestFit="1" customWidth="1"/>
  </cols>
  <sheetData>
    <row r="1" spans="1:13">
      <c r="A1" s="1" t="s">
        <v>0</v>
      </c>
      <c r="B1" s="1" t="s">
        <v>1</v>
      </c>
      <c r="C1" s="1" t="s">
        <v>2</v>
      </c>
      <c r="D1" s="1" t="s">
        <v>3</v>
      </c>
      <c r="E1" s="1" t="s">
        <v>4</v>
      </c>
      <c r="F1" s="1" t="s">
        <v>5</v>
      </c>
      <c r="G1" s="1" t="s">
        <v>6</v>
      </c>
      <c r="I1" s="2" t="s">
        <v>1391</v>
      </c>
      <c r="J1" s="2" t="s">
        <v>1392</v>
      </c>
      <c r="L1" s="2" t="s">
        <v>1393</v>
      </c>
      <c r="M1" s="2" t="s">
        <v>1394</v>
      </c>
    </row>
    <row r="2" spans="1:13">
      <c r="A2" t="s">
        <v>455</v>
      </c>
      <c r="B2" t="s">
        <v>456</v>
      </c>
      <c r="D2" t="s">
        <v>457</v>
      </c>
      <c r="E2">
        <v>-0.39194612760123959</v>
      </c>
      <c r="F2">
        <v>-0.14869664965855939</v>
      </c>
      <c r="G2">
        <v>0.825901</v>
      </c>
      <c r="I2">
        <f>IF(B2="ubuntunoob",E2,"")</f>
        <v>-0.39194612760123959</v>
      </c>
      <c r="J2" t="str">
        <f>IF(B2="ubuntunoob","",E2)</f>
        <v/>
      </c>
      <c r="L2">
        <f>IF(B2="ubuntunoob",F2,"")</f>
        <v>-0.14869664965855939</v>
      </c>
      <c r="M2" t="str">
        <f>IF(B2="ubuntunoob","",F2)</f>
        <v/>
      </c>
    </row>
    <row r="3" spans="1:13">
      <c r="A3" t="s">
        <v>455</v>
      </c>
      <c r="B3" t="s">
        <v>456</v>
      </c>
      <c r="D3" t="s">
        <v>458</v>
      </c>
      <c r="E3">
        <v>-0.38748117094009432</v>
      </c>
      <c r="F3">
        <v>-0.16318783998266881</v>
      </c>
      <c r="I3">
        <f t="shared" ref="I3:I17" si="0">IF(B3="ubuntunoob",E3,"")</f>
        <v>-0.38748117094009432</v>
      </c>
      <c r="J3" t="str">
        <f t="shared" ref="J3:J17" si="1">IF(B3="ubuntunoob","",E3)</f>
        <v/>
      </c>
      <c r="L3">
        <f t="shared" ref="L3:L17" si="2">IF(B3="ubuntunoob",F3,"")</f>
        <v>-0.16318783998266881</v>
      </c>
      <c r="M3" t="str">
        <f t="shared" ref="M3:M17" si="3">IF(B3="ubuntunoob","",F3)</f>
        <v/>
      </c>
    </row>
    <row r="4" spans="1:13">
      <c r="A4" t="s">
        <v>459</v>
      </c>
      <c r="B4" t="s">
        <v>456</v>
      </c>
      <c r="D4" t="s">
        <v>460</v>
      </c>
      <c r="E4">
        <v>-0.1123141015518767</v>
      </c>
      <c r="F4">
        <v>-0.1467465476422036</v>
      </c>
      <c r="I4">
        <f t="shared" si="0"/>
        <v>-0.1123141015518767</v>
      </c>
      <c r="J4" t="str">
        <f t="shared" si="1"/>
        <v/>
      </c>
      <c r="L4">
        <f t="shared" si="2"/>
        <v>-0.1467465476422036</v>
      </c>
      <c r="M4" t="str">
        <f t="shared" si="3"/>
        <v/>
      </c>
    </row>
    <row r="5" spans="1:13">
      <c r="A5" t="s">
        <v>461</v>
      </c>
      <c r="B5" t="s">
        <v>456</v>
      </c>
      <c r="D5" t="s">
        <v>462</v>
      </c>
      <c r="E5">
        <v>-0.5781398383387284</v>
      </c>
      <c r="F5">
        <v>-0.14728617321978291</v>
      </c>
      <c r="I5">
        <f t="shared" si="0"/>
        <v>-0.5781398383387284</v>
      </c>
      <c r="J5" t="str">
        <f t="shared" si="1"/>
        <v/>
      </c>
      <c r="L5">
        <f t="shared" si="2"/>
        <v>-0.14728617321978291</v>
      </c>
      <c r="M5" t="str">
        <f t="shared" si="3"/>
        <v/>
      </c>
    </row>
    <row r="6" spans="1:13">
      <c r="A6" t="s">
        <v>461</v>
      </c>
      <c r="B6" t="s">
        <v>456</v>
      </c>
      <c r="D6" t="s">
        <v>463</v>
      </c>
      <c r="E6">
        <v>0.38314750985025192</v>
      </c>
      <c r="F6">
        <v>-0.1484656207515421</v>
      </c>
      <c r="I6">
        <f t="shared" si="0"/>
        <v>0.38314750985025192</v>
      </c>
      <c r="J6" t="str">
        <f t="shared" si="1"/>
        <v/>
      </c>
      <c r="L6">
        <f t="shared" si="2"/>
        <v>-0.1484656207515421</v>
      </c>
      <c r="M6" t="str">
        <f t="shared" si="3"/>
        <v/>
      </c>
    </row>
    <row r="7" spans="1:13">
      <c r="A7" t="s">
        <v>464</v>
      </c>
      <c r="B7" t="s">
        <v>456</v>
      </c>
      <c r="D7" t="s">
        <v>124</v>
      </c>
      <c r="E7">
        <v>0.56197408809077931</v>
      </c>
      <c r="F7">
        <v>-8.055032744325713E-2</v>
      </c>
      <c r="I7">
        <f t="shared" si="0"/>
        <v>0.56197408809077931</v>
      </c>
      <c r="J7" t="str">
        <f t="shared" si="1"/>
        <v/>
      </c>
      <c r="L7">
        <f t="shared" si="2"/>
        <v>-8.055032744325713E-2</v>
      </c>
      <c r="M7" t="str">
        <f t="shared" si="3"/>
        <v/>
      </c>
    </row>
    <row r="8" spans="1:13">
      <c r="A8" t="s">
        <v>464</v>
      </c>
      <c r="B8" t="s">
        <v>456</v>
      </c>
      <c r="D8" t="s">
        <v>465</v>
      </c>
      <c r="E8">
        <v>-0.14757379549832761</v>
      </c>
      <c r="F8">
        <v>-0.1503099872232771</v>
      </c>
      <c r="I8">
        <f t="shared" si="0"/>
        <v>-0.14757379549832761</v>
      </c>
      <c r="J8" t="str">
        <f t="shared" si="1"/>
        <v/>
      </c>
      <c r="L8">
        <f t="shared" si="2"/>
        <v>-0.1503099872232771</v>
      </c>
      <c r="M8" t="str">
        <f t="shared" si="3"/>
        <v/>
      </c>
    </row>
    <row r="9" spans="1:13">
      <c r="A9" t="s">
        <v>466</v>
      </c>
      <c r="B9" t="s">
        <v>456</v>
      </c>
      <c r="D9" t="s">
        <v>467</v>
      </c>
      <c r="E9">
        <v>0.56197408809077931</v>
      </c>
      <c r="F9">
        <v>-8.055032744325713E-2</v>
      </c>
      <c r="I9">
        <f t="shared" si="0"/>
        <v>0.56197408809077931</v>
      </c>
      <c r="J9" t="str">
        <f t="shared" si="1"/>
        <v/>
      </c>
      <c r="L9">
        <f t="shared" si="2"/>
        <v>-8.055032744325713E-2</v>
      </c>
      <c r="M9" t="str">
        <f t="shared" si="3"/>
        <v/>
      </c>
    </row>
    <row r="10" spans="1:13">
      <c r="A10" t="s">
        <v>468</v>
      </c>
      <c r="B10" t="s">
        <v>456</v>
      </c>
      <c r="D10" t="s">
        <v>469</v>
      </c>
      <c r="E10">
        <v>-3.6223653871869432E-2</v>
      </c>
      <c r="F10">
        <v>-0.13564350698823421</v>
      </c>
      <c r="I10">
        <f t="shared" si="0"/>
        <v>-3.6223653871869432E-2</v>
      </c>
      <c r="J10" t="str">
        <f t="shared" si="1"/>
        <v/>
      </c>
      <c r="L10">
        <f t="shared" si="2"/>
        <v>-0.13564350698823421</v>
      </c>
      <c r="M10" t="str">
        <f t="shared" si="3"/>
        <v/>
      </c>
    </row>
    <row r="11" spans="1:13">
      <c r="A11" t="s">
        <v>470</v>
      </c>
      <c r="B11" t="s">
        <v>456</v>
      </c>
      <c r="D11" t="s">
        <v>471</v>
      </c>
      <c r="E11">
        <v>0.1830292619242937</v>
      </c>
      <c r="F11">
        <v>-0.1503099872232771</v>
      </c>
      <c r="I11">
        <f t="shared" si="0"/>
        <v>0.1830292619242937</v>
      </c>
      <c r="J11" t="str">
        <f t="shared" si="1"/>
        <v/>
      </c>
      <c r="L11">
        <f t="shared" si="2"/>
        <v>-0.1503099872232771</v>
      </c>
      <c r="M11" t="str">
        <f t="shared" si="3"/>
        <v/>
      </c>
    </row>
    <row r="12" spans="1:13">
      <c r="A12" t="s">
        <v>472</v>
      </c>
      <c r="B12" t="s">
        <v>431</v>
      </c>
      <c r="C12" t="s">
        <v>456</v>
      </c>
      <c r="D12" t="s">
        <v>473</v>
      </c>
      <c r="E12">
        <v>-0.15934176903857089</v>
      </c>
      <c r="F12">
        <v>-0.1534830815722715</v>
      </c>
      <c r="I12" t="str">
        <f t="shared" si="0"/>
        <v/>
      </c>
      <c r="J12">
        <f t="shared" si="1"/>
        <v>-0.15934176903857089</v>
      </c>
      <c r="L12" t="str">
        <f t="shared" si="2"/>
        <v/>
      </c>
      <c r="M12">
        <f t="shared" si="3"/>
        <v>-0.1534830815722715</v>
      </c>
    </row>
    <row r="13" spans="1:13">
      <c r="A13" t="s">
        <v>474</v>
      </c>
      <c r="B13" t="s">
        <v>456</v>
      </c>
      <c r="D13" t="s">
        <v>475</v>
      </c>
      <c r="E13">
        <v>0.73113099814131433</v>
      </c>
      <c r="F13">
        <v>-2.8338348741627491E-2</v>
      </c>
      <c r="I13">
        <f t="shared" si="0"/>
        <v>0.73113099814131433</v>
      </c>
      <c r="J13" t="str">
        <f t="shared" si="1"/>
        <v/>
      </c>
      <c r="L13">
        <f t="shared" si="2"/>
        <v>-2.8338348741627491E-2</v>
      </c>
      <c r="M13" t="str">
        <f t="shared" si="3"/>
        <v/>
      </c>
    </row>
    <row r="14" spans="1:13">
      <c r="A14" t="s">
        <v>474</v>
      </c>
      <c r="B14" t="s">
        <v>431</v>
      </c>
      <c r="E14">
        <v>-0.14757379549832761</v>
      </c>
      <c r="F14">
        <v>-0.1503099872232771</v>
      </c>
      <c r="I14" t="str">
        <f t="shared" si="0"/>
        <v/>
      </c>
      <c r="J14">
        <f t="shared" si="1"/>
        <v>-0.14757379549832761</v>
      </c>
      <c r="L14" t="str">
        <f t="shared" si="2"/>
        <v/>
      </c>
      <c r="M14">
        <f t="shared" si="3"/>
        <v>-0.1503099872232771</v>
      </c>
    </row>
    <row r="15" spans="1:13">
      <c r="A15" t="s">
        <v>476</v>
      </c>
      <c r="B15" t="s">
        <v>456</v>
      </c>
      <c r="D15" t="s">
        <v>477</v>
      </c>
      <c r="E15">
        <v>0.73113099814131433</v>
      </c>
      <c r="F15">
        <v>-2.8338348741627491E-2</v>
      </c>
      <c r="I15">
        <f t="shared" si="0"/>
        <v>0.73113099814131433</v>
      </c>
      <c r="J15" t="str">
        <f t="shared" si="1"/>
        <v/>
      </c>
      <c r="L15">
        <f t="shared" si="2"/>
        <v>-2.8338348741627491E-2</v>
      </c>
      <c r="M15" t="str">
        <f t="shared" si="3"/>
        <v/>
      </c>
    </row>
    <row r="16" spans="1:13">
      <c r="A16" t="s">
        <v>476</v>
      </c>
      <c r="B16" t="s">
        <v>431</v>
      </c>
      <c r="D16" t="s">
        <v>478</v>
      </c>
      <c r="E16">
        <v>4.8821804763810928E-2</v>
      </c>
      <c r="F16">
        <v>-0.14758958692442631</v>
      </c>
      <c r="I16" t="str">
        <f t="shared" si="0"/>
        <v/>
      </c>
      <c r="J16">
        <f t="shared" si="1"/>
        <v>4.8821804763810928E-2</v>
      </c>
      <c r="L16" t="str">
        <f t="shared" si="2"/>
        <v/>
      </c>
      <c r="M16">
        <f t="shared" si="3"/>
        <v>-0.14758958692442631</v>
      </c>
    </row>
    <row r="17" spans="1:13">
      <c r="A17" t="s">
        <v>479</v>
      </c>
      <c r="B17" t="s">
        <v>456</v>
      </c>
      <c r="C17" t="s">
        <v>431</v>
      </c>
      <c r="D17" t="s">
        <v>480</v>
      </c>
      <c r="E17">
        <v>8.4156861783116987E-2</v>
      </c>
      <c r="F17">
        <v>-0.15133084969747909</v>
      </c>
      <c r="I17">
        <f t="shared" si="0"/>
        <v>8.4156861783116987E-2</v>
      </c>
      <c r="J17" t="str">
        <f t="shared" si="1"/>
        <v/>
      </c>
      <c r="L17">
        <f t="shared" si="2"/>
        <v>-0.15133084969747909</v>
      </c>
      <c r="M17" t="str">
        <f t="shared" si="3"/>
        <v/>
      </c>
    </row>
  </sheetData>
  <phoneticPr fontId="2" type="noConversion"/>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7"/>
  <sheetViews>
    <sheetView workbookViewId="0">
      <selection activeCell="M2" sqref="M2:M17"/>
    </sheetView>
  </sheetViews>
  <sheetFormatPr defaultRowHeight="14.25"/>
  <cols>
    <col min="2" max="2" width="10" bestFit="1" customWidth="1"/>
    <col min="7" max="7" width="29.625" bestFit="1" customWidth="1"/>
  </cols>
  <sheetData>
    <row r="1" spans="1:13">
      <c r="A1" s="1" t="s">
        <v>0</v>
      </c>
      <c r="B1" s="1" t="s">
        <v>1</v>
      </c>
      <c r="C1" s="1" t="s">
        <v>2</v>
      </c>
      <c r="D1" s="1" t="s">
        <v>3</v>
      </c>
      <c r="E1" s="1" t="s">
        <v>4</v>
      </c>
      <c r="F1" s="1" t="s">
        <v>5</v>
      </c>
      <c r="G1" s="1" t="s">
        <v>6</v>
      </c>
      <c r="I1" s="2" t="s">
        <v>1391</v>
      </c>
      <c r="J1" s="2" t="s">
        <v>1392</v>
      </c>
      <c r="L1" s="2" t="s">
        <v>1393</v>
      </c>
      <c r="M1" s="2" t="s">
        <v>1394</v>
      </c>
    </row>
    <row r="2" spans="1:13">
      <c r="A2" t="s">
        <v>481</v>
      </c>
      <c r="B2" t="s">
        <v>482</v>
      </c>
      <c r="D2" t="s">
        <v>483</v>
      </c>
      <c r="E2">
        <v>0.21133327410367461</v>
      </c>
      <c r="F2">
        <v>-0.12158485917714611</v>
      </c>
      <c r="G2">
        <v>0.87703299999999995</v>
      </c>
      <c r="I2">
        <f>IF(B2="Onkeltem",E2,"")</f>
        <v>0.21133327410367461</v>
      </c>
      <c r="J2" t="str">
        <f>IF(B2="Onkeltem","",E2)</f>
        <v/>
      </c>
      <c r="L2">
        <f>IF(B2="Onkeltem",F2,"")</f>
        <v>-0.12158485917714611</v>
      </c>
      <c r="M2" t="str">
        <f>IF(B2="Onkeltem","",F2)</f>
        <v/>
      </c>
    </row>
    <row r="3" spans="1:13">
      <c r="A3" t="s">
        <v>484</v>
      </c>
      <c r="B3" t="s">
        <v>482</v>
      </c>
      <c r="D3" t="s">
        <v>485</v>
      </c>
      <c r="E3">
        <v>0.14325215543276079</v>
      </c>
      <c r="F3">
        <v>-0.1503099872232771</v>
      </c>
      <c r="I3">
        <f>IF(B3="Onkeltem",E3,"")</f>
        <v>0.14325215543276079</v>
      </c>
      <c r="J3" t="str">
        <f t="shared" ref="J3:J17" si="0">IF(B3="Onkeltem","",E3)</f>
        <v/>
      </c>
      <c r="L3">
        <f t="shared" ref="L3:L17" si="1">IF(B3="Onkeltem",F3,"")</f>
        <v>-0.1503099872232771</v>
      </c>
      <c r="M3" t="str">
        <f t="shared" ref="M3:M17" si="2">IF(B3="Onkeltem","",F3)</f>
        <v/>
      </c>
    </row>
    <row r="4" spans="1:13">
      <c r="A4" t="s">
        <v>486</v>
      </c>
      <c r="B4" t="s">
        <v>487</v>
      </c>
      <c r="C4" t="s">
        <v>482</v>
      </c>
      <c r="D4" t="s">
        <v>488</v>
      </c>
      <c r="E4">
        <v>-0.1667657146433292</v>
      </c>
      <c r="F4">
        <v>-0.15722492414525541</v>
      </c>
      <c r="I4" t="str">
        <f t="shared" ref="I4:I17" si="3">IF(B4="Onkeltem",E4,"")</f>
        <v/>
      </c>
      <c r="J4">
        <f t="shared" si="0"/>
        <v>-0.1667657146433292</v>
      </c>
      <c r="L4" t="str">
        <f t="shared" si="1"/>
        <v/>
      </c>
      <c r="M4">
        <f t="shared" si="2"/>
        <v>-0.15722492414525541</v>
      </c>
    </row>
    <row r="5" spans="1:13">
      <c r="A5" t="s">
        <v>489</v>
      </c>
      <c r="B5" t="s">
        <v>487</v>
      </c>
      <c r="C5" t="s">
        <v>482</v>
      </c>
      <c r="D5" t="s">
        <v>490</v>
      </c>
      <c r="E5">
        <v>0.36229844232812058</v>
      </c>
      <c r="F5">
        <v>-6.2243846485217517E-2</v>
      </c>
      <c r="I5" t="str">
        <f t="shared" si="3"/>
        <v/>
      </c>
      <c r="J5">
        <f t="shared" si="0"/>
        <v>0.36229844232812058</v>
      </c>
      <c r="L5" t="str">
        <f t="shared" si="1"/>
        <v/>
      </c>
      <c r="M5">
        <f t="shared" si="2"/>
        <v>-6.2243846485217517E-2</v>
      </c>
    </row>
    <row r="6" spans="1:13">
      <c r="A6" t="s">
        <v>491</v>
      </c>
      <c r="B6" t="s">
        <v>482</v>
      </c>
      <c r="C6" t="s">
        <v>487</v>
      </c>
      <c r="D6" t="s">
        <v>492</v>
      </c>
      <c r="E6">
        <v>-0.2386687617295267</v>
      </c>
      <c r="F6">
        <v>-0.15788194481059281</v>
      </c>
      <c r="I6">
        <f t="shared" si="3"/>
        <v>-0.2386687617295267</v>
      </c>
      <c r="J6" t="str">
        <f t="shared" si="0"/>
        <v/>
      </c>
      <c r="L6">
        <f t="shared" si="1"/>
        <v>-0.15788194481059281</v>
      </c>
      <c r="M6" t="str">
        <f t="shared" si="2"/>
        <v/>
      </c>
    </row>
    <row r="7" spans="1:13">
      <c r="A7" t="s">
        <v>491</v>
      </c>
      <c r="B7" t="s">
        <v>482</v>
      </c>
      <c r="C7" t="s">
        <v>487</v>
      </c>
      <c r="D7" t="s">
        <v>493</v>
      </c>
      <c r="E7">
        <v>0.20671531219988881</v>
      </c>
      <c r="F7">
        <v>-0.14782336757610121</v>
      </c>
      <c r="I7">
        <f t="shared" si="3"/>
        <v>0.20671531219988881</v>
      </c>
      <c r="J7" t="str">
        <f t="shared" si="0"/>
        <v/>
      </c>
      <c r="L7">
        <f t="shared" si="1"/>
        <v>-0.14782336757610121</v>
      </c>
      <c r="M7" t="str">
        <f t="shared" si="2"/>
        <v/>
      </c>
    </row>
    <row r="8" spans="1:13">
      <c r="A8" t="s">
        <v>494</v>
      </c>
      <c r="B8" t="s">
        <v>487</v>
      </c>
      <c r="C8" t="s">
        <v>482</v>
      </c>
      <c r="D8" t="s">
        <v>495</v>
      </c>
      <c r="E8">
        <v>0.12636169886855339</v>
      </c>
      <c r="F8">
        <v>-0.128100953970053</v>
      </c>
      <c r="I8" t="str">
        <f t="shared" si="3"/>
        <v/>
      </c>
      <c r="J8">
        <f t="shared" si="0"/>
        <v>0.12636169886855339</v>
      </c>
      <c r="L8" t="str">
        <f t="shared" si="1"/>
        <v/>
      </c>
      <c r="M8">
        <f t="shared" si="2"/>
        <v>-0.128100953970053</v>
      </c>
    </row>
    <row r="9" spans="1:13">
      <c r="A9" t="s">
        <v>494</v>
      </c>
      <c r="B9" t="s">
        <v>482</v>
      </c>
      <c r="C9" t="s">
        <v>487</v>
      </c>
      <c r="D9" t="s">
        <v>496</v>
      </c>
      <c r="E9">
        <v>-0.22472166411194869</v>
      </c>
      <c r="F9">
        <v>-0.1531160168754972</v>
      </c>
      <c r="I9">
        <f t="shared" si="3"/>
        <v>-0.22472166411194869</v>
      </c>
      <c r="J9" t="str">
        <f t="shared" si="0"/>
        <v/>
      </c>
      <c r="L9">
        <f t="shared" si="1"/>
        <v>-0.1531160168754972</v>
      </c>
      <c r="M9" t="str">
        <f t="shared" si="2"/>
        <v/>
      </c>
    </row>
    <row r="10" spans="1:13">
      <c r="A10" t="s">
        <v>497</v>
      </c>
      <c r="B10" t="s">
        <v>487</v>
      </c>
      <c r="C10" t="s">
        <v>482</v>
      </c>
      <c r="D10" t="s">
        <v>498</v>
      </c>
      <c r="E10">
        <v>-0.18691578005541271</v>
      </c>
      <c r="F10">
        <v>-0.1503099872232771</v>
      </c>
      <c r="I10" t="str">
        <f t="shared" si="3"/>
        <v/>
      </c>
      <c r="J10">
        <f t="shared" si="0"/>
        <v>-0.18691578005541271</v>
      </c>
      <c r="L10" t="str">
        <f t="shared" si="1"/>
        <v/>
      </c>
      <c r="M10">
        <f t="shared" si="2"/>
        <v>-0.1503099872232771</v>
      </c>
    </row>
    <row r="11" spans="1:13">
      <c r="A11" t="s">
        <v>499</v>
      </c>
      <c r="B11" t="s">
        <v>482</v>
      </c>
      <c r="C11" t="s">
        <v>487</v>
      </c>
      <c r="D11" t="s">
        <v>500</v>
      </c>
      <c r="E11">
        <v>0.66354748267979424</v>
      </c>
      <c r="F11">
        <v>-7.0778978891024857E-2</v>
      </c>
      <c r="I11">
        <f t="shared" si="3"/>
        <v>0.66354748267979424</v>
      </c>
      <c r="J11" t="str">
        <f t="shared" si="0"/>
        <v/>
      </c>
      <c r="L11">
        <f t="shared" si="1"/>
        <v>-7.0778978891024857E-2</v>
      </c>
      <c r="M11" t="str">
        <f t="shared" si="2"/>
        <v/>
      </c>
    </row>
    <row r="12" spans="1:13">
      <c r="A12" t="s">
        <v>499</v>
      </c>
      <c r="B12" t="s">
        <v>487</v>
      </c>
      <c r="C12" t="s">
        <v>482</v>
      </c>
      <c r="D12" t="s">
        <v>501</v>
      </c>
      <c r="E12">
        <v>0.63185323239930136</v>
      </c>
      <c r="F12">
        <v>-7.268499470902684E-2</v>
      </c>
      <c r="I12" t="str">
        <f t="shared" si="3"/>
        <v/>
      </c>
      <c r="J12">
        <f t="shared" si="0"/>
        <v>0.63185323239930136</v>
      </c>
      <c r="L12" t="str">
        <f t="shared" si="1"/>
        <v/>
      </c>
      <c r="M12">
        <f t="shared" si="2"/>
        <v>-7.268499470902684E-2</v>
      </c>
    </row>
    <row r="13" spans="1:13">
      <c r="A13" t="s">
        <v>502</v>
      </c>
      <c r="B13" t="s">
        <v>482</v>
      </c>
      <c r="C13" t="s">
        <v>487</v>
      </c>
      <c r="D13" t="s">
        <v>503</v>
      </c>
      <c r="E13">
        <v>-0.39528921123743471</v>
      </c>
      <c r="F13">
        <v>-0.21075997322796799</v>
      </c>
      <c r="I13">
        <f t="shared" si="3"/>
        <v>-0.39528921123743471</v>
      </c>
      <c r="J13" t="str">
        <f t="shared" si="0"/>
        <v/>
      </c>
      <c r="L13">
        <f t="shared" si="1"/>
        <v>-0.21075997322796799</v>
      </c>
      <c r="M13" t="str">
        <f t="shared" si="2"/>
        <v/>
      </c>
    </row>
    <row r="14" spans="1:13">
      <c r="A14" t="s">
        <v>504</v>
      </c>
      <c r="B14" t="s">
        <v>487</v>
      </c>
      <c r="C14" t="s">
        <v>482</v>
      </c>
      <c r="D14" t="s">
        <v>505</v>
      </c>
      <c r="E14">
        <v>-0.53620062555471781</v>
      </c>
      <c r="F14">
        <v>-0.16186600323409331</v>
      </c>
      <c r="I14" t="str">
        <f t="shared" si="3"/>
        <v/>
      </c>
      <c r="J14">
        <f t="shared" si="0"/>
        <v>-0.53620062555471781</v>
      </c>
      <c r="L14" t="str">
        <f t="shared" si="1"/>
        <v/>
      </c>
      <c r="M14">
        <f t="shared" si="2"/>
        <v>-0.16186600323409331</v>
      </c>
    </row>
    <row r="15" spans="1:13">
      <c r="A15" t="s">
        <v>506</v>
      </c>
      <c r="B15" t="s">
        <v>482</v>
      </c>
      <c r="C15" t="s">
        <v>487</v>
      </c>
      <c r="D15" t="s">
        <v>507</v>
      </c>
      <c r="E15">
        <v>-0.44967065933079731</v>
      </c>
      <c r="F15">
        <v>-0.14583812649592259</v>
      </c>
      <c r="I15">
        <f t="shared" si="3"/>
        <v>-0.44967065933079731</v>
      </c>
      <c r="J15" t="str">
        <f t="shared" si="0"/>
        <v/>
      </c>
      <c r="L15">
        <f t="shared" si="1"/>
        <v>-0.14583812649592259</v>
      </c>
      <c r="M15" t="str">
        <f t="shared" si="2"/>
        <v/>
      </c>
    </row>
    <row r="16" spans="1:13">
      <c r="A16" t="s">
        <v>508</v>
      </c>
      <c r="B16" t="s">
        <v>487</v>
      </c>
      <c r="C16" t="s">
        <v>482</v>
      </c>
      <c r="D16" t="s">
        <v>509</v>
      </c>
      <c r="E16">
        <v>-0.76318262836416673</v>
      </c>
      <c r="F16">
        <v>-0.2487789550100582</v>
      </c>
      <c r="I16" t="str">
        <f t="shared" si="3"/>
        <v/>
      </c>
      <c r="J16">
        <f t="shared" si="0"/>
        <v>-0.76318262836416673</v>
      </c>
      <c r="L16" t="str">
        <f t="shared" si="1"/>
        <v/>
      </c>
      <c r="M16">
        <f t="shared" si="2"/>
        <v>-0.2487789550100582</v>
      </c>
    </row>
    <row r="17" spans="1:13">
      <c r="A17" t="s">
        <v>510</v>
      </c>
      <c r="B17" t="s">
        <v>482</v>
      </c>
      <c r="C17" t="s">
        <v>487</v>
      </c>
      <c r="D17" t="s">
        <v>511</v>
      </c>
      <c r="E17">
        <v>6.3990440607099242E-2</v>
      </c>
      <c r="F17">
        <v>-0.1212956464331411</v>
      </c>
      <c r="I17">
        <f t="shared" si="3"/>
        <v>6.3990440607099242E-2</v>
      </c>
      <c r="J17" t="str">
        <f t="shared" si="0"/>
        <v/>
      </c>
      <c r="L17">
        <f t="shared" si="1"/>
        <v>-0.1212956464331411</v>
      </c>
      <c r="M17" t="str">
        <f t="shared" si="2"/>
        <v/>
      </c>
    </row>
  </sheetData>
  <phoneticPr fontId="2" type="noConversion"/>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7"/>
  <sheetViews>
    <sheetView workbookViewId="0">
      <selection activeCell="M2" sqref="M2:M17"/>
    </sheetView>
  </sheetViews>
  <sheetFormatPr defaultRowHeight="14.25"/>
  <cols>
    <col min="7" max="7" width="29.625" bestFit="1" customWidth="1"/>
  </cols>
  <sheetData>
    <row r="1" spans="1:13">
      <c r="A1" s="1" t="s">
        <v>0</v>
      </c>
      <c r="B1" s="1" t="s">
        <v>1</v>
      </c>
      <c r="C1" s="1" t="s">
        <v>2</v>
      </c>
      <c r="D1" s="1" t="s">
        <v>3</v>
      </c>
      <c r="E1" s="1" t="s">
        <v>4</v>
      </c>
      <c r="F1" s="1" t="s">
        <v>5</v>
      </c>
      <c r="G1" s="1" t="s">
        <v>6</v>
      </c>
      <c r="I1" s="2" t="s">
        <v>1391</v>
      </c>
      <c r="J1" s="2" t="s">
        <v>1392</v>
      </c>
      <c r="L1" s="2" t="s">
        <v>1393</v>
      </c>
      <c r="M1" s="2" t="s">
        <v>1394</v>
      </c>
    </row>
    <row r="2" spans="1:13">
      <c r="A2" t="s">
        <v>512</v>
      </c>
      <c r="B2" t="s">
        <v>482</v>
      </c>
      <c r="D2" t="s">
        <v>513</v>
      </c>
      <c r="E2">
        <v>-0.42231895449977208</v>
      </c>
      <c r="F2">
        <v>-0.1180638688479043</v>
      </c>
      <c r="G2">
        <v>0.75250700000000004</v>
      </c>
      <c r="I2">
        <f>IF(B2="Onkeltem",E2,"")</f>
        <v>-0.42231895449977208</v>
      </c>
      <c r="J2" t="str">
        <f>IF(B2="Onkeltem","",E2)</f>
        <v/>
      </c>
      <c r="L2">
        <f>IF(B2="Onkeltem",F2,"")</f>
        <v>-0.1180638688479043</v>
      </c>
      <c r="M2" t="str">
        <f>IF(B2="Onkeltem","",F2)</f>
        <v/>
      </c>
    </row>
    <row r="3" spans="1:13">
      <c r="A3" t="s">
        <v>514</v>
      </c>
      <c r="B3" t="s">
        <v>482</v>
      </c>
      <c r="D3" t="s">
        <v>515</v>
      </c>
      <c r="E3">
        <v>-0.36834561842732388</v>
      </c>
      <c r="F3">
        <v>-6.4267409582677848E-2</v>
      </c>
      <c r="I3">
        <f t="shared" ref="I3:I17" si="0">IF(B3="Onkeltem",E3,"")</f>
        <v>-0.36834561842732388</v>
      </c>
      <c r="J3" t="str">
        <f t="shared" ref="J3:J17" si="1">IF(B3="Onkeltem","",E3)</f>
        <v/>
      </c>
      <c r="L3">
        <f t="shared" ref="L3:L17" si="2">IF(B3="Onkeltem",F3,"")</f>
        <v>-6.4267409582677848E-2</v>
      </c>
      <c r="M3" t="str">
        <f t="shared" ref="M3:M17" si="3">IF(B3="Onkeltem","",F3)</f>
        <v/>
      </c>
    </row>
    <row r="4" spans="1:13">
      <c r="A4" t="s">
        <v>516</v>
      </c>
      <c r="B4" t="s">
        <v>517</v>
      </c>
      <c r="C4" t="s">
        <v>482</v>
      </c>
      <c r="D4" t="s">
        <v>518</v>
      </c>
      <c r="E4">
        <v>-0.53138088632226177</v>
      </c>
      <c r="F4">
        <v>-0.16813857086647729</v>
      </c>
      <c r="I4" t="str">
        <f t="shared" si="0"/>
        <v/>
      </c>
      <c r="J4">
        <f t="shared" si="1"/>
        <v>-0.53138088632226177</v>
      </c>
      <c r="L4" t="str">
        <f t="shared" si="2"/>
        <v/>
      </c>
      <c r="M4">
        <f t="shared" si="3"/>
        <v>-0.16813857086647729</v>
      </c>
    </row>
    <row r="5" spans="1:13">
      <c r="A5" t="s">
        <v>516</v>
      </c>
      <c r="B5" t="s">
        <v>482</v>
      </c>
      <c r="C5" t="s">
        <v>517</v>
      </c>
      <c r="D5" t="s">
        <v>519</v>
      </c>
      <c r="E5">
        <v>-0.87572079729266816</v>
      </c>
      <c r="F5">
        <v>-0.28111671929117421</v>
      </c>
      <c r="I5">
        <f t="shared" si="0"/>
        <v>-0.87572079729266816</v>
      </c>
      <c r="J5" t="str">
        <f t="shared" si="1"/>
        <v/>
      </c>
      <c r="L5">
        <f t="shared" si="2"/>
        <v>-0.28111671929117421</v>
      </c>
      <c r="M5" t="str">
        <f t="shared" si="3"/>
        <v/>
      </c>
    </row>
    <row r="6" spans="1:13">
      <c r="A6" t="s">
        <v>516</v>
      </c>
      <c r="B6" t="s">
        <v>482</v>
      </c>
      <c r="C6" t="s">
        <v>517</v>
      </c>
      <c r="D6" t="s">
        <v>520</v>
      </c>
      <c r="E6">
        <v>0.32092459077611202</v>
      </c>
      <c r="F6">
        <v>-7.8760595177506332E-2</v>
      </c>
      <c r="I6">
        <f t="shared" si="0"/>
        <v>0.32092459077611202</v>
      </c>
      <c r="J6" t="str">
        <f t="shared" si="1"/>
        <v/>
      </c>
      <c r="L6">
        <f t="shared" si="2"/>
        <v>-7.8760595177506332E-2</v>
      </c>
      <c r="M6" t="str">
        <f t="shared" si="3"/>
        <v/>
      </c>
    </row>
    <row r="7" spans="1:13">
      <c r="A7" t="s">
        <v>521</v>
      </c>
      <c r="B7" t="s">
        <v>482</v>
      </c>
      <c r="C7" t="s">
        <v>517</v>
      </c>
      <c r="D7" t="s">
        <v>522</v>
      </c>
      <c r="E7">
        <v>-0.65108915643133036</v>
      </c>
      <c r="F7">
        <v>-0.17214083355597171</v>
      </c>
      <c r="I7">
        <f t="shared" si="0"/>
        <v>-0.65108915643133036</v>
      </c>
      <c r="J7" t="str">
        <f t="shared" si="1"/>
        <v/>
      </c>
      <c r="L7">
        <f t="shared" si="2"/>
        <v>-0.17214083355597171</v>
      </c>
      <c r="M7" t="str">
        <f t="shared" si="3"/>
        <v/>
      </c>
    </row>
    <row r="8" spans="1:13">
      <c r="A8" t="s">
        <v>521</v>
      </c>
      <c r="B8" t="s">
        <v>482</v>
      </c>
      <c r="C8" t="s">
        <v>517</v>
      </c>
      <c r="D8" t="s">
        <v>523</v>
      </c>
      <c r="E8">
        <v>-0.3254537507249981</v>
      </c>
      <c r="F8">
        <v>-0.16271584454747701</v>
      </c>
      <c r="I8">
        <f t="shared" si="0"/>
        <v>-0.3254537507249981</v>
      </c>
      <c r="J8" t="str">
        <f t="shared" si="1"/>
        <v/>
      </c>
      <c r="L8">
        <f t="shared" si="2"/>
        <v>-0.16271584454747701</v>
      </c>
      <c r="M8" t="str">
        <f t="shared" si="3"/>
        <v/>
      </c>
    </row>
    <row r="9" spans="1:13">
      <c r="A9" t="s">
        <v>524</v>
      </c>
      <c r="B9" t="s">
        <v>482</v>
      </c>
      <c r="C9" t="s">
        <v>517</v>
      </c>
      <c r="D9" t="s">
        <v>525</v>
      </c>
      <c r="E9">
        <v>-0.5350148695463226</v>
      </c>
      <c r="F9">
        <v>-0.17737184820407731</v>
      </c>
      <c r="I9">
        <f t="shared" si="0"/>
        <v>-0.5350148695463226</v>
      </c>
      <c r="J9" t="str">
        <f t="shared" si="1"/>
        <v/>
      </c>
      <c r="L9">
        <f t="shared" si="2"/>
        <v>-0.17737184820407731</v>
      </c>
      <c r="M9" t="str">
        <f t="shared" si="3"/>
        <v/>
      </c>
    </row>
    <row r="10" spans="1:13">
      <c r="A10" t="s">
        <v>524</v>
      </c>
      <c r="B10" t="s">
        <v>482</v>
      </c>
      <c r="C10" t="s">
        <v>517</v>
      </c>
      <c r="D10" t="s">
        <v>526</v>
      </c>
      <c r="E10">
        <v>0.1305185382256733</v>
      </c>
      <c r="F10">
        <v>-0.1271633730876344</v>
      </c>
      <c r="I10">
        <f t="shared" si="0"/>
        <v>0.1305185382256733</v>
      </c>
      <c r="J10" t="str">
        <f t="shared" si="1"/>
        <v/>
      </c>
      <c r="L10">
        <f t="shared" si="2"/>
        <v>-0.1271633730876344</v>
      </c>
      <c r="M10" t="str">
        <f t="shared" si="3"/>
        <v/>
      </c>
    </row>
    <row r="11" spans="1:13">
      <c r="A11" t="s">
        <v>527</v>
      </c>
      <c r="B11" t="s">
        <v>482</v>
      </c>
      <c r="C11" t="s">
        <v>517</v>
      </c>
      <c r="D11" t="s">
        <v>528</v>
      </c>
      <c r="E11">
        <v>-0.59561676317037859</v>
      </c>
      <c r="F11">
        <v>-0.20905383592478871</v>
      </c>
      <c r="I11">
        <f t="shared" si="0"/>
        <v>-0.59561676317037859</v>
      </c>
      <c r="J11" t="str">
        <f t="shared" si="1"/>
        <v/>
      </c>
      <c r="L11">
        <f t="shared" si="2"/>
        <v>-0.20905383592478871</v>
      </c>
      <c r="M11" t="str">
        <f t="shared" si="3"/>
        <v/>
      </c>
    </row>
    <row r="12" spans="1:13">
      <c r="A12" t="s">
        <v>527</v>
      </c>
      <c r="B12" t="s">
        <v>517</v>
      </c>
      <c r="C12" t="s">
        <v>482</v>
      </c>
      <c r="D12" t="s">
        <v>529</v>
      </c>
      <c r="E12">
        <v>-0.42415739927393142</v>
      </c>
      <c r="F12">
        <v>-0.15466775563067231</v>
      </c>
      <c r="I12" t="str">
        <f t="shared" si="0"/>
        <v/>
      </c>
      <c r="J12">
        <f t="shared" si="1"/>
        <v>-0.42415739927393142</v>
      </c>
      <c r="L12" t="str">
        <f t="shared" si="2"/>
        <v/>
      </c>
      <c r="M12">
        <f t="shared" si="3"/>
        <v>-0.15466775563067231</v>
      </c>
    </row>
    <row r="13" spans="1:13">
      <c r="A13" t="s">
        <v>527</v>
      </c>
      <c r="B13" t="s">
        <v>482</v>
      </c>
      <c r="C13" t="s">
        <v>517</v>
      </c>
      <c r="D13" t="s">
        <v>530</v>
      </c>
      <c r="E13">
        <v>-0.49275561639668031</v>
      </c>
      <c r="F13">
        <v>-0.1819043457816695</v>
      </c>
      <c r="I13">
        <f t="shared" si="0"/>
        <v>-0.49275561639668031</v>
      </c>
      <c r="J13" t="str">
        <f t="shared" si="1"/>
        <v/>
      </c>
      <c r="L13">
        <f t="shared" si="2"/>
        <v>-0.1819043457816695</v>
      </c>
      <c r="M13" t="str">
        <f t="shared" si="3"/>
        <v/>
      </c>
    </row>
    <row r="14" spans="1:13">
      <c r="A14" t="s">
        <v>531</v>
      </c>
      <c r="B14" t="s">
        <v>482</v>
      </c>
      <c r="C14" t="s">
        <v>517</v>
      </c>
      <c r="D14" t="s">
        <v>532</v>
      </c>
      <c r="E14">
        <v>-7.5202071089329137E-2</v>
      </c>
      <c r="F14">
        <v>-0.2263485848753318</v>
      </c>
      <c r="I14">
        <f t="shared" si="0"/>
        <v>-7.5202071089329137E-2</v>
      </c>
      <c r="J14" t="str">
        <f t="shared" si="1"/>
        <v/>
      </c>
      <c r="L14">
        <f t="shared" si="2"/>
        <v>-0.2263485848753318</v>
      </c>
      <c r="M14" t="str">
        <f t="shared" si="3"/>
        <v/>
      </c>
    </row>
    <row r="15" spans="1:13">
      <c r="A15" t="s">
        <v>531</v>
      </c>
      <c r="B15" t="s">
        <v>482</v>
      </c>
      <c r="C15" t="s">
        <v>517</v>
      </c>
      <c r="D15" t="s">
        <v>533</v>
      </c>
      <c r="E15">
        <v>0.95762234003859126</v>
      </c>
      <c r="F15">
        <v>2.6963740066343719E-2</v>
      </c>
      <c r="I15">
        <f t="shared" si="0"/>
        <v>0.95762234003859126</v>
      </c>
      <c r="J15" t="str">
        <f t="shared" si="1"/>
        <v/>
      </c>
      <c r="L15">
        <f t="shared" si="2"/>
        <v>2.6963740066343719E-2</v>
      </c>
      <c r="M15" t="str">
        <f t="shared" si="3"/>
        <v/>
      </c>
    </row>
    <row r="16" spans="1:13">
      <c r="A16" t="s">
        <v>531</v>
      </c>
      <c r="B16" t="s">
        <v>482</v>
      </c>
      <c r="C16" t="s">
        <v>517</v>
      </c>
      <c r="D16" t="s">
        <v>534</v>
      </c>
      <c r="E16">
        <v>-0.55297500330460281</v>
      </c>
      <c r="F16">
        <v>-8.9344579686746861E-2</v>
      </c>
      <c r="I16">
        <f t="shared" si="0"/>
        <v>-0.55297500330460281</v>
      </c>
      <c r="J16" t="str">
        <f t="shared" si="1"/>
        <v/>
      </c>
      <c r="L16">
        <f t="shared" si="2"/>
        <v>-8.9344579686746861E-2</v>
      </c>
      <c r="M16" t="str">
        <f t="shared" si="3"/>
        <v/>
      </c>
    </row>
    <row r="17" spans="1:13">
      <c r="A17" t="s">
        <v>535</v>
      </c>
      <c r="B17" t="s">
        <v>482</v>
      </c>
      <c r="C17" t="s">
        <v>517</v>
      </c>
      <c r="D17" t="s">
        <v>536</v>
      </c>
      <c r="E17">
        <v>0.21563416728977039</v>
      </c>
      <c r="F17">
        <v>-1.1432520336768609E-2</v>
      </c>
      <c r="I17">
        <f t="shared" si="0"/>
        <v>0.21563416728977039</v>
      </c>
      <c r="J17" t="str">
        <f t="shared" si="1"/>
        <v/>
      </c>
      <c r="L17">
        <f t="shared" si="2"/>
        <v>-1.1432520336768609E-2</v>
      </c>
      <c r="M17" t="str">
        <f t="shared" si="3"/>
        <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
  <sheetViews>
    <sheetView workbookViewId="0">
      <selection activeCell="K19" sqref="K19"/>
    </sheetView>
  </sheetViews>
  <sheetFormatPr defaultRowHeight="14.25"/>
  <cols>
    <col min="5" max="5" width="18.625" bestFit="1" customWidth="1"/>
    <col min="6" max="6" width="18.75" bestFit="1" customWidth="1"/>
    <col min="7" max="7" width="29.625" bestFit="1" customWidth="1"/>
  </cols>
  <sheetData>
    <row r="1" spans="1:13">
      <c r="A1" s="1" t="s">
        <v>0</v>
      </c>
      <c r="B1" s="1" t="s">
        <v>1</v>
      </c>
      <c r="C1" s="1" t="s">
        <v>2</v>
      </c>
      <c r="D1" s="1" t="s">
        <v>3</v>
      </c>
      <c r="E1" s="1" t="s">
        <v>4</v>
      </c>
      <c r="F1" s="1" t="s">
        <v>5</v>
      </c>
      <c r="G1" s="1" t="s">
        <v>6</v>
      </c>
      <c r="I1" s="2" t="s">
        <v>1391</v>
      </c>
      <c r="J1" s="2" t="s">
        <v>1392</v>
      </c>
      <c r="L1" s="2" t="s">
        <v>1393</v>
      </c>
      <c r="M1" s="2" t="s">
        <v>1394</v>
      </c>
    </row>
    <row r="2" spans="1:13">
      <c r="A2" t="s">
        <v>32</v>
      </c>
      <c r="B2" t="s">
        <v>33</v>
      </c>
      <c r="D2" t="s">
        <v>34</v>
      </c>
      <c r="E2">
        <v>-0.13488054731278989</v>
      </c>
      <c r="F2">
        <v>-0.1614757289001918</v>
      </c>
      <c r="G2">
        <v>0.71346200000000004</v>
      </c>
      <c r="I2">
        <f>IF(B2="eboyjr", E2,"")</f>
        <v>-0.13488054731278989</v>
      </c>
      <c r="J2" t="str">
        <f>IF(B2="eboyjr","",E2)</f>
        <v/>
      </c>
      <c r="L2">
        <f>IF(B2="eboyjr", F2,"")</f>
        <v>-0.1614757289001918</v>
      </c>
      <c r="M2" t="str">
        <f>IF(B2="eboyjr","",F2)</f>
        <v/>
      </c>
    </row>
    <row r="3" spans="1:13">
      <c r="A3" t="s">
        <v>32</v>
      </c>
      <c r="B3" t="s">
        <v>33</v>
      </c>
      <c r="D3" t="s">
        <v>35</v>
      </c>
      <c r="E3">
        <v>-0.48033122469685852</v>
      </c>
      <c r="F3">
        <v>-0.1614757289001918</v>
      </c>
      <c r="I3">
        <f t="shared" ref="I3:I17" si="0">IF(B3="eboyjr", E3,"")</f>
        <v>-0.48033122469685852</v>
      </c>
      <c r="J3" t="str">
        <f t="shared" ref="J3:J17" si="1">IF(B3="eboyjr","",E3)</f>
        <v/>
      </c>
      <c r="L3">
        <f t="shared" ref="L3:L17" si="2">IF(B3="eboyjr", F3,"")</f>
        <v>-0.1614757289001918</v>
      </c>
      <c r="M3" t="str">
        <f t="shared" ref="M3:M17" si="3">IF(B3="eboyjr","",F3)</f>
        <v/>
      </c>
    </row>
    <row r="4" spans="1:13">
      <c r="A4" t="s">
        <v>32</v>
      </c>
      <c r="B4" t="s">
        <v>33</v>
      </c>
      <c r="D4" t="s">
        <v>36</v>
      </c>
      <c r="E4">
        <v>0.11871875123709601</v>
      </c>
      <c r="F4">
        <v>-0.1503099872232771</v>
      </c>
      <c r="I4">
        <f t="shared" si="0"/>
        <v>0.11871875123709601</v>
      </c>
      <c r="J4" t="str">
        <f t="shared" si="1"/>
        <v/>
      </c>
      <c r="L4">
        <f t="shared" si="2"/>
        <v>-0.1503099872232771</v>
      </c>
      <c r="M4" t="str">
        <f t="shared" si="3"/>
        <v/>
      </c>
    </row>
    <row r="5" spans="1:13">
      <c r="A5" t="s">
        <v>32</v>
      </c>
      <c r="B5" t="s">
        <v>37</v>
      </c>
      <c r="C5" t="s">
        <v>33</v>
      </c>
      <c r="D5" t="s">
        <v>38</v>
      </c>
      <c r="E5">
        <v>-0.13488054731278989</v>
      </c>
      <c r="F5">
        <v>-0.1614757289001918</v>
      </c>
      <c r="I5" t="str">
        <f t="shared" si="0"/>
        <v/>
      </c>
      <c r="J5">
        <f t="shared" si="1"/>
        <v>-0.13488054731278989</v>
      </c>
      <c r="L5" t="str">
        <f t="shared" si="2"/>
        <v/>
      </c>
      <c r="M5">
        <f t="shared" si="3"/>
        <v>-0.1614757289001918</v>
      </c>
    </row>
    <row r="6" spans="1:13">
      <c r="A6" t="s">
        <v>32</v>
      </c>
      <c r="B6" t="s">
        <v>33</v>
      </c>
      <c r="D6" t="s">
        <v>39</v>
      </c>
      <c r="E6">
        <v>-0.79928011678255095</v>
      </c>
      <c r="F6">
        <v>-0.15383193960224109</v>
      </c>
      <c r="I6">
        <f t="shared" si="0"/>
        <v>-0.79928011678255095</v>
      </c>
      <c r="J6" t="str">
        <f t="shared" si="1"/>
        <v/>
      </c>
      <c r="L6">
        <f t="shared" si="2"/>
        <v>-0.15383193960224109</v>
      </c>
      <c r="M6" t="str">
        <f t="shared" si="3"/>
        <v/>
      </c>
    </row>
    <row r="7" spans="1:13">
      <c r="A7" t="s">
        <v>32</v>
      </c>
      <c r="B7" t="s">
        <v>33</v>
      </c>
      <c r="C7" t="s">
        <v>37</v>
      </c>
      <c r="D7" t="s">
        <v>40</v>
      </c>
      <c r="E7">
        <v>-0.57597932646728789</v>
      </c>
      <c r="F7">
        <v>-0.13491790968583861</v>
      </c>
      <c r="I7">
        <f t="shared" si="0"/>
        <v>-0.57597932646728789</v>
      </c>
      <c r="J7" t="str">
        <f t="shared" si="1"/>
        <v/>
      </c>
      <c r="L7">
        <f t="shared" si="2"/>
        <v>-0.13491790968583861</v>
      </c>
      <c r="M7" t="str">
        <f t="shared" si="3"/>
        <v/>
      </c>
    </row>
    <row r="8" spans="1:13">
      <c r="A8" t="s">
        <v>41</v>
      </c>
      <c r="B8" t="s">
        <v>37</v>
      </c>
      <c r="C8" t="s">
        <v>33</v>
      </c>
      <c r="D8" t="s">
        <v>42</v>
      </c>
      <c r="E8">
        <v>-0.11673989163509101</v>
      </c>
      <c r="F8">
        <v>4.6181061934533751E-3</v>
      </c>
      <c r="I8" t="str">
        <f t="shared" si="0"/>
        <v/>
      </c>
      <c r="J8">
        <f t="shared" si="1"/>
        <v>-0.11673989163509101</v>
      </c>
      <c r="L8" t="str">
        <f t="shared" si="2"/>
        <v/>
      </c>
      <c r="M8">
        <f t="shared" si="3"/>
        <v>4.6181061934533751E-3</v>
      </c>
    </row>
    <row r="9" spans="1:13">
      <c r="A9" t="s">
        <v>43</v>
      </c>
      <c r="B9" t="s">
        <v>33</v>
      </c>
      <c r="C9" t="s">
        <v>37</v>
      </c>
      <c r="D9" t="s">
        <v>44</v>
      </c>
      <c r="E9">
        <v>-0.1196464636625815</v>
      </c>
      <c r="F9">
        <v>-0.23806047581910589</v>
      </c>
      <c r="I9">
        <f t="shared" si="0"/>
        <v>-0.1196464636625815</v>
      </c>
      <c r="J9" t="str">
        <f t="shared" si="1"/>
        <v/>
      </c>
      <c r="L9">
        <f t="shared" si="2"/>
        <v>-0.23806047581910589</v>
      </c>
      <c r="M9" t="str">
        <f t="shared" si="3"/>
        <v/>
      </c>
    </row>
    <row r="10" spans="1:13">
      <c r="A10" t="s">
        <v>45</v>
      </c>
      <c r="B10" t="s">
        <v>37</v>
      </c>
      <c r="C10" t="s">
        <v>33</v>
      </c>
      <c r="D10" t="s">
        <v>46</v>
      </c>
      <c r="E10">
        <v>-0.35074168368603059</v>
      </c>
      <c r="F10">
        <v>-0.17401834031977731</v>
      </c>
      <c r="I10" t="str">
        <f t="shared" si="0"/>
        <v/>
      </c>
      <c r="J10">
        <f t="shared" si="1"/>
        <v>-0.35074168368603059</v>
      </c>
      <c r="L10" t="str">
        <f t="shared" si="2"/>
        <v/>
      </c>
      <c r="M10">
        <f t="shared" si="3"/>
        <v>-0.17401834031977731</v>
      </c>
    </row>
    <row r="11" spans="1:13">
      <c r="A11" t="s">
        <v>45</v>
      </c>
      <c r="B11" t="s">
        <v>33</v>
      </c>
      <c r="C11" t="s">
        <v>37</v>
      </c>
      <c r="D11" t="s">
        <v>47</v>
      </c>
      <c r="E11">
        <v>0.11871875123709601</v>
      </c>
      <c r="F11">
        <v>-0.1503099872232771</v>
      </c>
      <c r="I11">
        <f t="shared" si="0"/>
        <v>0.11871875123709601</v>
      </c>
      <c r="J11" t="str">
        <f t="shared" si="1"/>
        <v/>
      </c>
      <c r="L11">
        <f t="shared" si="2"/>
        <v>-0.1503099872232771</v>
      </c>
      <c r="M11" t="str">
        <f t="shared" si="3"/>
        <v/>
      </c>
    </row>
    <row r="12" spans="1:13">
      <c r="A12" t="s">
        <v>45</v>
      </c>
      <c r="B12" t="s">
        <v>37</v>
      </c>
      <c r="C12" t="s">
        <v>33</v>
      </c>
      <c r="D12" t="s">
        <v>47</v>
      </c>
      <c r="E12">
        <v>0.11871875123709601</v>
      </c>
      <c r="F12">
        <v>-0.1503099872232771</v>
      </c>
      <c r="I12" t="str">
        <f t="shared" si="0"/>
        <v/>
      </c>
      <c r="J12">
        <f t="shared" si="1"/>
        <v>0.11871875123709601</v>
      </c>
      <c r="L12" t="str">
        <f t="shared" si="2"/>
        <v/>
      </c>
      <c r="M12">
        <f t="shared" si="3"/>
        <v>-0.1503099872232771</v>
      </c>
    </row>
    <row r="13" spans="1:13">
      <c r="A13" t="s">
        <v>45</v>
      </c>
      <c r="B13" t="s">
        <v>33</v>
      </c>
      <c r="C13" t="s">
        <v>37</v>
      </c>
      <c r="D13" t="s">
        <v>48</v>
      </c>
      <c r="E13">
        <v>-0.90219431161106756</v>
      </c>
      <c r="F13">
        <v>-0.23812003752471669</v>
      </c>
      <c r="I13">
        <f t="shared" si="0"/>
        <v>-0.90219431161106756</v>
      </c>
      <c r="J13" t="str">
        <f t="shared" si="1"/>
        <v/>
      </c>
      <c r="L13">
        <f t="shared" si="2"/>
        <v>-0.23812003752471669</v>
      </c>
      <c r="M13" t="str">
        <f t="shared" si="3"/>
        <v/>
      </c>
    </row>
    <row r="14" spans="1:13">
      <c r="A14" t="s">
        <v>45</v>
      </c>
      <c r="B14" t="s">
        <v>37</v>
      </c>
      <c r="C14" t="s">
        <v>33</v>
      </c>
      <c r="D14" t="s">
        <v>49</v>
      </c>
      <c r="E14">
        <v>-0.83338577942615122</v>
      </c>
      <c r="F14">
        <v>-0.1943115952680563</v>
      </c>
      <c r="I14" t="str">
        <f t="shared" si="0"/>
        <v/>
      </c>
      <c r="J14">
        <f t="shared" si="1"/>
        <v>-0.83338577942615122</v>
      </c>
      <c r="L14" t="str">
        <f t="shared" si="2"/>
        <v/>
      </c>
      <c r="M14">
        <f t="shared" si="3"/>
        <v>-0.1943115952680563</v>
      </c>
    </row>
    <row r="15" spans="1:13">
      <c r="A15" t="s">
        <v>45</v>
      </c>
      <c r="B15" t="s">
        <v>33</v>
      </c>
      <c r="D15" t="s">
        <v>50</v>
      </c>
      <c r="E15">
        <v>-0.35195164362717313</v>
      </c>
      <c r="F15">
        <v>-0.26705905057479712</v>
      </c>
      <c r="I15">
        <f t="shared" si="0"/>
        <v>-0.35195164362717313</v>
      </c>
      <c r="J15" t="str">
        <f t="shared" si="1"/>
        <v/>
      </c>
      <c r="L15">
        <f t="shared" si="2"/>
        <v>-0.26705905057479712</v>
      </c>
      <c r="M15" t="str">
        <f t="shared" si="3"/>
        <v/>
      </c>
    </row>
    <row r="16" spans="1:13">
      <c r="A16" t="s">
        <v>45</v>
      </c>
      <c r="B16" t="s">
        <v>33</v>
      </c>
      <c r="C16" t="s">
        <v>37</v>
      </c>
      <c r="D16" t="s">
        <v>51</v>
      </c>
      <c r="E16">
        <v>0.94580331784362381</v>
      </c>
      <c r="F16">
        <v>8.8631466311644258E-2</v>
      </c>
      <c r="I16">
        <f t="shared" si="0"/>
        <v>0.94580331784362381</v>
      </c>
      <c r="J16" t="str">
        <f t="shared" si="1"/>
        <v/>
      </c>
      <c r="L16">
        <f t="shared" si="2"/>
        <v>8.8631466311644258E-2</v>
      </c>
      <c r="M16" t="str">
        <f t="shared" si="3"/>
        <v/>
      </c>
    </row>
    <row r="17" spans="1:13">
      <c r="A17" t="s">
        <v>45</v>
      </c>
      <c r="B17" t="s">
        <v>37</v>
      </c>
      <c r="C17" t="s">
        <v>33</v>
      </c>
      <c r="D17" t="s">
        <v>52</v>
      </c>
      <c r="E17">
        <v>-0.99278310769176259</v>
      </c>
      <c r="F17">
        <v>-0.35714065643503751</v>
      </c>
      <c r="I17" t="str">
        <f t="shared" si="0"/>
        <v/>
      </c>
      <c r="J17">
        <f t="shared" si="1"/>
        <v>-0.99278310769176259</v>
      </c>
      <c r="L17" t="str">
        <f t="shared" si="2"/>
        <v/>
      </c>
      <c r="M17">
        <f t="shared" si="3"/>
        <v>-0.35714065643503751</v>
      </c>
    </row>
  </sheetData>
  <phoneticPr fontId="2" type="noConversion"/>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7"/>
  <sheetViews>
    <sheetView workbookViewId="0">
      <selection activeCell="M2" sqref="M2:M17"/>
    </sheetView>
  </sheetViews>
  <sheetFormatPr defaultRowHeight="14.25"/>
  <cols>
    <col min="2" max="2" width="9.875" bestFit="1" customWidth="1"/>
    <col min="7" max="7" width="29.625" bestFit="1" customWidth="1"/>
  </cols>
  <sheetData>
    <row r="1" spans="1:13">
      <c r="A1" s="1" t="s">
        <v>0</v>
      </c>
      <c r="B1" s="1" t="s">
        <v>1</v>
      </c>
      <c r="C1" s="1" t="s">
        <v>2</v>
      </c>
      <c r="D1" s="1" t="s">
        <v>3</v>
      </c>
      <c r="E1" s="1" t="s">
        <v>4</v>
      </c>
      <c r="F1" s="1" t="s">
        <v>5</v>
      </c>
      <c r="G1" s="1" t="s">
        <v>6</v>
      </c>
      <c r="I1" s="2" t="s">
        <v>1391</v>
      </c>
      <c r="J1" s="2" t="s">
        <v>1392</v>
      </c>
      <c r="L1" s="2" t="s">
        <v>1393</v>
      </c>
      <c r="M1" s="2" t="s">
        <v>1394</v>
      </c>
    </row>
    <row r="2" spans="1:13">
      <c r="A2" t="s">
        <v>537</v>
      </c>
      <c r="B2" t="s">
        <v>538</v>
      </c>
      <c r="D2" t="s">
        <v>539</v>
      </c>
      <c r="E2">
        <v>-0.33073595904167558</v>
      </c>
      <c r="F2">
        <v>-0.11357565317245361</v>
      </c>
      <c r="G2">
        <v>0.57218100000000005</v>
      </c>
      <c r="I2">
        <f>IF(B2="ubidoobi2",E2,"")</f>
        <v>-0.33073595904167558</v>
      </c>
      <c r="J2" t="str">
        <f>IF(B2="ubidoobi2","",E2)</f>
        <v/>
      </c>
      <c r="L2">
        <f>IF(B2="ubidoobi2",F2,"")</f>
        <v>-0.11357565317245361</v>
      </c>
      <c r="M2" t="str">
        <f>IF(B2="ubidoobi2","",F2)</f>
        <v/>
      </c>
    </row>
    <row r="3" spans="1:13">
      <c r="A3" t="s">
        <v>540</v>
      </c>
      <c r="B3" t="s">
        <v>538</v>
      </c>
      <c r="D3" t="s">
        <v>541</v>
      </c>
      <c r="E3">
        <v>-0.154624457367674</v>
      </c>
      <c r="F3">
        <v>-0.1503099872232771</v>
      </c>
      <c r="I3">
        <f t="shared" ref="I3:I17" si="0">IF(B3="ubidoobi2",E3,"")</f>
        <v>-0.154624457367674</v>
      </c>
      <c r="J3" t="str">
        <f t="shared" ref="J3:J17" si="1">IF(B3="ubidoobi2","",E3)</f>
        <v/>
      </c>
      <c r="L3">
        <f t="shared" ref="L3:L17" si="2">IF(B3="ubidoobi2",F3,"")</f>
        <v>-0.1503099872232771</v>
      </c>
      <c r="M3" t="str">
        <f t="shared" ref="M3:M17" si="3">IF(B3="ubidoobi2","",F3)</f>
        <v/>
      </c>
    </row>
    <row r="4" spans="1:13">
      <c r="A4" t="s">
        <v>540</v>
      </c>
      <c r="B4" t="s">
        <v>538</v>
      </c>
      <c r="D4" t="s">
        <v>542</v>
      </c>
      <c r="E4">
        <v>-0.71594401252322371</v>
      </c>
      <c r="F4">
        <v>-0.25291280382873432</v>
      </c>
      <c r="I4">
        <f t="shared" si="0"/>
        <v>-0.71594401252322371</v>
      </c>
      <c r="J4" t="str">
        <f t="shared" si="1"/>
        <v/>
      </c>
      <c r="L4">
        <f t="shared" si="2"/>
        <v>-0.25291280382873432</v>
      </c>
      <c r="M4" t="str">
        <f t="shared" si="3"/>
        <v/>
      </c>
    </row>
    <row r="5" spans="1:13">
      <c r="A5" t="s">
        <v>540</v>
      </c>
      <c r="B5" t="s">
        <v>538</v>
      </c>
      <c r="D5" t="s">
        <v>543</v>
      </c>
      <c r="E5">
        <v>-0.92633957288736335</v>
      </c>
      <c r="F5">
        <v>-0.39205739420982999</v>
      </c>
      <c r="I5">
        <f t="shared" si="0"/>
        <v>-0.92633957288736335</v>
      </c>
      <c r="J5" t="str">
        <f t="shared" si="1"/>
        <v/>
      </c>
      <c r="L5">
        <f t="shared" si="2"/>
        <v>-0.39205739420982999</v>
      </c>
      <c r="M5" t="str">
        <f t="shared" si="3"/>
        <v/>
      </c>
    </row>
    <row r="6" spans="1:13">
      <c r="A6" t="s">
        <v>544</v>
      </c>
      <c r="B6" t="s">
        <v>538</v>
      </c>
      <c r="D6" t="s">
        <v>545</v>
      </c>
      <c r="E6">
        <v>-0.75119563299181613</v>
      </c>
      <c r="F6">
        <v>-0.14575660315911679</v>
      </c>
      <c r="I6">
        <f t="shared" si="0"/>
        <v>-0.75119563299181613</v>
      </c>
      <c r="J6" t="str">
        <f t="shared" si="1"/>
        <v/>
      </c>
      <c r="L6">
        <f t="shared" si="2"/>
        <v>-0.14575660315911679</v>
      </c>
      <c r="M6" t="str">
        <f t="shared" si="3"/>
        <v/>
      </c>
    </row>
    <row r="7" spans="1:13">
      <c r="A7" t="s">
        <v>546</v>
      </c>
      <c r="B7" t="s">
        <v>547</v>
      </c>
      <c r="C7" t="s">
        <v>538</v>
      </c>
      <c r="D7" t="s">
        <v>548</v>
      </c>
      <c r="E7">
        <v>-0.27543686498902709</v>
      </c>
      <c r="F7">
        <v>-0.1503099872232771</v>
      </c>
      <c r="I7" t="str">
        <f t="shared" si="0"/>
        <v/>
      </c>
      <c r="J7">
        <f t="shared" si="1"/>
        <v>-0.27543686498902709</v>
      </c>
      <c r="L7" t="str">
        <f t="shared" si="2"/>
        <v/>
      </c>
      <c r="M7">
        <f t="shared" si="3"/>
        <v>-0.1503099872232771</v>
      </c>
    </row>
    <row r="8" spans="1:13">
      <c r="A8" t="s">
        <v>549</v>
      </c>
      <c r="B8" t="s">
        <v>538</v>
      </c>
      <c r="C8" t="s">
        <v>547</v>
      </c>
      <c r="D8" t="s">
        <v>550</v>
      </c>
      <c r="E8">
        <v>0.4729688002126109</v>
      </c>
      <c r="F8">
        <v>-0.14319051375156569</v>
      </c>
      <c r="I8">
        <f t="shared" si="0"/>
        <v>0.4729688002126109</v>
      </c>
      <c r="J8" t="str">
        <f t="shared" si="1"/>
        <v/>
      </c>
      <c r="L8">
        <f t="shared" si="2"/>
        <v>-0.14319051375156569</v>
      </c>
      <c r="M8" t="str">
        <f t="shared" si="3"/>
        <v/>
      </c>
    </row>
    <row r="9" spans="1:13">
      <c r="A9" t="s">
        <v>551</v>
      </c>
      <c r="B9" t="s">
        <v>547</v>
      </c>
      <c r="C9" t="s">
        <v>538</v>
      </c>
      <c r="D9" t="s">
        <v>552</v>
      </c>
      <c r="E9">
        <v>-0.51031915579880582</v>
      </c>
      <c r="F9">
        <v>-0.1641286468749989</v>
      </c>
      <c r="I9" t="str">
        <f t="shared" si="0"/>
        <v/>
      </c>
      <c r="J9">
        <f t="shared" si="1"/>
        <v>-0.51031915579880582</v>
      </c>
      <c r="L9" t="str">
        <f t="shared" si="2"/>
        <v/>
      </c>
      <c r="M9">
        <f t="shared" si="3"/>
        <v>-0.1641286468749989</v>
      </c>
    </row>
    <row r="10" spans="1:13">
      <c r="A10" t="s">
        <v>553</v>
      </c>
      <c r="B10" t="s">
        <v>538</v>
      </c>
      <c r="C10" t="s">
        <v>547</v>
      </c>
      <c r="D10" t="s">
        <v>554</v>
      </c>
      <c r="E10">
        <v>-0.13974274527064701</v>
      </c>
      <c r="F10">
        <v>-0.1503099872232771</v>
      </c>
      <c r="I10">
        <f t="shared" si="0"/>
        <v>-0.13974274527064701</v>
      </c>
      <c r="J10" t="str">
        <f t="shared" si="1"/>
        <v/>
      </c>
      <c r="L10">
        <f t="shared" si="2"/>
        <v>-0.1503099872232771</v>
      </c>
      <c r="M10" t="str">
        <f t="shared" si="3"/>
        <v/>
      </c>
    </row>
    <row r="11" spans="1:13">
      <c r="A11" t="s">
        <v>555</v>
      </c>
      <c r="B11" t="s">
        <v>547</v>
      </c>
      <c r="C11" t="s">
        <v>538</v>
      </c>
      <c r="D11" t="s">
        <v>556</v>
      </c>
      <c r="E11">
        <v>-0.30818093985165351</v>
      </c>
      <c r="F11">
        <v>-0.15294539642399649</v>
      </c>
      <c r="I11" t="str">
        <f t="shared" si="0"/>
        <v/>
      </c>
      <c r="J11">
        <f t="shared" si="1"/>
        <v>-0.30818093985165351</v>
      </c>
      <c r="L11" t="str">
        <f t="shared" si="2"/>
        <v/>
      </c>
      <c r="M11">
        <f t="shared" si="3"/>
        <v>-0.15294539642399649</v>
      </c>
    </row>
    <row r="12" spans="1:13">
      <c r="A12" t="s">
        <v>555</v>
      </c>
      <c r="B12" t="s">
        <v>538</v>
      </c>
      <c r="C12" t="s">
        <v>547</v>
      </c>
      <c r="D12" t="s">
        <v>557</v>
      </c>
      <c r="E12">
        <v>0.1616283718735774</v>
      </c>
      <c r="F12">
        <v>-0.1123786592325843</v>
      </c>
      <c r="I12">
        <f t="shared" si="0"/>
        <v>0.1616283718735774</v>
      </c>
      <c r="J12" t="str">
        <f t="shared" si="1"/>
        <v/>
      </c>
      <c r="L12">
        <f t="shared" si="2"/>
        <v>-0.1123786592325843</v>
      </c>
      <c r="M12" t="str">
        <f t="shared" si="3"/>
        <v/>
      </c>
    </row>
    <row r="13" spans="1:13">
      <c r="A13" t="s">
        <v>558</v>
      </c>
      <c r="B13" t="s">
        <v>547</v>
      </c>
      <c r="C13" t="s">
        <v>538</v>
      </c>
      <c r="D13" t="s">
        <v>559</v>
      </c>
      <c r="E13">
        <v>-0.14757379549832761</v>
      </c>
      <c r="F13">
        <v>-0.1503099872232771</v>
      </c>
      <c r="I13" t="str">
        <f t="shared" si="0"/>
        <v/>
      </c>
      <c r="J13">
        <f t="shared" si="1"/>
        <v>-0.14757379549832761</v>
      </c>
      <c r="L13" t="str">
        <f t="shared" si="2"/>
        <v/>
      </c>
      <c r="M13">
        <f t="shared" si="3"/>
        <v>-0.1503099872232771</v>
      </c>
    </row>
    <row r="14" spans="1:13">
      <c r="A14" t="s">
        <v>560</v>
      </c>
      <c r="B14" t="s">
        <v>547</v>
      </c>
      <c r="C14" t="s">
        <v>538</v>
      </c>
      <c r="D14" t="s">
        <v>561</v>
      </c>
      <c r="E14">
        <v>0.13828219327134739</v>
      </c>
      <c r="F14">
        <v>-0.14513079755876601</v>
      </c>
      <c r="I14" t="str">
        <f t="shared" si="0"/>
        <v/>
      </c>
      <c r="J14">
        <f t="shared" si="1"/>
        <v>0.13828219327134739</v>
      </c>
      <c r="L14" t="str">
        <f t="shared" si="2"/>
        <v/>
      </c>
      <c r="M14">
        <f t="shared" si="3"/>
        <v>-0.14513079755876601</v>
      </c>
    </row>
    <row r="15" spans="1:13">
      <c r="A15" t="s">
        <v>562</v>
      </c>
      <c r="B15" t="s">
        <v>547</v>
      </c>
      <c r="C15" t="s">
        <v>538</v>
      </c>
      <c r="D15" t="s">
        <v>563</v>
      </c>
      <c r="E15">
        <v>-0.39014845600508419</v>
      </c>
      <c r="F15">
        <v>-0.17610183904086549</v>
      </c>
      <c r="I15" t="str">
        <f t="shared" si="0"/>
        <v/>
      </c>
      <c r="J15">
        <f t="shared" si="1"/>
        <v>-0.39014845600508419</v>
      </c>
      <c r="L15" t="str">
        <f t="shared" si="2"/>
        <v/>
      </c>
      <c r="M15">
        <f t="shared" si="3"/>
        <v>-0.17610183904086549</v>
      </c>
    </row>
    <row r="16" spans="1:13">
      <c r="A16" t="s">
        <v>564</v>
      </c>
      <c r="B16" t="s">
        <v>538</v>
      </c>
      <c r="C16" t="s">
        <v>547</v>
      </c>
      <c r="D16" t="s">
        <v>565</v>
      </c>
      <c r="E16">
        <v>-0.53799698663780182</v>
      </c>
      <c r="F16">
        <v>-0.1352342311854732</v>
      </c>
      <c r="I16">
        <f t="shared" si="0"/>
        <v>-0.53799698663780182</v>
      </c>
      <c r="J16" t="str">
        <f t="shared" si="1"/>
        <v/>
      </c>
      <c r="L16">
        <f t="shared" si="2"/>
        <v>-0.1352342311854732</v>
      </c>
      <c r="M16" t="str">
        <f t="shared" si="3"/>
        <v/>
      </c>
    </row>
    <row r="17" spans="1:13">
      <c r="A17" t="s">
        <v>397</v>
      </c>
      <c r="B17" t="s">
        <v>538</v>
      </c>
      <c r="C17" t="s">
        <v>547</v>
      </c>
      <c r="D17" t="s">
        <v>566</v>
      </c>
      <c r="E17">
        <v>-0.54827618379428888</v>
      </c>
      <c r="F17">
        <v>-0.13968735344810621</v>
      </c>
      <c r="I17">
        <f t="shared" si="0"/>
        <v>-0.54827618379428888</v>
      </c>
      <c r="J17" t="str">
        <f t="shared" si="1"/>
        <v/>
      </c>
      <c r="L17">
        <f t="shared" si="2"/>
        <v>-0.13968735344810621</v>
      </c>
      <c r="M17" t="str">
        <f t="shared" si="3"/>
        <v/>
      </c>
    </row>
  </sheetData>
  <phoneticPr fontId="2" type="noConversion"/>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7"/>
  <sheetViews>
    <sheetView tabSelected="1" workbookViewId="0">
      <selection activeCell="M2" sqref="M2:M17"/>
    </sheetView>
  </sheetViews>
  <sheetFormatPr defaultRowHeight="14.25"/>
  <cols>
    <col min="5" max="5" width="18.625" bestFit="1" customWidth="1"/>
    <col min="6" max="6" width="18.75" bestFit="1" customWidth="1"/>
    <col min="7" max="7" width="29.625" bestFit="1" customWidth="1"/>
  </cols>
  <sheetData>
    <row r="1" spans="1:13">
      <c r="A1" s="1" t="s">
        <v>0</v>
      </c>
      <c r="B1" s="1" t="s">
        <v>1</v>
      </c>
      <c r="C1" s="1" t="s">
        <v>2</v>
      </c>
      <c r="D1" s="1" t="s">
        <v>3</v>
      </c>
      <c r="E1" s="1" t="s">
        <v>4</v>
      </c>
      <c r="F1" s="1" t="s">
        <v>5</v>
      </c>
      <c r="G1" s="1" t="s">
        <v>6</v>
      </c>
      <c r="I1" s="2" t="s">
        <v>1391</v>
      </c>
      <c r="J1" s="2" t="s">
        <v>1392</v>
      </c>
      <c r="L1" s="2" t="s">
        <v>1393</v>
      </c>
      <c r="M1" s="2" t="s">
        <v>1394</v>
      </c>
    </row>
    <row r="2" spans="1:13">
      <c r="A2" t="s">
        <v>567</v>
      </c>
      <c r="B2" t="s">
        <v>568</v>
      </c>
      <c r="D2" t="s">
        <v>569</v>
      </c>
      <c r="E2">
        <v>-7.516470356798749E-2</v>
      </c>
      <c r="F2">
        <v>-0.15400096019152479</v>
      </c>
      <c r="G2">
        <v>0.69211699999999998</v>
      </c>
      <c r="I2">
        <f>IF(B2="xgt001",E2,"")</f>
        <v>-7.516470356798749E-2</v>
      </c>
      <c r="J2" t="str">
        <f>IF(B2="xgt001","",E2)</f>
        <v/>
      </c>
      <c r="L2">
        <f>IF(B2="xgt001",F2,"")</f>
        <v>-0.15400096019152479</v>
      </c>
      <c r="M2" t="str">
        <f>IF(B2="xgt001","",F2)</f>
        <v/>
      </c>
    </row>
    <row r="3" spans="1:13">
      <c r="A3" t="s">
        <v>570</v>
      </c>
      <c r="B3" t="s">
        <v>571</v>
      </c>
      <c r="C3" t="s">
        <v>568</v>
      </c>
      <c r="D3" t="s">
        <v>572</v>
      </c>
      <c r="E3">
        <v>-2.1608355947675181E-2</v>
      </c>
      <c r="F3">
        <v>-0.1727059976635115</v>
      </c>
      <c r="I3" t="str">
        <f t="shared" ref="I3:I17" si="0">IF(B3="xgt001",E3,"")</f>
        <v/>
      </c>
      <c r="J3">
        <f t="shared" ref="J3:J17" si="1">IF(B3="xgt001","",E3)</f>
        <v>-2.1608355947675181E-2</v>
      </c>
      <c r="L3" t="str">
        <f t="shared" ref="L3:L17" si="2">IF(B3="xgt001",F3,"")</f>
        <v/>
      </c>
      <c r="M3">
        <f t="shared" ref="M3:M17" si="3">IF(B3="xgt001","",F3)</f>
        <v>-0.1727059976635115</v>
      </c>
    </row>
    <row r="4" spans="1:13">
      <c r="A4" t="s">
        <v>573</v>
      </c>
      <c r="B4" t="s">
        <v>568</v>
      </c>
      <c r="C4" t="s">
        <v>571</v>
      </c>
      <c r="D4" t="s">
        <v>574</v>
      </c>
      <c r="E4">
        <v>-0.28434109553075299</v>
      </c>
      <c r="F4">
        <v>-0.19437600027613239</v>
      </c>
      <c r="I4">
        <f t="shared" si="0"/>
        <v>-0.28434109553075299</v>
      </c>
      <c r="J4" t="str">
        <f t="shared" si="1"/>
        <v/>
      </c>
      <c r="L4">
        <f t="shared" si="2"/>
        <v>-0.19437600027613239</v>
      </c>
      <c r="M4" t="str">
        <f t="shared" si="3"/>
        <v/>
      </c>
    </row>
    <row r="5" spans="1:13">
      <c r="A5" t="s">
        <v>575</v>
      </c>
      <c r="B5" t="s">
        <v>571</v>
      </c>
      <c r="C5" t="s">
        <v>568</v>
      </c>
      <c r="D5" t="s">
        <v>576</v>
      </c>
      <c r="E5">
        <v>-3.2038700059185798E-2</v>
      </c>
      <c r="F5">
        <v>-0.16186600323409331</v>
      </c>
      <c r="I5" t="str">
        <f t="shared" si="0"/>
        <v/>
      </c>
      <c r="J5">
        <f t="shared" si="1"/>
        <v>-3.2038700059185798E-2</v>
      </c>
      <c r="L5" t="str">
        <f t="shared" si="2"/>
        <v/>
      </c>
      <c r="M5">
        <f t="shared" si="3"/>
        <v>-0.16186600323409331</v>
      </c>
    </row>
    <row r="6" spans="1:13">
      <c r="A6" t="s">
        <v>577</v>
      </c>
      <c r="B6" t="s">
        <v>571</v>
      </c>
      <c r="C6" t="s">
        <v>568</v>
      </c>
      <c r="D6" t="s">
        <v>578</v>
      </c>
      <c r="E6">
        <v>-0.20082242988826729</v>
      </c>
      <c r="F6">
        <v>-0.14827103889633361</v>
      </c>
      <c r="I6" t="str">
        <f t="shared" si="0"/>
        <v/>
      </c>
      <c r="J6">
        <f t="shared" si="1"/>
        <v>-0.20082242988826729</v>
      </c>
      <c r="L6" t="str">
        <f t="shared" si="2"/>
        <v/>
      </c>
      <c r="M6">
        <f t="shared" si="3"/>
        <v>-0.14827103889633361</v>
      </c>
    </row>
    <row r="7" spans="1:13">
      <c r="A7" t="s">
        <v>577</v>
      </c>
      <c r="B7" t="s">
        <v>568</v>
      </c>
      <c r="C7" t="s">
        <v>571</v>
      </c>
      <c r="D7" t="s">
        <v>579</v>
      </c>
      <c r="E7">
        <v>-0.26414055083930521</v>
      </c>
      <c r="F7">
        <v>-0.13225628831659489</v>
      </c>
      <c r="I7">
        <f t="shared" si="0"/>
        <v>-0.26414055083930521</v>
      </c>
      <c r="J7" t="str">
        <f t="shared" si="1"/>
        <v/>
      </c>
      <c r="L7">
        <f t="shared" si="2"/>
        <v>-0.13225628831659489</v>
      </c>
      <c r="M7" t="str">
        <f t="shared" si="3"/>
        <v/>
      </c>
    </row>
    <row r="8" spans="1:13">
      <c r="A8" t="s">
        <v>580</v>
      </c>
      <c r="B8" t="s">
        <v>571</v>
      </c>
      <c r="C8" t="s">
        <v>568</v>
      </c>
      <c r="D8" t="s">
        <v>581</v>
      </c>
      <c r="E8">
        <v>-0.42683007458685962</v>
      </c>
      <c r="F8">
        <v>-0.1686323924455195</v>
      </c>
      <c r="I8" t="str">
        <f t="shared" si="0"/>
        <v/>
      </c>
      <c r="J8">
        <f t="shared" si="1"/>
        <v>-0.42683007458685962</v>
      </c>
      <c r="L8" t="str">
        <f t="shared" si="2"/>
        <v/>
      </c>
      <c r="M8">
        <f t="shared" si="3"/>
        <v>-0.1686323924455195</v>
      </c>
    </row>
    <row r="9" spans="1:13">
      <c r="A9" t="s">
        <v>580</v>
      </c>
      <c r="B9" t="s">
        <v>568</v>
      </c>
      <c r="C9" t="s">
        <v>571</v>
      </c>
      <c r="D9" t="s">
        <v>582</v>
      </c>
      <c r="E9">
        <v>-0.37393975535219059</v>
      </c>
      <c r="F9">
        <v>-0.1503099872232771</v>
      </c>
      <c r="I9">
        <f t="shared" si="0"/>
        <v>-0.37393975535219059</v>
      </c>
      <c r="J9" t="str">
        <f t="shared" si="1"/>
        <v/>
      </c>
      <c r="L9">
        <f t="shared" si="2"/>
        <v>-0.1503099872232771</v>
      </c>
      <c r="M9" t="str">
        <f t="shared" si="3"/>
        <v/>
      </c>
    </row>
    <row r="10" spans="1:13">
      <c r="A10" t="s">
        <v>583</v>
      </c>
      <c r="B10" t="s">
        <v>571</v>
      </c>
      <c r="C10" t="s">
        <v>568</v>
      </c>
      <c r="D10" t="s">
        <v>584</v>
      </c>
      <c r="E10">
        <v>0.1241471165925669</v>
      </c>
      <c r="F10">
        <v>-9.1116283358945616E-2</v>
      </c>
      <c r="I10" t="str">
        <f t="shared" si="0"/>
        <v/>
      </c>
      <c r="J10">
        <f t="shared" si="1"/>
        <v>0.1241471165925669</v>
      </c>
      <c r="L10" t="str">
        <f t="shared" si="2"/>
        <v/>
      </c>
      <c r="M10">
        <f t="shared" si="3"/>
        <v>-9.1116283358945616E-2</v>
      </c>
    </row>
    <row r="11" spans="1:13">
      <c r="A11" t="s">
        <v>585</v>
      </c>
      <c r="B11" t="s">
        <v>568</v>
      </c>
      <c r="C11" t="s">
        <v>571</v>
      </c>
      <c r="D11" t="s">
        <v>586</v>
      </c>
      <c r="E11">
        <v>-0.19820976538341559</v>
      </c>
      <c r="F11">
        <v>-0.1486906495840209</v>
      </c>
      <c r="I11">
        <f t="shared" si="0"/>
        <v>-0.19820976538341559</v>
      </c>
      <c r="J11" t="str">
        <f t="shared" si="1"/>
        <v/>
      </c>
      <c r="L11">
        <f t="shared" si="2"/>
        <v>-0.1486906495840209</v>
      </c>
      <c r="M11" t="str">
        <f t="shared" si="3"/>
        <v/>
      </c>
    </row>
    <row r="12" spans="1:13">
      <c r="A12" t="s">
        <v>587</v>
      </c>
      <c r="B12" t="s">
        <v>571</v>
      </c>
      <c r="C12" t="s">
        <v>568</v>
      </c>
      <c r="D12" t="s">
        <v>588</v>
      </c>
      <c r="E12">
        <v>0.1066826687951332</v>
      </c>
      <c r="F12">
        <v>-8.9102584328488943E-2</v>
      </c>
      <c r="I12" t="str">
        <f t="shared" si="0"/>
        <v/>
      </c>
      <c r="J12">
        <f t="shared" si="1"/>
        <v>0.1066826687951332</v>
      </c>
      <c r="L12" t="str">
        <f t="shared" si="2"/>
        <v/>
      </c>
      <c r="M12">
        <f t="shared" si="3"/>
        <v>-8.9102584328488943E-2</v>
      </c>
    </row>
    <row r="13" spans="1:13">
      <c r="A13" t="s">
        <v>589</v>
      </c>
      <c r="B13" t="s">
        <v>568</v>
      </c>
      <c r="C13" t="s">
        <v>571</v>
      </c>
      <c r="D13" t="s">
        <v>590</v>
      </c>
      <c r="E13">
        <v>0.41285093347594198</v>
      </c>
      <c r="F13">
        <v>2.6441672398120512E-2</v>
      </c>
      <c r="I13">
        <f t="shared" si="0"/>
        <v>0.41285093347594198</v>
      </c>
      <c r="J13" t="str">
        <f t="shared" si="1"/>
        <v/>
      </c>
      <c r="L13">
        <f t="shared" si="2"/>
        <v>2.6441672398120512E-2</v>
      </c>
      <c r="M13" t="str">
        <f t="shared" si="3"/>
        <v/>
      </c>
    </row>
    <row r="14" spans="1:13">
      <c r="A14" t="s">
        <v>591</v>
      </c>
      <c r="B14" t="s">
        <v>571</v>
      </c>
      <c r="C14" t="s">
        <v>568</v>
      </c>
      <c r="D14" t="s">
        <v>592</v>
      </c>
      <c r="E14">
        <v>-0.19319789155471229</v>
      </c>
      <c r="F14">
        <v>-0.1026255359839327</v>
      </c>
      <c r="I14" t="str">
        <f t="shared" si="0"/>
        <v/>
      </c>
      <c r="J14">
        <f t="shared" si="1"/>
        <v>-0.19319789155471229</v>
      </c>
      <c r="L14" t="str">
        <f t="shared" si="2"/>
        <v/>
      </c>
      <c r="M14">
        <f t="shared" si="3"/>
        <v>-0.1026255359839327</v>
      </c>
    </row>
    <row r="15" spans="1:13">
      <c r="A15" t="s">
        <v>591</v>
      </c>
      <c r="B15" t="s">
        <v>571</v>
      </c>
      <c r="C15" t="s">
        <v>568</v>
      </c>
      <c r="D15" t="s">
        <v>593</v>
      </c>
      <c r="E15">
        <v>-0.41822573526646561</v>
      </c>
      <c r="F15">
        <v>-0.15592872391209309</v>
      </c>
      <c r="I15" t="str">
        <f t="shared" si="0"/>
        <v/>
      </c>
      <c r="J15">
        <f t="shared" si="1"/>
        <v>-0.41822573526646561</v>
      </c>
      <c r="L15" t="str">
        <f t="shared" si="2"/>
        <v/>
      </c>
      <c r="M15">
        <f t="shared" si="3"/>
        <v>-0.15592872391209309</v>
      </c>
    </row>
    <row r="16" spans="1:13">
      <c r="A16" t="s">
        <v>594</v>
      </c>
      <c r="B16" t="s">
        <v>568</v>
      </c>
      <c r="C16" t="s">
        <v>571</v>
      </c>
      <c r="D16" t="s">
        <v>595</v>
      </c>
      <c r="E16">
        <v>-0.59659063553702163</v>
      </c>
      <c r="F16">
        <v>-0.14837991660919819</v>
      </c>
      <c r="I16">
        <f t="shared" si="0"/>
        <v>-0.59659063553702163</v>
      </c>
      <c r="J16" t="str">
        <f t="shared" si="1"/>
        <v/>
      </c>
      <c r="L16">
        <f t="shared" si="2"/>
        <v>-0.14837991660919819</v>
      </c>
      <c r="M16" t="str">
        <f t="shared" si="3"/>
        <v/>
      </c>
    </row>
    <row r="17" spans="1:13">
      <c r="A17" t="s">
        <v>594</v>
      </c>
      <c r="B17" t="s">
        <v>571</v>
      </c>
      <c r="C17" t="s">
        <v>568</v>
      </c>
      <c r="D17" t="s">
        <v>596</v>
      </c>
      <c r="E17">
        <v>-0.49361187900920322</v>
      </c>
      <c r="F17">
        <v>-0.13922398544658099</v>
      </c>
      <c r="I17" t="str">
        <f t="shared" si="0"/>
        <v/>
      </c>
      <c r="J17">
        <f t="shared" si="1"/>
        <v>-0.49361187900920322</v>
      </c>
      <c r="L17" t="str">
        <f t="shared" si="2"/>
        <v/>
      </c>
      <c r="M17">
        <f t="shared" si="3"/>
        <v>-0.13922398544658099</v>
      </c>
    </row>
  </sheetData>
  <phoneticPr fontId="2" type="noConversion"/>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597</v>
      </c>
      <c r="B2" t="s">
        <v>598</v>
      </c>
      <c r="C2" t="s">
        <v>599</v>
      </c>
      <c r="D2" t="s">
        <v>600</v>
      </c>
      <c r="E2">
        <v>-3.6413156238048749E-3</v>
      </c>
      <c r="F2">
        <v>-4.7969901678770133E-2</v>
      </c>
      <c r="G2">
        <v>0.57733299999999999</v>
      </c>
    </row>
    <row r="3" spans="1:13">
      <c r="A3" t="s">
        <v>601</v>
      </c>
      <c r="B3" t="s">
        <v>599</v>
      </c>
      <c r="C3" t="s">
        <v>598</v>
      </c>
      <c r="D3" t="s">
        <v>602</v>
      </c>
      <c r="E3">
        <v>-3.045272293544032E-2</v>
      </c>
      <c r="F3">
        <v>-0.1005100639377032</v>
      </c>
    </row>
    <row r="4" spans="1:13">
      <c r="A4" t="s">
        <v>601</v>
      </c>
      <c r="B4" t="s">
        <v>599</v>
      </c>
      <c r="C4" t="s">
        <v>598</v>
      </c>
      <c r="D4" t="s">
        <v>603</v>
      </c>
      <c r="E4">
        <v>-4.1333648676757713E-2</v>
      </c>
      <c r="F4">
        <v>-0.14941866895335801</v>
      </c>
    </row>
    <row r="5" spans="1:13">
      <c r="A5" t="s">
        <v>601</v>
      </c>
      <c r="B5" t="s">
        <v>599</v>
      </c>
      <c r="C5" t="s">
        <v>598</v>
      </c>
      <c r="D5" t="s">
        <v>604</v>
      </c>
      <c r="E5">
        <v>0.12479774525096719</v>
      </c>
      <c r="F5">
        <v>-0.16101959020515</v>
      </c>
    </row>
    <row r="6" spans="1:13">
      <c r="A6" t="s">
        <v>605</v>
      </c>
      <c r="B6" t="s">
        <v>598</v>
      </c>
      <c r="C6" t="s">
        <v>599</v>
      </c>
      <c r="D6" t="s">
        <v>606</v>
      </c>
      <c r="E6">
        <v>-0.56087101890443458</v>
      </c>
      <c r="F6">
        <v>-0.16480717762192501</v>
      </c>
    </row>
    <row r="7" spans="1:13">
      <c r="A7" t="s">
        <v>605</v>
      </c>
      <c r="B7" t="s">
        <v>599</v>
      </c>
      <c r="C7" t="s">
        <v>598</v>
      </c>
      <c r="D7" t="s">
        <v>607</v>
      </c>
      <c r="E7">
        <v>0.23091390294584199</v>
      </c>
      <c r="F7">
        <v>-0.14220779490785021</v>
      </c>
    </row>
    <row r="8" spans="1:13">
      <c r="A8" t="s">
        <v>605</v>
      </c>
      <c r="B8" t="s">
        <v>599</v>
      </c>
      <c r="C8" t="s">
        <v>598</v>
      </c>
      <c r="D8" t="s">
        <v>608</v>
      </c>
      <c r="E8">
        <v>-0.50547510081239477</v>
      </c>
      <c r="F8">
        <v>-7.8581871826742034E-2</v>
      </c>
    </row>
    <row r="9" spans="1:13">
      <c r="A9" t="s">
        <v>605</v>
      </c>
      <c r="B9" t="s">
        <v>599</v>
      </c>
      <c r="C9" t="s">
        <v>598</v>
      </c>
      <c r="D9" t="s">
        <v>609</v>
      </c>
      <c r="E9">
        <v>-0.43623063375208848</v>
      </c>
      <c r="F9">
        <v>-0.1156101047762023</v>
      </c>
    </row>
    <row r="10" spans="1:13">
      <c r="A10" t="s">
        <v>610</v>
      </c>
      <c r="B10" t="s">
        <v>599</v>
      </c>
      <c r="C10" t="s">
        <v>598</v>
      </c>
      <c r="D10" t="s">
        <v>611</v>
      </c>
      <c r="E10">
        <v>-0.36259135873433262</v>
      </c>
      <c r="F10">
        <v>-0.24689626983434451</v>
      </c>
    </row>
    <row r="11" spans="1:13">
      <c r="A11" t="s">
        <v>610</v>
      </c>
      <c r="B11" t="s">
        <v>599</v>
      </c>
      <c r="C11" t="s">
        <v>598</v>
      </c>
      <c r="D11" t="s">
        <v>612</v>
      </c>
      <c r="E11">
        <v>-0.48975436025552938</v>
      </c>
      <c r="F11">
        <v>-0.10375940656142631</v>
      </c>
    </row>
    <row r="12" spans="1:13">
      <c r="A12" t="s">
        <v>610</v>
      </c>
      <c r="B12" t="s">
        <v>598</v>
      </c>
      <c r="C12" t="s">
        <v>599</v>
      </c>
      <c r="D12" t="s">
        <v>613</v>
      </c>
      <c r="E12">
        <v>-0.63578415390228282</v>
      </c>
      <c r="F12">
        <v>-0.27165527413246587</v>
      </c>
    </row>
    <row r="13" spans="1:13">
      <c r="A13" t="s">
        <v>614</v>
      </c>
      <c r="B13" t="s">
        <v>599</v>
      </c>
      <c r="C13" t="s">
        <v>598</v>
      </c>
      <c r="D13" t="s">
        <v>615</v>
      </c>
      <c r="E13">
        <v>-0.24296904113630241</v>
      </c>
      <c r="F13">
        <v>-0.20892646359488079</v>
      </c>
    </row>
    <row r="14" spans="1:13">
      <c r="A14" t="s">
        <v>614</v>
      </c>
      <c r="B14" t="s">
        <v>598</v>
      </c>
      <c r="C14" t="s">
        <v>599</v>
      </c>
      <c r="D14" t="s">
        <v>616</v>
      </c>
      <c r="E14">
        <v>-0.5334659094303118</v>
      </c>
      <c r="F14">
        <v>-0.2189763688410527</v>
      </c>
    </row>
    <row r="15" spans="1:13">
      <c r="A15" t="s">
        <v>614</v>
      </c>
      <c r="B15" t="s">
        <v>599</v>
      </c>
      <c r="C15" t="s">
        <v>598</v>
      </c>
      <c r="D15" t="s">
        <v>617</v>
      </c>
      <c r="E15">
        <v>-0.8526504886292563</v>
      </c>
      <c r="F15">
        <v>-0.30502361967307812</v>
      </c>
    </row>
    <row r="16" spans="1:13">
      <c r="A16" t="s">
        <v>618</v>
      </c>
      <c r="B16" t="s">
        <v>598</v>
      </c>
      <c r="C16" t="s">
        <v>599</v>
      </c>
      <c r="D16" t="s">
        <v>619</v>
      </c>
      <c r="E16">
        <v>-0.69914981876242921</v>
      </c>
      <c r="F16">
        <v>-0.32708655594512559</v>
      </c>
    </row>
    <row r="17" spans="1:6">
      <c r="A17" t="s">
        <v>618</v>
      </c>
      <c r="B17" t="s">
        <v>599</v>
      </c>
      <c r="C17" t="s">
        <v>598</v>
      </c>
      <c r="D17" t="s">
        <v>620</v>
      </c>
      <c r="E17">
        <v>-0.35268397438526738</v>
      </c>
      <c r="F17">
        <v>-0.17664657056089769</v>
      </c>
    </row>
  </sheetData>
  <phoneticPr fontId="2" type="noConversion"/>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621</v>
      </c>
      <c r="B2" t="s">
        <v>622</v>
      </c>
      <c r="D2" t="s">
        <v>623</v>
      </c>
      <c r="E2">
        <v>0.1851351548291893</v>
      </c>
      <c r="F2">
        <v>-0.15330275370341909</v>
      </c>
      <c r="G2">
        <v>0.69216200000000005</v>
      </c>
    </row>
    <row r="3" spans="1:13">
      <c r="A3" t="s">
        <v>621</v>
      </c>
      <c r="B3" t="s">
        <v>622</v>
      </c>
      <c r="D3" t="s">
        <v>624</v>
      </c>
      <c r="E3">
        <v>-0.14757379549832761</v>
      </c>
      <c r="F3">
        <v>-0.1503099872232771</v>
      </c>
    </row>
    <row r="4" spans="1:13">
      <c r="A4" t="s">
        <v>621</v>
      </c>
      <c r="B4" t="s">
        <v>622</v>
      </c>
      <c r="D4" t="s">
        <v>247</v>
      </c>
      <c r="E4">
        <v>-0.88169477286901765</v>
      </c>
      <c r="F4">
        <v>-0.21687631619970041</v>
      </c>
    </row>
    <row r="5" spans="1:13">
      <c r="A5" t="s">
        <v>621</v>
      </c>
      <c r="B5" t="s">
        <v>622</v>
      </c>
      <c r="D5" t="s">
        <v>52</v>
      </c>
      <c r="E5">
        <v>-0.99278310769176259</v>
      </c>
      <c r="F5">
        <v>-0.35714065643503751</v>
      </c>
    </row>
    <row r="6" spans="1:13">
      <c r="A6" t="s">
        <v>625</v>
      </c>
      <c r="B6" t="s">
        <v>622</v>
      </c>
      <c r="D6" t="s">
        <v>626</v>
      </c>
      <c r="E6">
        <v>-0.31543971767787932</v>
      </c>
      <c r="F6">
        <v>-0.24873672262752261</v>
      </c>
    </row>
    <row r="7" spans="1:13">
      <c r="A7" t="s">
        <v>625</v>
      </c>
      <c r="B7" t="s">
        <v>622</v>
      </c>
      <c r="D7" t="s">
        <v>627</v>
      </c>
      <c r="E7">
        <v>-0.875876370193446</v>
      </c>
      <c r="F7">
        <v>-0.26699264496214231</v>
      </c>
    </row>
    <row r="8" spans="1:13">
      <c r="A8" t="s">
        <v>628</v>
      </c>
      <c r="B8" t="s">
        <v>622</v>
      </c>
      <c r="D8" t="s">
        <v>629</v>
      </c>
      <c r="E8">
        <v>-0.44907262459397629</v>
      </c>
      <c r="F8">
        <v>-0.10235195925683351</v>
      </c>
    </row>
    <row r="9" spans="1:13">
      <c r="A9" t="s">
        <v>628</v>
      </c>
      <c r="B9" t="s">
        <v>630</v>
      </c>
      <c r="C9" t="s">
        <v>622</v>
      </c>
      <c r="D9" t="s">
        <v>631</v>
      </c>
      <c r="E9">
        <v>-0.77736850196569995</v>
      </c>
      <c r="F9">
        <v>-0.28461855321511847</v>
      </c>
    </row>
    <row r="10" spans="1:13">
      <c r="A10" t="s">
        <v>628</v>
      </c>
      <c r="B10" t="s">
        <v>622</v>
      </c>
      <c r="C10" t="s">
        <v>630</v>
      </c>
      <c r="D10" t="s">
        <v>632</v>
      </c>
      <c r="E10">
        <v>-0.71511205130480016</v>
      </c>
      <c r="F10">
        <v>-0.2477817865900315</v>
      </c>
    </row>
    <row r="11" spans="1:13">
      <c r="A11" t="s">
        <v>633</v>
      </c>
      <c r="B11" t="s">
        <v>630</v>
      </c>
      <c r="C11" t="s">
        <v>622</v>
      </c>
      <c r="D11" t="s">
        <v>634</v>
      </c>
      <c r="E11">
        <v>0.71318610597259546</v>
      </c>
      <c r="F11">
        <v>-0.12674151879166021</v>
      </c>
    </row>
    <row r="12" spans="1:13">
      <c r="A12" t="s">
        <v>633</v>
      </c>
      <c r="B12" t="s">
        <v>630</v>
      </c>
      <c r="C12" t="s">
        <v>622</v>
      </c>
      <c r="D12" t="s">
        <v>635</v>
      </c>
      <c r="E12">
        <v>0.31405497238951591</v>
      </c>
      <c r="F12">
        <v>-3.4529666301785937E-2</v>
      </c>
    </row>
    <row r="13" spans="1:13">
      <c r="A13" t="s">
        <v>636</v>
      </c>
      <c r="B13" t="s">
        <v>630</v>
      </c>
      <c r="C13" t="s">
        <v>622</v>
      </c>
      <c r="D13" t="s">
        <v>637</v>
      </c>
      <c r="E13">
        <v>-0.63522487956680207</v>
      </c>
      <c r="F13">
        <v>-0.168912773604594</v>
      </c>
    </row>
    <row r="14" spans="1:13">
      <c r="A14" t="s">
        <v>636</v>
      </c>
      <c r="B14" t="s">
        <v>622</v>
      </c>
      <c r="C14" t="s">
        <v>630</v>
      </c>
      <c r="D14" t="s">
        <v>638</v>
      </c>
      <c r="E14">
        <v>3.9843985033400253E-2</v>
      </c>
      <c r="F14">
        <v>-0.1506293173279091</v>
      </c>
    </row>
    <row r="15" spans="1:13">
      <c r="A15" t="s">
        <v>636</v>
      </c>
      <c r="B15" t="s">
        <v>630</v>
      </c>
      <c r="C15" t="s">
        <v>622</v>
      </c>
      <c r="D15" t="s">
        <v>639</v>
      </c>
      <c r="E15">
        <v>-0.45205850329385711</v>
      </c>
      <c r="F15">
        <v>-0.1435252226448592</v>
      </c>
    </row>
    <row r="16" spans="1:13">
      <c r="A16" t="s">
        <v>640</v>
      </c>
      <c r="B16" t="s">
        <v>630</v>
      </c>
      <c r="C16" t="s">
        <v>622</v>
      </c>
      <c r="D16" t="s">
        <v>641</v>
      </c>
      <c r="E16">
        <v>-0.60575552740083261</v>
      </c>
      <c r="F16">
        <v>-0.1657145100789649</v>
      </c>
    </row>
    <row r="17" spans="1:6">
      <c r="A17" t="s">
        <v>642</v>
      </c>
      <c r="B17" t="s">
        <v>630</v>
      </c>
      <c r="C17" t="s">
        <v>622</v>
      </c>
      <c r="D17" t="s">
        <v>643</v>
      </c>
      <c r="E17">
        <v>-5.9480625209493758E-2</v>
      </c>
      <c r="F17">
        <v>-0.21291882914426041</v>
      </c>
    </row>
  </sheetData>
  <phoneticPr fontId="2" type="noConversion"/>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644</v>
      </c>
      <c r="B2" t="s">
        <v>645</v>
      </c>
      <c r="D2" t="s">
        <v>646</v>
      </c>
      <c r="E2">
        <v>-0.16499370733149521</v>
      </c>
      <c r="F2">
        <v>-0.1503099872232771</v>
      </c>
      <c r="G2">
        <v>0.74519599999999997</v>
      </c>
    </row>
    <row r="3" spans="1:13">
      <c r="A3" t="s">
        <v>644</v>
      </c>
      <c r="B3" t="s">
        <v>647</v>
      </c>
      <c r="C3" t="s">
        <v>645</v>
      </c>
      <c r="D3" t="s">
        <v>648</v>
      </c>
      <c r="E3">
        <v>-0.17471208074031949</v>
      </c>
      <c r="F3">
        <v>-0.1503099872232771</v>
      </c>
    </row>
    <row r="4" spans="1:13">
      <c r="A4" t="s">
        <v>644</v>
      </c>
      <c r="B4" t="s">
        <v>645</v>
      </c>
      <c r="D4" t="s">
        <v>140</v>
      </c>
      <c r="E4">
        <v>0.35014718349750379</v>
      </c>
      <c r="F4">
        <v>-0.1212956464331411</v>
      </c>
    </row>
    <row r="5" spans="1:13">
      <c r="A5" t="s">
        <v>644</v>
      </c>
      <c r="B5" t="s">
        <v>647</v>
      </c>
      <c r="C5" t="s">
        <v>645</v>
      </c>
      <c r="D5" t="s">
        <v>649</v>
      </c>
      <c r="E5">
        <v>0.1106757036638204</v>
      </c>
      <c r="F5">
        <v>-0.14653501483662179</v>
      </c>
    </row>
    <row r="6" spans="1:13">
      <c r="A6" t="s">
        <v>650</v>
      </c>
      <c r="B6" t="s">
        <v>645</v>
      </c>
      <c r="C6" t="s">
        <v>647</v>
      </c>
      <c r="D6" t="s">
        <v>651</v>
      </c>
      <c r="E6">
        <v>-8.4813407368183658E-2</v>
      </c>
      <c r="F6">
        <v>-0.1414734073505137</v>
      </c>
    </row>
    <row r="7" spans="1:13">
      <c r="A7" t="s">
        <v>650</v>
      </c>
      <c r="B7" t="s">
        <v>647</v>
      </c>
      <c r="C7" t="s">
        <v>645</v>
      </c>
      <c r="D7" t="s">
        <v>652</v>
      </c>
      <c r="E7">
        <v>-0.62205886066522464</v>
      </c>
      <c r="F7">
        <v>-0.16900136375251759</v>
      </c>
    </row>
    <row r="8" spans="1:13">
      <c r="A8" t="s">
        <v>653</v>
      </c>
      <c r="B8" t="s">
        <v>645</v>
      </c>
      <c r="C8" t="s">
        <v>647</v>
      </c>
      <c r="D8" t="s">
        <v>654</v>
      </c>
      <c r="E8">
        <v>0.1379005469128545</v>
      </c>
      <c r="F8">
        <v>-3.2424591455333218E-2</v>
      </c>
    </row>
    <row r="9" spans="1:13">
      <c r="A9" t="s">
        <v>653</v>
      </c>
      <c r="B9" t="s">
        <v>647</v>
      </c>
      <c r="C9" t="s">
        <v>645</v>
      </c>
      <c r="D9" t="s">
        <v>655</v>
      </c>
      <c r="E9">
        <v>-0.30590083510585719</v>
      </c>
      <c r="F9">
        <v>-0.1503099872232771</v>
      </c>
    </row>
    <row r="10" spans="1:13">
      <c r="A10" t="s">
        <v>653</v>
      </c>
      <c r="B10" t="s">
        <v>645</v>
      </c>
      <c r="E10">
        <v>-0.14757379549832761</v>
      </c>
      <c r="F10">
        <v>-0.1503099872232771</v>
      </c>
    </row>
    <row r="11" spans="1:13">
      <c r="A11" t="s">
        <v>653</v>
      </c>
      <c r="B11" t="s">
        <v>647</v>
      </c>
      <c r="C11" t="s">
        <v>645</v>
      </c>
      <c r="D11" t="s">
        <v>656</v>
      </c>
      <c r="E11">
        <v>0.1379005469128545</v>
      </c>
      <c r="F11">
        <v>-3.2424591455333218E-2</v>
      </c>
    </row>
    <row r="12" spans="1:13">
      <c r="A12" t="s">
        <v>653</v>
      </c>
      <c r="B12" t="s">
        <v>645</v>
      </c>
      <c r="D12" t="s">
        <v>247</v>
      </c>
      <c r="E12">
        <v>-0.88169477286901765</v>
      </c>
      <c r="F12">
        <v>-0.21687631619970041</v>
      </c>
    </row>
    <row r="13" spans="1:13">
      <c r="A13" t="s">
        <v>657</v>
      </c>
      <c r="B13" t="s">
        <v>645</v>
      </c>
      <c r="C13" t="s">
        <v>647</v>
      </c>
      <c r="D13" t="s">
        <v>658</v>
      </c>
      <c r="E13">
        <v>0.57329751188177624</v>
      </c>
      <c r="F13">
        <v>-8.8689418518257901E-2</v>
      </c>
    </row>
    <row r="14" spans="1:13">
      <c r="A14" t="s">
        <v>657</v>
      </c>
      <c r="B14" t="s">
        <v>647</v>
      </c>
      <c r="C14" t="s">
        <v>645</v>
      </c>
      <c r="D14" t="s">
        <v>659</v>
      </c>
      <c r="E14">
        <v>0.38637688118594848</v>
      </c>
      <c r="F14">
        <v>-2.6232788246319579E-2</v>
      </c>
    </row>
    <row r="15" spans="1:13">
      <c r="A15" t="s">
        <v>660</v>
      </c>
      <c r="B15" t="s">
        <v>645</v>
      </c>
      <c r="C15" t="s">
        <v>647</v>
      </c>
      <c r="D15" t="s">
        <v>661</v>
      </c>
      <c r="E15">
        <v>-0.13537609894809499</v>
      </c>
      <c r="F15">
        <v>-0.1486450453953875</v>
      </c>
    </row>
    <row r="16" spans="1:13">
      <c r="A16" t="s">
        <v>662</v>
      </c>
      <c r="B16" t="s">
        <v>647</v>
      </c>
      <c r="C16" t="s">
        <v>645</v>
      </c>
      <c r="D16" t="s">
        <v>663</v>
      </c>
      <c r="E16">
        <v>-0.16721538787127119</v>
      </c>
      <c r="F16">
        <v>-0.1473939672968051</v>
      </c>
    </row>
    <row r="17" spans="1:6">
      <c r="A17" t="s">
        <v>662</v>
      </c>
      <c r="B17" t="s">
        <v>645</v>
      </c>
      <c r="C17" t="s">
        <v>647</v>
      </c>
      <c r="D17" t="s">
        <v>664</v>
      </c>
      <c r="E17">
        <v>2.8570243867202642E-2</v>
      </c>
      <c r="F17">
        <v>-0.14516037613083391</v>
      </c>
    </row>
  </sheetData>
  <phoneticPr fontId="2" type="noConversion"/>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665</v>
      </c>
      <c r="B2" t="s">
        <v>666</v>
      </c>
      <c r="C2" t="s">
        <v>667</v>
      </c>
      <c r="D2" t="s">
        <v>668</v>
      </c>
      <c r="E2">
        <v>-0.17412502670724581</v>
      </c>
      <c r="F2">
        <v>-0.14641145422941629</v>
      </c>
      <c r="G2">
        <v>0.80948100000000001</v>
      </c>
    </row>
    <row r="3" spans="1:13">
      <c r="A3" t="s">
        <v>665</v>
      </c>
      <c r="B3" t="s">
        <v>666</v>
      </c>
      <c r="C3" t="s">
        <v>667</v>
      </c>
      <c r="D3" t="s">
        <v>669</v>
      </c>
      <c r="E3">
        <v>-0.93697901027955366</v>
      </c>
      <c r="F3">
        <v>-0.25406553988616742</v>
      </c>
    </row>
    <row r="4" spans="1:13">
      <c r="A4" t="s">
        <v>670</v>
      </c>
      <c r="B4" t="s">
        <v>667</v>
      </c>
      <c r="C4" t="s">
        <v>666</v>
      </c>
      <c r="D4" t="s">
        <v>671</v>
      </c>
      <c r="E4">
        <v>-0.93344920438462298</v>
      </c>
      <c r="F4">
        <v>-0.30052753433793927</v>
      </c>
    </row>
    <row r="5" spans="1:13">
      <c r="A5" t="s">
        <v>672</v>
      </c>
      <c r="B5" t="s">
        <v>666</v>
      </c>
      <c r="D5" t="s">
        <v>673</v>
      </c>
      <c r="E5">
        <v>-6.6745256227671579E-2</v>
      </c>
      <c r="F5">
        <v>-0.1503099872232771</v>
      </c>
    </row>
    <row r="6" spans="1:13">
      <c r="A6" t="s">
        <v>674</v>
      </c>
      <c r="B6" t="s">
        <v>666</v>
      </c>
      <c r="E6">
        <v>-0.14757379549832761</v>
      </c>
      <c r="F6">
        <v>-0.1503099872232771</v>
      </c>
    </row>
    <row r="7" spans="1:13">
      <c r="A7" t="s">
        <v>675</v>
      </c>
      <c r="B7" t="s">
        <v>666</v>
      </c>
      <c r="E7">
        <v>-0.14757379549832761</v>
      </c>
      <c r="F7">
        <v>-0.1503099872232771</v>
      </c>
    </row>
    <row r="8" spans="1:13">
      <c r="A8" t="s">
        <v>675</v>
      </c>
      <c r="B8" t="s">
        <v>666</v>
      </c>
      <c r="D8" t="s">
        <v>676</v>
      </c>
      <c r="E8">
        <v>0.55755518820079653</v>
      </c>
      <c r="F8">
        <v>7.0305139954343074E-3</v>
      </c>
    </row>
    <row r="9" spans="1:13">
      <c r="A9" t="s">
        <v>675</v>
      </c>
      <c r="B9" t="s">
        <v>666</v>
      </c>
      <c r="C9" t="s">
        <v>667</v>
      </c>
      <c r="D9" t="s">
        <v>677</v>
      </c>
      <c r="E9">
        <v>0.71233609065781223</v>
      </c>
      <c r="F9">
        <v>-2.8338348741627491E-2</v>
      </c>
    </row>
    <row r="10" spans="1:13">
      <c r="A10" t="s">
        <v>678</v>
      </c>
      <c r="B10" t="s">
        <v>666</v>
      </c>
      <c r="C10" t="s">
        <v>667</v>
      </c>
      <c r="D10" t="s">
        <v>679</v>
      </c>
      <c r="E10">
        <v>-0.54723911398922342</v>
      </c>
      <c r="F10">
        <v>-8.055032744325713E-2</v>
      </c>
    </row>
    <row r="11" spans="1:13">
      <c r="A11" t="s">
        <v>680</v>
      </c>
      <c r="B11" t="s">
        <v>666</v>
      </c>
      <c r="C11" t="s">
        <v>667</v>
      </c>
      <c r="D11" t="s">
        <v>681</v>
      </c>
      <c r="E11">
        <v>-0.1796986663455582</v>
      </c>
      <c r="F11">
        <v>-0.1503099872232771</v>
      </c>
    </row>
    <row r="12" spans="1:13">
      <c r="A12" t="s">
        <v>680</v>
      </c>
      <c r="B12" t="s">
        <v>667</v>
      </c>
      <c r="C12" t="s">
        <v>666</v>
      </c>
      <c r="D12" t="s">
        <v>682</v>
      </c>
      <c r="E12">
        <v>-0.52515713377980999</v>
      </c>
      <c r="F12">
        <v>-0.1503099872232771</v>
      </c>
    </row>
    <row r="13" spans="1:13">
      <c r="A13" t="s">
        <v>683</v>
      </c>
      <c r="B13" t="s">
        <v>666</v>
      </c>
      <c r="C13" t="s">
        <v>667</v>
      </c>
      <c r="D13" t="s">
        <v>684</v>
      </c>
      <c r="E13">
        <v>-0.14757379549832761</v>
      </c>
      <c r="F13">
        <v>-0.1503099872232771</v>
      </c>
    </row>
    <row r="14" spans="1:13">
      <c r="A14" t="s">
        <v>685</v>
      </c>
      <c r="B14" t="s">
        <v>667</v>
      </c>
      <c r="D14" t="s">
        <v>686</v>
      </c>
      <c r="E14">
        <v>-0.14757379549832761</v>
      </c>
      <c r="F14">
        <v>-0.1503099872232771</v>
      </c>
    </row>
    <row r="15" spans="1:13">
      <c r="A15" t="s">
        <v>685</v>
      </c>
      <c r="B15" t="s">
        <v>666</v>
      </c>
      <c r="C15" t="s">
        <v>667</v>
      </c>
      <c r="D15" t="s">
        <v>687</v>
      </c>
      <c r="E15">
        <v>0.46125893354079972</v>
      </c>
      <c r="F15">
        <v>-3.7908461301117857E-2</v>
      </c>
    </row>
    <row r="16" spans="1:13">
      <c r="A16" t="s">
        <v>688</v>
      </c>
      <c r="B16" t="s">
        <v>666</v>
      </c>
      <c r="C16" t="s">
        <v>667</v>
      </c>
      <c r="D16" t="s">
        <v>689</v>
      </c>
      <c r="E16">
        <v>0.48064405576057129</v>
      </c>
      <c r="F16">
        <v>-0.15103666239203259</v>
      </c>
    </row>
    <row r="17" spans="1:6">
      <c r="A17" t="s">
        <v>688</v>
      </c>
      <c r="B17" t="s">
        <v>666</v>
      </c>
      <c r="C17" t="s">
        <v>667</v>
      </c>
      <c r="D17" t="s">
        <v>690</v>
      </c>
      <c r="E17">
        <v>-0.38498649370125387</v>
      </c>
      <c r="F17">
        <v>-0.1686323924455195</v>
      </c>
    </row>
  </sheetData>
  <phoneticPr fontId="2" type="noConversion"/>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691</v>
      </c>
      <c r="B2" t="s">
        <v>692</v>
      </c>
      <c r="D2" t="s">
        <v>693</v>
      </c>
      <c r="E2">
        <v>0.97540255041035562</v>
      </c>
      <c r="F2">
        <v>5.325249583042041E-2</v>
      </c>
      <c r="G2">
        <v>0.81779500000000005</v>
      </c>
    </row>
    <row r="3" spans="1:13">
      <c r="A3" t="s">
        <v>691</v>
      </c>
      <c r="B3" t="s">
        <v>692</v>
      </c>
      <c r="D3" t="s">
        <v>694</v>
      </c>
      <c r="E3">
        <v>-0.67561553475601555</v>
      </c>
      <c r="F3">
        <v>-0.28884214328868257</v>
      </c>
    </row>
    <row r="4" spans="1:13">
      <c r="A4" t="s">
        <v>695</v>
      </c>
      <c r="B4" t="s">
        <v>692</v>
      </c>
      <c r="D4" t="s">
        <v>696</v>
      </c>
      <c r="E4">
        <v>0.88780902125703243</v>
      </c>
      <c r="F4">
        <v>5.5556403338145988E-2</v>
      </c>
    </row>
    <row r="5" spans="1:13">
      <c r="A5" t="s">
        <v>697</v>
      </c>
      <c r="B5" t="s">
        <v>698</v>
      </c>
      <c r="C5" t="s">
        <v>692</v>
      </c>
      <c r="D5" t="s">
        <v>699</v>
      </c>
      <c r="E5">
        <v>-0.207866165948456</v>
      </c>
      <c r="F5">
        <v>-5.0364344231024372E-2</v>
      </c>
    </row>
    <row r="6" spans="1:13">
      <c r="A6" t="s">
        <v>700</v>
      </c>
      <c r="B6" t="s">
        <v>698</v>
      </c>
      <c r="C6" t="s">
        <v>692</v>
      </c>
      <c r="D6" t="s">
        <v>701</v>
      </c>
      <c r="E6">
        <v>0.23941107480915941</v>
      </c>
      <c r="F6">
        <v>-8.5878881556480602E-2</v>
      </c>
    </row>
    <row r="7" spans="1:13">
      <c r="A7" t="s">
        <v>702</v>
      </c>
      <c r="B7" t="s">
        <v>698</v>
      </c>
      <c r="C7" t="s">
        <v>692</v>
      </c>
      <c r="D7" t="s">
        <v>703</v>
      </c>
      <c r="E7">
        <v>0.21587196256214239</v>
      </c>
      <c r="F7">
        <v>-8.3224320033160715E-2</v>
      </c>
    </row>
    <row r="8" spans="1:13">
      <c r="A8" t="s">
        <v>704</v>
      </c>
      <c r="B8" t="s">
        <v>698</v>
      </c>
      <c r="C8" t="s">
        <v>692</v>
      </c>
      <c r="D8" t="s">
        <v>705</v>
      </c>
      <c r="E8">
        <v>-0.41513184003234582</v>
      </c>
      <c r="F8">
        <v>-0.1503099872232771</v>
      </c>
    </row>
    <row r="9" spans="1:13">
      <c r="A9" t="s">
        <v>706</v>
      </c>
      <c r="B9" t="s">
        <v>698</v>
      </c>
      <c r="C9" t="s">
        <v>692</v>
      </c>
      <c r="D9" t="s">
        <v>707</v>
      </c>
      <c r="E9">
        <v>-0.44804258895734012</v>
      </c>
      <c r="F9">
        <v>-0.21971300998713891</v>
      </c>
    </row>
    <row r="10" spans="1:13">
      <c r="A10" t="s">
        <v>708</v>
      </c>
      <c r="B10" t="s">
        <v>698</v>
      </c>
      <c r="C10" t="s">
        <v>692</v>
      </c>
      <c r="D10" t="s">
        <v>709</v>
      </c>
      <c r="E10">
        <v>-0.51747147661956516</v>
      </c>
      <c r="F10">
        <v>-0.15708672096492851</v>
      </c>
    </row>
    <row r="11" spans="1:13">
      <c r="A11" t="s">
        <v>708</v>
      </c>
      <c r="B11" t="s">
        <v>698</v>
      </c>
      <c r="C11" t="s">
        <v>692</v>
      </c>
      <c r="D11" t="s">
        <v>710</v>
      </c>
      <c r="E11">
        <v>0.6367841652180426</v>
      </c>
      <c r="F11">
        <v>-0.13713604433522769</v>
      </c>
    </row>
    <row r="12" spans="1:13">
      <c r="A12" t="s">
        <v>711</v>
      </c>
      <c r="B12" t="s">
        <v>698</v>
      </c>
      <c r="C12" t="s">
        <v>692</v>
      </c>
      <c r="D12" t="s">
        <v>712</v>
      </c>
      <c r="E12">
        <v>-0.1856557259336169</v>
      </c>
      <c r="F12">
        <v>-0.16186600323409331</v>
      </c>
    </row>
    <row r="13" spans="1:13">
      <c r="A13" t="s">
        <v>713</v>
      </c>
      <c r="B13" t="s">
        <v>698</v>
      </c>
      <c r="C13" t="s">
        <v>692</v>
      </c>
      <c r="D13" t="s">
        <v>714</v>
      </c>
      <c r="E13">
        <v>-0.14757379549832761</v>
      </c>
      <c r="F13">
        <v>-0.1503099872232771</v>
      </c>
    </row>
    <row r="14" spans="1:13">
      <c r="A14" t="s">
        <v>715</v>
      </c>
      <c r="B14" t="s">
        <v>698</v>
      </c>
      <c r="C14" t="s">
        <v>692</v>
      </c>
      <c r="D14" t="s">
        <v>716</v>
      </c>
      <c r="E14">
        <v>-0.2374822506263754</v>
      </c>
      <c r="F14">
        <v>-0.1503099872232771</v>
      </c>
    </row>
    <row r="15" spans="1:13">
      <c r="A15" t="s">
        <v>717</v>
      </c>
      <c r="B15" t="s">
        <v>698</v>
      </c>
      <c r="C15" t="s">
        <v>692</v>
      </c>
      <c r="D15" t="s">
        <v>718</v>
      </c>
      <c r="E15">
        <v>-0.30803862858231562</v>
      </c>
      <c r="F15">
        <v>-0.1473481846326847</v>
      </c>
    </row>
    <row r="16" spans="1:13">
      <c r="A16" t="s">
        <v>719</v>
      </c>
      <c r="B16" t="s">
        <v>698</v>
      </c>
      <c r="C16" t="s">
        <v>692</v>
      </c>
      <c r="D16" t="s">
        <v>720</v>
      </c>
      <c r="E16">
        <v>-7.4146813286672053E-2</v>
      </c>
      <c r="F16">
        <v>-0.14096690306551421</v>
      </c>
    </row>
    <row r="17" spans="1:6">
      <c r="A17" t="s">
        <v>721</v>
      </c>
      <c r="B17" t="s">
        <v>698</v>
      </c>
      <c r="C17" t="s">
        <v>692</v>
      </c>
      <c r="D17" t="s">
        <v>722</v>
      </c>
      <c r="E17">
        <v>-0.19271061441955031</v>
      </c>
      <c r="F17">
        <v>-0.23740518475220929</v>
      </c>
    </row>
  </sheetData>
  <phoneticPr fontId="2" type="noConversion"/>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723</v>
      </c>
      <c r="B2" t="s">
        <v>724</v>
      </c>
      <c r="D2" t="s">
        <v>725</v>
      </c>
      <c r="E2">
        <v>0.14525749140246361</v>
      </c>
      <c r="F2">
        <v>-0.1121261048108641</v>
      </c>
      <c r="G2">
        <v>1.396E-2</v>
      </c>
    </row>
    <row r="3" spans="1:13">
      <c r="A3" t="s">
        <v>726</v>
      </c>
      <c r="B3" t="s">
        <v>727</v>
      </c>
      <c r="C3" t="s">
        <v>724</v>
      </c>
      <c r="D3" t="s">
        <v>728</v>
      </c>
      <c r="E3">
        <v>5.304534286182272E-2</v>
      </c>
      <c r="F3">
        <v>-0.1503099872232771</v>
      </c>
    </row>
    <row r="4" spans="1:13">
      <c r="A4" t="s">
        <v>729</v>
      </c>
      <c r="B4" t="s">
        <v>727</v>
      </c>
      <c r="C4" t="s">
        <v>724</v>
      </c>
      <c r="D4" t="s">
        <v>730</v>
      </c>
      <c r="E4">
        <v>-0.12975520865251691</v>
      </c>
      <c r="F4">
        <v>-5.1104491573047577E-2</v>
      </c>
    </row>
    <row r="5" spans="1:13">
      <c r="A5" t="s">
        <v>731</v>
      </c>
      <c r="B5" t="s">
        <v>724</v>
      </c>
      <c r="C5" t="s">
        <v>727</v>
      </c>
      <c r="D5" t="s">
        <v>732</v>
      </c>
      <c r="E5">
        <v>-0.64491585280487307</v>
      </c>
      <c r="F5">
        <v>1.7638534923736571E-2</v>
      </c>
    </row>
    <row r="6" spans="1:13">
      <c r="A6" t="s">
        <v>733</v>
      </c>
      <c r="B6" t="s">
        <v>727</v>
      </c>
      <c r="C6" t="s">
        <v>724</v>
      </c>
      <c r="E6">
        <v>-0.14757379549832761</v>
      </c>
      <c r="F6">
        <v>-0.1503099872232771</v>
      </c>
    </row>
    <row r="7" spans="1:13">
      <c r="A7" t="s">
        <v>734</v>
      </c>
      <c r="B7" t="s">
        <v>727</v>
      </c>
      <c r="C7" t="s">
        <v>724</v>
      </c>
      <c r="D7" t="s">
        <v>735</v>
      </c>
      <c r="E7">
        <v>-0.34408533324226959</v>
      </c>
      <c r="F7">
        <v>-0.14880546134094841</v>
      </c>
    </row>
    <row r="8" spans="1:13">
      <c r="A8" t="s">
        <v>736</v>
      </c>
      <c r="B8" t="s">
        <v>724</v>
      </c>
      <c r="C8" t="s">
        <v>727</v>
      </c>
      <c r="D8" t="s">
        <v>737</v>
      </c>
      <c r="E8">
        <v>-0.29576449472564198</v>
      </c>
      <c r="F8">
        <v>-0.1706487179540257</v>
      </c>
    </row>
    <row r="9" spans="1:13">
      <c r="A9" t="s">
        <v>738</v>
      </c>
      <c r="B9" t="s">
        <v>727</v>
      </c>
      <c r="C9" t="s">
        <v>724</v>
      </c>
      <c r="D9" t="s">
        <v>739</v>
      </c>
      <c r="E9">
        <v>-0.55816006434910514</v>
      </c>
      <c r="F9">
        <v>-0.24458533122275841</v>
      </c>
    </row>
    <row r="10" spans="1:13">
      <c r="A10" t="s">
        <v>740</v>
      </c>
      <c r="B10" t="s">
        <v>727</v>
      </c>
      <c r="C10" t="s">
        <v>724</v>
      </c>
      <c r="D10" t="s">
        <v>741</v>
      </c>
      <c r="E10">
        <v>-0.62388477685892196</v>
      </c>
      <c r="F10">
        <v>-0.1503099872232771</v>
      </c>
    </row>
    <row r="11" spans="1:13">
      <c r="A11" t="s">
        <v>740</v>
      </c>
      <c r="B11" t="s">
        <v>724</v>
      </c>
      <c r="C11" t="s">
        <v>727</v>
      </c>
      <c r="D11" t="s">
        <v>742</v>
      </c>
      <c r="E11">
        <v>-0.46378528811327219</v>
      </c>
      <c r="F11">
        <v>-0.1620490523241665</v>
      </c>
    </row>
    <row r="12" spans="1:13">
      <c r="A12" t="s">
        <v>740</v>
      </c>
      <c r="B12" t="s">
        <v>727</v>
      </c>
      <c r="C12" t="s">
        <v>724</v>
      </c>
      <c r="D12" t="s">
        <v>743</v>
      </c>
      <c r="E12">
        <v>-0.14757379549832761</v>
      </c>
      <c r="F12">
        <v>-0.1503099872232771</v>
      </c>
    </row>
    <row r="13" spans="1:13">
      <c r="A13" t="s">
        <v>744</v>
      </c>
      <c r="B13" t="s">
        <v>727</v>
      </c>
      <c r="C13" t="s">
        <v>724</v>
      </c>
      <c r="D13" t="s">
        <v>745</v>
      </c>
      <c r="E13">
        <v>0.54754321451384502</v>
      </c>
      <c r="F13">
        <v>-6.8766957542333418E-2</v>
      </c>
    </row>
    <row r="14" spans="1:13">
      <c r="A14" t="s">
        <v>744</v>
      </c>
      <c r="B14" t="s">
        <v>724</v>
      </c>
      <c r="C14" t="s">
        <v>727</v>
      </c>
      <c r="D14" t="s">
        <v>746</v>
      </c>
      <c r="E14">
        <v>4.8807678151422618E-2</v>
      </c>
      <c r="F14">
        <v>-0.16547093277761701</v>
      </c>
    </row>
    <row r="15" spans="1:13">
      <c r="A15" t="s">
        <v>747</v>
      </c>
      <c r="B15" t="s">
        <v>724</v>
      </c>
      <c r="C15" t="s">
        <v>727</v>
      </c>
      <c r="D15" t="s">
        <v>748</v>
      </c>
      <c r="E15">
        <v>-0.5259620367588731</v>
      </c>
      <c r="F15">
        <v>-0.15907269072338301</v>
      </c>
    </row>
    <row r="16" spans="1:13">
      <c r="A16" t="s">
        <v>749</v>
      </c>
      <c r="B16" t="s">
        <v>724</v>
      </c>
      <c r="C16" t="s">
        <v>727</v>
      </c>
      <c r="D16" t="s">
        <v>750</v>
      </c>
      <c r="E16">
        <v>6.0051074367190697E-2</v>
      </c>
      <c r="F16">
        <v>-0.1867512108627836</v>
      </c>
    </row>
    <row r="17" spans="1:6">
      <c r="A17" t="s">
        <v>751</v>
      </c>
      <c r="B17" t="s">
        <v>727</v>
      </c>
      <c r="C17" t="s">
        <v>724</v>
      </c>
      <c r="D17" t="s">
        <v>752</v>
      </c>
      <c r="E17">
        <v>-0.41029605951716691</v>
      </c>
      <c r="F17">
        <v>1.66356465152715E-2</v>
      </c>
    </row>
  </sheetData>
  <phoneticPr fontId="2" type="noConversion"/>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753</v>
      </c>
      <c r="B2" t="s">
        <v>754</v>
      </c>
      <c r="D2" t="s">
        <v>755</v>
      </c>
      <c r="E2">
        <v>-0.14757379549832761</v>
      </c>
      <c r="F2">
        <v>-0.1503099872232771</v>
      </c>
      <c r="G2">
        <v>0.33203500000000002</v>
      </c>
    </row>
    <row r="3" spans="1:13">
      <c r="A3" t="s">
        <v>756</v>
      </c>
      <c r="B3" t="s">
        <v>754</v>
      </c>
      <c r="D3" t="s">
        <v>757</v>
      </c>
      <c r="E3">
        <v>-0.1188657208325203</v>
      </c>
      <c r="F3">
        <v>-1.760317471691325E-2</v>
      </c>
    </row>
    <row r="4" spans="1:13">
      <c r="A4" t="s">
        <v>756</v>
      </c>
      <c r="B4" t="s">
        <v>754</v>
      </c>
      <c r="D4" t="s">
        <v>758</v>
      </c>
      <c r="E4">
        <v>1.233704475894903E-2</v>
      </c>
      <c r="F4">
        <v>-0.1503099872232771</v>
      </c>
    </row>
    <row r="5" spans="1:13">
      <c r="A5" t="s">
        <v>759</v>
      </c>
      <c r="B5" t="s">
        <v>754</v>
      </c>
      <c r="D5" t="s">
        <v>760</v>
      </c>
      <c r="E5">
        <v>-7.6004673978189441E-2</v>
      </c>
      <c r="F5">
        <v>-0.1503099872232771</v>
      </c>
    </row>
    <row r="6" spans="1:13">
      <c r="A6" t="s">
        <v>759</v>
      </c>
      <c r="B6" t="s">
        <v>754</v>
      </c>
      <c r="D6" t="s">
        <v>761</v>
      </c>
      <c r="E6">
        <v>-0.44612734048509117</v>
      </c>
      <c r="F6">
        <v>-0.16268644470046159</v>
      </c>
    </row>
    <row r="7" spans="1:13">
      <c r="A7" t="s">
        <v>759</v>
      </c>
      <c r="B7" t="s">
        <v>754</v>
      </c>
      <c r="D7" t="s">
        <v>762</v>
      </c>
      <c r="E7">
        <v>-0.10335400317740361</v>
      </c>
      <c r="F7">
        <v>-0.15103666239203259</v>
      </c>
    </row>
    <row r="8" spans="1:13">
      <c r="A8" t="s">
        <v>763</v>
      </c>
      <c r="B8" t="s">
        <v>754</v>
      </c>
      <c r="D8" t="s">
        <v>764</v>
      </c>
      <c r="E8">
        <v>-0.1359610875977158</v>
      </c>
      <c r="F8">
        <v>-0.14421299730244089</v>
      </c>
    </row>
    <row r="9" spans="1:13">
      <c r="A9" t="s">
        <v>763</v>
      </c>
      <c r="B9" t="s">
        <v>754</v>
      </c>
      <c r="D9" t="s">
        <v>765</v>
      </c>
      <c r="E9">
        <v>8.9096772327849516E-2</v>
      </c>
      <c r="F9">
        <v>-9.1620172391902399E-2</v>
      </c>
    </row>
    <row r="10" spans="1:13">
      <c r="A10" t="s">
        <v>766</v>
      </c>
      <c r="B10" t="s">
        <v>754</v>
      </c>
      <c r="D10" t="s">
        <v>767</v>
      </c>
      <c r="E10">
        <v>0.63670043827536338</v>
      </c>
      <c r="F10">
        <v>-0.11911049658865699</v>
      </c>
    </row>
    <row r="11" spans="1:13">
      <c r="A11" t="s">
        <v>766</v>
      </c>
      <c r="B11" t="s">
        <v>754</v>
      </c>
      <c r="D11" t="s">
        <v>768</v>
      </c>
      <c r="E11">
        <v>-0.14757379549832761</v>
      </c>
      <c r="F11">
        <v>-0.1503099872232771</v>
      </c>
    </row>
    <row r="12" spans="1:13">
      <c r="A12" t="s">
        <v>769</v>
      </c>
      <c r="B12" t="s">
        <v>770</v>
      </c>
      <c r="C12" t="s">
        <v>754</v>
      </c>
      <c r="D12" t="s">
        <v>771</v>
      </c>
      <c r="E12">
        <v>-0.28527536230034972</v>
      </c>
      <c r="F12">
        <v>-1.919160783963858E-2</v>
      </c>
    </row>
    <row r="13" spans="1:13">
      <c r="A13" t="s">
        <v>772</v>
      </c>
      <c r="B13" t="s">
        <v>770</v>
      </c>
      <c r="C13" t="s">
        <v>754</v>
      </c>
      <c r="D13" t="s">
        <v>773</v>
      </c>
      <c r="E13">
        <v>0.30835087214426921</v>
      </c>
      <c r="F13">
        <v>-0.1238011191991046</v>
      </c>
    </row>
    <row r="14" spans="1:13">
      <c r="A14" t="s">
        <v>774</v>
      </c>
      <c r="B14" t="s">
        <v>770</v>
      </c>
      <c r="C14" t="s">
        <v>754</v>
      </c>
      <c r="D14" t="s">
        <v>775</v>
      </c>
      <c r="E14">
        <v>-0.79076199807360537</v>
      </c>
      <c r="F14">
        <v>-0.22724505801058209</v>
      </c>
    </row>
    <row r="15" spans="1:13">
      <c r="A15" t="s">
        <v>776</v>
      </c>
      <c r="B15" t="s">
        <v>770</v>
      </c>
      <c r="C15" t="s">
        <v>754</v>
      </c>
      <c r="D15" t="s">
        <v>777</v>
      </c>
      <c r="E15">
        <v>-0.53837458994895826</v>
      </c>
      <c r="F15">
        <v>-0.1568483460946665</v>
      </c>
    </row>
    <row r="16" spans="1:13">
      <c r="A16" t="s">
        <v>776</v>
      </c>
      <c r="B16" t="s">
        <v>770</v>
      </c>
      <c r="C16" t="s">
        <v>754</v>
      </c>
      <c r="D16" t="s">
        <v>778</v>
      </c>
      <c r="E16">
        <v>-0.26799220184868011</v>
      </c>
      <c r="F16">
        <v>-0.11336908319465901</v>
      </c>
    </row>
    <row r="17" spans="1:6">
      <c r="A17" t="s">
        <v>776</v>
      </c>
      <c r="B17" t="s">
        <v>770</v>
      </c>
      <c r="C17" t="s">
        <v>754</v>
      </c>
      <c r="D17" t="s">
        <v>779</v>
      </c>
      <c r="E17">
        <v>-0.46609291892812332</v>
      </c>
      <c r="F17">
        <v>-0.14152203751949541</v>
      </c>
    </row>
  </sheetData>
  <phoneticPr fontId="2" type="noConversion"/>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780</v>
      </c>
      <c r="B2" t="s">
        <v>781</v>
      </c>
      <c r="D2" t="s">
        <v>782</v>
      </c>
      <c r="E2">
        <v>-0.41451094988771059</v>
      </c>
      <c r="F2">
        <v>-0.1645309210671225</v>
      </c>
      <c r="G2">
        <v>-5.8380000000000003E-3</v>
      </c>
    </row>
    <row r="3" spans="1:13">
      <c r="A3" t="s">
        <v>783</v>
      </c>
      <c r="B3" t="s">
        <v>781</v>
      </c>
      <c r="D3" t="s">
        <v>784</v>
      </c>
      <c r="E3">
        <v>-5.9309117160940839E-2</v>
      </c>
      <c r="F3">
        <v>4.1814738705840522E-2</v>
      </c>
    </row>
    <row r="4" spans="1:13">
      <c r="A4" t="s">
        <v>785</v>
      </c>
      <c r="B4" t="s">
        <v>781</v>
      </c>
      <c r="D4" t="s">
        <v>786</v>
      </c>
      <c r="E4">
        <v>-0.74355228062657708</v>
      </c>
      <c r="F4">
        <v>-4.3047151101361043E-2</v>
      </c>
    </row>
    <row r="5" spans="1:13">
      <c r="A5" t="s">
        <v>787</v>
      </c>
      <c r="B5" t="s">
        <v>781</v>
      </c>
      <c r="D5" t="s">
        <v>788</v>
      </c>
      <c r="E5">
        <v>0.1726775704994612</v>
      </c>
      <c r="F5">
        <v>-9.3658703454504333E-2</v>
      </c>
    </row>
    <row r="6" spans="1:13">
      <c r="A6" t="s">
        <v>787</v>
      </c>
      <c r="B6" t="s">
        <v>781</v>
      </c>
      <c r="D6" t="s">
        <v>789</v>
      </c>
      <c r="E6">
        <v>-0.4078642075934229</v>
      </c>
      <c r="F6">
        <v>3.4681734366455159E-3</v>
      </c>
    </row>
    <row r="7" spans="1:13">
      <c r="A7" t="s">
        <v>790</v>
      </c>
      <c r="B7" t="s">
        <v>781</v>
      </c>
      <c r="D7" t="s">
        <v>791</v>
      </c>
      <c r="E7">
        <v>0.47740756754636759</v>
      </c>
      <c r="F7">
        <v>-9.0729054441004042E-2</v>
      </c>
    </row>
    <row r="8" spans="1:13">
      <c r="A8" t="s">
        <v>792</v>
      </c>
      <c r="B8" t="s">
        <v>781</v>
      </c>
      <c r="D8" t="s">
        <v>793</v>
      </c>
      <c r="E8">
        <v>0.32558131328630102</v>
      </c>
      <c r="F8">
        <v>-0.1503099872232771</v>
      </c>
    </row>
    <row r="9" spans="1:13">
      <c r="A9" t="s">
        <v>792</v>
      </c>
      <c r="B9" t="s">
        <v>781</v>
      </c>
      <c r="D9" t="s">
        <v>794</v>
      </c>
      <c r="E9">
        <v>-0.10959449692762149</v>
      </c>
      <c r="F9">
        <v>-0.1475499826361365</v>
      </c>
    </row>
    <row r="10" spans="1:13">
      <c r="A10" t="s">
        <v>792</v>
      </c>
      <c r="B10" t="s">
        <v>781</v>
      </c>
      <c r="D10" t="s">
        <v>795</v>
      </c>
      <c r="E10">
        <v>-8.761804817804647E-2</v>
      </c>
      <c r="F10">
        <v>-0.21686059718952941</v>
      </c>
    </row>
    <row r="11" spans="1:13">
      <c r="A11" t="s">
        <v>796</v>
      </c>
      <c r="B11" t="s">
        <v>781</v>
      </c>
      <c r="D11" t="s">
        <v>797</v>
      </c>
      <c r="E11">
        <v>-0.1737641846986486</v>
      </c>
      <c r="F11">
        <v>-0.1486906495840209</v>
      </c>
    </row>
    <row r="12" spans="1:13">
      <c r="A12" t="s">
        <v>796</v>
      </c>
      <c r="B12" t="s">
        <v>798</v>
      </c>
      <c r="C12" t="s">
        <v>781</v>
      </c>
      <c r="D12" t="s">
        <v>799</v>
      </c>
      <c r="E12">
        <v>-0.44950807204489579</v>
      </c>
      <c r="F12">
        <v>-0.15095349853224529</v>
      </c>
    </row>
    <row r="13" spans="1:13">
      <c r="A13" t="s">
        <v>796</v>
      </c>
      <c r="B13" t="s">
        <v>781</v>
      </c>
      <c r="D13" t="s">
        <v>800</v>
      </c>
      <c r="E13">
        <v>0.1305185382256733</v>
      </c>
      <c r="F13">
        <v>-0.1271633730876344</v>
      </c>
    </row>
    <row r="14" spans="1:13">
      <c r="A14" t="s">
        <v>796</v>
      </c>
      <c r="B14" t="s">
        <v>781</v>
      </c>
      <c r="C14" t="s">
        <v>798</v>
      </c>
      <c r="D14" t="s">
        <v>801</v>
      </c>
      <c r="E14">
        <v>-0.49975038761029272</v>
      </c>
      <c r="F14">
        <v>-0.18123569414542559</v>
      </c>
    </row>
    <row r="15" spans="1:13">
      <c r="A15" t="s">
        <v>802</v>
      </c>
      <c r="B15" t="s">
        <v>781</v>
      </c>
      <c r="D15" t="s">
        <v>803</v>
      </c>
      <c r="E15">
        <v>-0.2179098485387127</v>
      </c>
      <c r="F15">
        <v>-8.4812079541923269E-2</v>
      </c>
    </row>
    <row r="16" spans="1:13">
      <c r="A16" t="s">
        <v>802</v>
      </c>
      <c r="B16" t="s">
        <v>781</v>
      </c>
      <c r="D16" t="s">
        <v>804</v>
      </c>
      <c r="E16">
        <v>-0.49688690526783169</v>
      </c>
      <c r="F16">
        <v>-0.1503099872232771</v>
      </c>
    </row>
    <row r="17" spans="1:6">
      <c r="A17" t="s">
        <v>805</v>
      </c>
      <c r="B17" t="s">
        <v>798</v>
      </c>
      <c r="C17" t="s">
        <v>781</v>
      </c>
      <c r="D17" t="s">
        <v>806</v>
      </c>
      <c r="E17">
        <v>-0.2575416446705549</v>
      </c>
      <c r="F17">
        <v>-0.1667019354297716</v>
      </c>
    </row>
  </sheetData>
  <phoneticPr fontId="2"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7"/>
  <sheetViews>
    <sheetView topLeftCell="F1" workbookViewId="0">
      <selection activeCell="I2" sqref="I2"/>
    </sheetView>
  </sheetViews>
  <sheetFormatPr defaultRowHeight="14.25"/>
  <cols>
    <col min="5" max="5" width="18.625" bestFit="1" customWidth="1"/>
    <col min="6" max="6" width="18.75" bestFit="1" customWidth="1"/>
    <col min="7" max="7" width="29.625" bestFit="1" customWidth="1"/>
    <col min="9" max="9" width="12.375" bestFit="1" customWidth="1"/>
    <col min="10" max="10" width="9.5" bestFit="1" customWidth="1"/>
    <col min="12" max="12" width="12.5" bestFit="1" customWidth="1"/>
    <col min="13" max="13" width="9.625" bestFit="1" customWidth="1"/>
  </cols>
  <sheetData>
    <row r="1" spans="1:13">
      <c r="A1" s="1" t="s">
        <v>0</v>
      </c>
      <c r="B1" s="1" t="s">
        <v>1</v>
      </c>
      <c r="C1" s="1" t="s">
        <v>2</v>
      </c>
      <c r="D1" s="1" t="s">
        <v>3</v>
      </c>
      <c r="E1" s="1" t="s">
        <v>4</v>
      </c>
      <c r="F1" s="1" t="s">
        <v>5</v>
      </c>
      <c r="G1" s="1" t="s">
        <v>6</v>
      </c>
      <c r="I1" s="2" t="s">
        <v>1391</v>
      </c>
      <c r="J1" s="2" t="s">
        <v>1392</v>
      </c>
      <c r="L1" s="2" t="s">
        <v>1393</v>
      </c>
      <c r="M1" s="2" t="s">
        <v>1394</v>
      </c>
    </row>
    <row r="2" spans="1:13">
      <c r="A2" t="s">
        <v>53</v>
      </c>
      <c r="B2" t="s">
        <v>54</v>
      </c>
      <c r="C2" t="s">
        <v>55</v>
      </c>
      <c r="D2" t="s">
        <v>56</v>
      </c>
      <c r="E2">
        <v>-0.56620408136659539</v>
      </c>
      <c r="F2">
        <v>-0.1503099872232771</v>
      </c>
      <c r="G2">
        <v>0.77860200000000002</v>
      </c>
      <c r="I2">
        <f>IF(B2="sion",E2,"")</f>
        <v>-0.56620408136659539</v>
      </c>
      <c r="J2" t="str">
        <f t="shared" ref="J2:J17" si="0">IF(B2="sion","",E2)</f>
        <v/>
      </c>
      <c r="L2">
        <f>IF(B2="sion",F2,"")</f>
        <v>-0.1503099872232771</v>
      </c>
      <c r="M2" t="str">
        <f>IF(B2="sion","",F2)</f>
        <v/>
      </c>
    </row>
    <row r="3" spans="1:13">
      <c r="A3" t="s">
        <v>57</v>
      </c>
      <c r="B3" t="s">
        <v>54</v>
      </c>
      <c r="C3" t="s">
        <v>55</v>
      </c>
      <c r="D3" t="s">
        <v>58</v>
      </c>
      <c r="E3">
        <v>0.33110205328692349</v>
      </c>
      <c r="F3">
        <v>-3.9661974175586028E-2</v>
      </c>
      <c r="I3">
        <f t="shared" ref="I3:I17" si="1">IF(B3="sion",E3,"")</f>
        <v>0.33110205328692349</v>
      </c>
      <c r="J3" t="str">
        <f t="shared" si="0"/>
        <v/>
      </c>
      <c r="L3">
        <f t="shared" ref="L3:L17" si="2">IF(B3="sion",F3,"")</f>
        <v>-3.9661974175586028E-2</v>
      </c>
      <c r="M3" t="str">
        <f t="shared" ref="M3:M17" si="3">IF(B3="sion","",F3)</f>
        <v/>
      </c>
    </row>
    <row r="4" spans="1:13">
      <c r="A4" t="s">
        <v>57</v>
      </c>
      <c r="B4" t="s">
        <v>55</v>
      </c>
      <c r="C4" t="s">
        <v>54</v>
      </c>
      <c r="D4" t="s">
        <v>59</v>
      </c>
      <c r="E4">
        <v>-0.14757379549832761</v>
      </c>
      <c r="F4">
        <v>-0.1503099872232771</v>
      </c>
      <c r="I4" t="str">
        <f t="shared" si="1"/>
        <v/>
      </c>
      <c r="J4">
        <f t="shared" si="0"/>
        <v>-0.14757379549832761</v>
      </c>
      <c r="L4" t="str">
        <f t="shared" si="2"/>
        <v/>
      </c>
      <c r="M4">
        <f t="shared" si="3"/>
        <v>-0.1503099872232771</v>
      </c>
    </row>
    <row r="5" spans="1:13">
      <c r="A5" t="s">
        <v>60</v>
      </c>
      <c r="B5" t="s">
        <v>54</v>
      </c>
      <c r="C5" t="s">
        <v>55</v>
      </c>
      <c r="D5" t="s">
        <v>61</v>
      </c>
      <c r="E5">
        <v>-0.52125839055665368</v>
      </c>
      <c r="F5">
        <v>-0.1631732829065406</v>
      </c>
      <c r="I5">
        <f t="shared" si="1"/>
        <v>-0.52125839055665368</v>
      </c>
      <c r="J5" t="str">
        <f t="shared" si="0"/>
        <v/>
      </c>
      <c r="L5">
        <f t="shared" si="2"/>
        <v>-0.1631732829065406</v>
      </c>
      <c r="M5" t="str">
        <f t="shared" si="3"/>
        <v/>
      </c>
    </row>
    <row r="6" spans="1:13">
      <c r="A6" t="s">
        <v>60</v>
      </c>
      <c r="B6" t="s">
        <v>55</v>
      </c>
      <c r="C6" t="s">
        <v>54</v>
      </c>
      <c r="D6" t="s">
        <v>62</v>
      </c>
      <c r="E6">
        <v>0.1947714990617235</v>
      </c>
      <c r="F6">
        <v>-0.1212956464331411</v>
      </c>
      <c r="I6" t="str">
        <f t="shared" si="1"/>
        <v/>
      </c>
      <c r="J6">
        <f t="shared" si="0"/>
        <v>0.1947714990617235</v>
      </c>
      <c r="L6" t="str">
        <f t="shared" si="2"/>
        <v/>
      </c>
      <c r="M6">
        <f t="shared" si="3"/>
        <v>-0.1212956464331411</v>
      </c>
    </row>
    <row r="7" spans="1:13">
      <c r="A7" t="s">
        <v>63</v>
      </c>
      <c r="B7" t="s">
        <v>54</v>
      </c>
      <c r="C7" t="s">
        <v>55</v>
      </c>
      <c r="D7" t="s">
        <v>64</v>
      </c>
      <c r="E7">
        <v>-0.53794381783969336</v>
      </c>
      <c r="F7">
        <v>-0.28788484359683331</v>
      </c>
      <c r="I7">
        <f t="shared" si="1"/>
        <v>-0.53794381783969336</v>
      </c>
      <c r="J7" t="str">
        <f t="shared" si="0"/>
        <v/>
      </c>
      <c r="L7">
        <f t="shared" si="2"/>
        <v>-0.28788484359683331</v>
      </c>
      <c r="M7" t="str">
        <f t="shared" si="3"/>
        <v/>
      </c>
    </row>
    <row r="8" spans="1:13">
      <c r="A8" t="s">
        <v>65</v>
      </c>
      <c r="B8" t="s">
        <v>54</v>
      </c>
      <c r="C8" t="s">
        <v>55</v>
      </c>
      <c r="D8" t="s">
        <v>66</v>
      </c>
      <c r="E8">
        <v>-0.31747746916808328</v>
      </c>
      <c r="F8">
        <v>-0.23459808514575281</v>
      </c>
      <c r="I8">
        <f t="shared" si="1"/>
        <v>-0.31747746916808328</v>
      </c>
      <c r="J8" t="str">
        <f t="shared" si="0"/>
        <v/>
      </c>
      <c r="L8">
        <f t="shared" si="2"/>
        <v>-0.23459808514575281</v>
      </c>
      <c r="M8" t="str">
        <f t="shared" si="3"/>
        <v/>
      </c>
    </row>
    <row r="9" spans="1:13">
      <c r="A9" t="s">
        <v>67</v>
      </c>
      <c r="B9" t="s">
        <v>54</v>
      </c>
      <c r="C9" t="s">
        <v>55</v>
      </c>
      <c r="D9" t="s">
        <v>68</v>
      </c>
      <c r="E9">
        <v>-2.1581492335847049E-2</v>
      </c>
      <c r="F9">
        <v>-0.13943557993836789</v>
      </c>
      <c r="I9">
        <f t="shared" si="1"/>
        <v>-2.1581492335847049E-2</v>
      </c>
      <c r="J9" t="str">
        <f t="shared" si="0"/>
        <v/>
      </c>
      <c r="L9">
        <f t="shared" si="2"/>
        <v>-0.13943557993836789</v>
      </c>
      <c r="M9" t="str">
        <f t="shared" si="3"/>
        <v/>
      </c>
    </row>
    <row r="10" spans="1:13">
      <c r="A10" t="s">
        <v>69</v>
      </c>
      <c r="B10" t="s">
        <v>54</v>
      </c>
      <c r="C10" t="s">
        <v>55</v>
      </c>
      <c r="D10" t="s">
        <v>70</v>
      </c>
      <c r="E10">
        <v>-0.51752128533101605</v>
      </c>
      <c r="F10">
        <v>-0.1566434779224877</v>
      </c>
      <c r="I10">
        <f t="shared" si="1"/>
        <v>-0.51752128533101605</v>
      </c>
      <c r="J10" t="str">
        <f t="shared" si="0"/>
        <v/>
      </c>
      <c r="L10">
        <f t="shared" si="2"/>
        <v>-0.1566434779224877</v>
      </c>
      <c r="M10" t="str">
        <f t="shared" si="3"/>
        <v/>
      </c>
    </row>
    <row r="11" spans="1:13">
      <c r="A11" t="s">
        <v>71</v>
      </c>
      <c r="B11" t="s">
        <v>54</v>
      </c>
      <c r="C11" t="s">
        <v>55</v>
      </c>
      <c r="D11" t="s">
        <v>72</v>
      </c>
      <c r="E11">
        <v>-0.94719784790949491</v>
      </c>
      <c r="F11">
        <v>-0.3315068029083727</v>
      </c>
      <c r="I11">
        <f t="shared" si="1"/>
        <v>-0.94719784790949491</v>
      </c>
      <c r="J11" t="str">
        <f t="shared" si="0"/>
        <v/>
      </c>
      <c r="L11">
        <f t="shared" si="2"/>
        <v>-0.3315068029083727</v>
      </c>
      <c r="M11" t="str">
        <f t="shared" si="3"/>
        <v/>
      </c>
    </row>
    <row r="12" spans="1:13">
      <c r="A12" t="s">
        <v>71</v>
      </c>
      <c r="B12" t="s">
        <v>55</v>
      </c>
      <c r="C12" t="s">
        <v>54</v>
      </c>
      <c r="D12" t="s">
        <v>73</v>
      </c>
      <c r="E12">
        <v>0.73949749450630531</v>
      </c>
      <c r="F12">
        <v>-0.1044588337590885</v>
      </c>
      <c r="I12" t="str">
        <f t="shared" si="1"/>
        <v/>
      </c>
      <c r="J12">
        <f t="shared" si="0"/>
        <v>0.73949749450630531</v>
      </c>
      <c r="L12" t="str">
        <f t="shared" si="2"/>
        <v/>
      </c>
      <c r="M12">
        <f t="shared" si="3"/>
        <v>-0.1044588337590885</v>
      </c>
    </row>
    <row r="13" spans="1:13">
      <c r="A13" t="s">
        <v>74</v>
      </c>
      <c r="B13" t="s">
        <v>54</v>
      </c>
      <c r="C13" t="s">
        <v>55</v>
      </c>
      <c r="D13" t="s">
        <v>75</v>
      </c>
      <c r="E13">
        <v>-0.88846889815193486</v>
      </c>
      <c r="F13">
        <v>-0.43345910225433182</v>
      </c>
      <c r="I13">
        <f t="shared" si="1"/>
        <v>-0.88846889815193486</v>
      </c>
      <c r="J13" t="str">
        <f t="shared" si="0"/>
        <v/>
      </c>
      <c r="L13">
        <f t="shared" si="2"/>
        <v>-0.43345910225433182</v>
      </c>
      <c r="M13" t="str">
        <f t="shared" si="3"/>
        <v/>
      </c>
    </row>
    <row r="14" spans="1:13">
      <c r="A14" t="s">
        <v>76</v>
      </c>
      <c r="B14" t="s">
        <v>54</v>
      </c>
      <c r="C14" t="s">
        <v>55</v>
      </c>
      <c r="D14" t="s">
        <v>77</v>
      </c>
      <c r="E14">
        <v>-0.42317238914533251</v>
      </c>
      <c r="F14">
        <v>-0.17239340711251369</v>
      </c>
      <c r="I14">
        <f t="shared" si="1"/>
        <v>-0.42317238914533251</v>
      </c>
      <c r="J14" t="str">
        <f t="shared" si="0"/>
        <v/>
      </c>
      <c r="L14">
        <f t="shared" si="2"/>
        <v>-0.17239340711251369</v>
      </c>
      <c r="M14" t="str">
        <f t="shared" si="3"/>
        <v/>
      </c>
    </row>
    <row r="15" spans="1:13">
      <c r="A15" t="s">
        <v>78</v>
      </c>
      <c r="B15" t="s">
        <v>55</v>
      </c>
      <c r="C15" t="s">
        <v>54</v>
      </c>
      <c r="D15" t="s">
        <v>79</v>
      </c>
      <c r="E15">
        <v>0.14687870326962821</v>
      </c>
      <c r="F15">
        <v>-0.1212956464331411</v>
      </c>
      <c r="I15" t="str">
        <f t="shared" si="1"/>
        <v/>
      </c>
      <c r="J15">
        <f t="shared" si="0"/>
        <v>0.14687870326962821</v>
      </c>
      <c r="L15" t="str">
        <f t="shared" si="2"/>
        <v/>
      </c>
      <c r="M15">
        <f t="shared" si="3"/>
        <v>-0.1212956464331411</v>
      </c>
    </row>
    <row r="16" spans="1:13">
      <c r="A16" t="s">
        <v>78</v>
      </c>
      <c r="B16" t="s">
        <v>54</v>
      </c>
      <c r="C16" t="s">
        <v>55</v>
      </c>
      <c r="D16" t="s">
        <v>80</v>
      </c>
      <c r="E16">
        <v>-0.11955590523869659</v>
      </c>
      <c r="F16">
        <v>-0.14653501483662179</v>
      </c>
      <c r="I16">
        <f t="shared" si="1"/>
        <v>-0.11955590523869659</v>
      </c>
      <c r="J16" t="str">
        <f t="shared" si="0"/>
        <v/>
      </c>
      <c r="L16">
        <f t="shared" si="2"/>
        <v>-0.14653501483662179</v>
      </c>
      <c r="M16" t="str">
        <f t="shared" si="3"/>
        <v/>
      </c>
    </row>
    <row r="17" spans="1:13">
      <c r="A17" t="s">
        <v>81</v>
      </c>
      <c r="B17" t="s">
        <v>55</v>
      </c>
      <c r="C17" t="s">
        <v>54</v>
      </c>
      <c r="D17" t="s">
        <v>82</v>
      </c>
      <c r="E17">
        <v>-0.14757379549832761</v>
      </c>
      <c r="F17">
        <v>-0.1503099872232771</v>
      </c>
      <c r="I17" t="str">
        <f t="shared" si="1"/>
        <v/>
      </c>
      <c r="J17">
        <f t="shared" si="0"/>
        <v>-0.14757379549832761</v>
      </c>
      <c r="L17" t="str">
        <f t="shared" si="2"/>
        <v/>
      </c>
      <c r="M17">
        <f t="shared" si="3"/>
        <v>-0.1503099872232771</v>
      </c>
    </row>
  </sheetData>
  <phoneticPr fontId="2" type="noConversion"/>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807</v>
      </c>
      <c r="B2" t="s">
        <v>808</v>
      </c>
      <c r="D2" t="s">
        <v>809</v>
      </c>
      <c r="E2">
        <v>-0.16807882859535181</v>
      </c>
      <c r="F2">
        <v>-0.124195903029542</v>
      </c>
      <c r="G2">
        <v>0.65730900000000003</v>
      </c>
    </row>
    <row r="3" spans="1:13">
      <c r="A3" t="s">
        <v>810</v>
      </c>
      <c r="B3" t="s">
        <v>808</v>
      </c>
      <c r="D3" t="s">
        <v>811</v>
      </c>
      <c r="E3">
        <v>-0.21591853666159899</v>
      </c>
      <c r="F3">
        <v>-0.1503099872232771</v>
      </c>
    </row>
    <row r="4" spans="1:13">
      <c r="A4" t="s">
        <v>812</v>
      </c>
      <c r="B4" t="s">
        <v>813</v>
      </c>
      <c r="C4" t="s">
        <v>808</v>
      </c>
      <c r="D4" t="s">
        <v>814</v>
      </c>
      <c r="E4">
        <v>0.2403376266029951</v>
      </c>
      <c r="F4">
        <v>-8.055032744325713E-2</v>
      </c>
    </row>
    <row r="5" spans="1:13">
      <c r="A5" t="s">
        <v>815</v>
      </c>
      <c r="B5" t="s">
        <v>813</v>
      </c>
      <c r="C5" t="s">
        <v>808</v>
      </c>
      <c r="D5" t="s">
        <v>816</v>
      </c>
      <c r="E5">
        <v>-0.22092179099129369</v>
      </c>
      <c r="F5">
        <v>-8.0227792660175046E-2</v>
      </c>
    </row>
    <row r="6" spans="1:13">
      <c r="A6" t="s">
        <v>817</v>
      </c>
      <c r="B6" t="s">
        <v>813</v>
      </c>
      <c r="C6" t="s">
        <v>808</v>
      </c>
      <c r="D6" t="s">
        <v>818</v>
      </c>
      <c r="E6">
        <v>0.1545591981124976</v>
      </c>
      <c r="F6">
        <v>-4.7295119276520747E-2</v>
      </c>
    </row>
    <row r="7" spans="1:13">
      <c r="A7" t="s">
        <v>819</v>
      </c>
      <c r="B7" t="s">
        <v>813</v>
      </c>
      <c r="C7" t="s">
        <v>808</v>
      </c>
      <c r="D7" t="s">
        <v>820</v>
      </c>
      <c r="E7">
        <v>-0.16134218730398911</v>
      </c>
      <c r="F7">
        <v>-0.152461365806735</v>
      </c>
    </row>
    <row r="8" spans="1:13">
      <c r="A8" t="s">
        <v>821</v>
      </c>
      <c r="B8" t="s">
        <v>813</v>
      </c>
      <c r="C8" t="s">
        <v>808</v>
      </c>
      <c r="D8" t="s">
        <v>822</v>
      </c>
      <c r="E8">
        <v>0.33646740385542562</v>
      </c>
      <c r="F8">
        <v>0.14150047393741019</v>
      </c>
    </row>
    <row r="9" spans="1:13">
      <c r="A9" t="s">
        <v>823</v>
      </c>
      <c r="B9" t="s">
        <v>813</v>
      </c>
      <c r="C9" t="s">
        <v>808</v>
      </c>
      <c r="D9" t="s">
        <v>824</v>
      </c>
      <c r="E9">
        <v>-0.65540178971253704</v>
      </c>
      <c r="F9">
        <v>-0.11984613493866821</v>
      </c>
    </row>
    <row r="10" spans="1:13">
      <c r="A10" t="s">
        <v>825</v>
      </c>
      <c r="B10" t="s">
        <v>808</v>
      </c>
      <c r="C10" t="s">
        <v>813</v>
      </c>
      <c r="D10" t="s">
        <v>826</v>
      </c>
      <c r="E10">
        <v>-0.55800037791216095</v>
      </c>
      <c r="F10">
        <v>-0.15156742533054771</v>
      </c>
    </row>
    <row r="11" spans="1:13">
      <c r="A11" t="s">
        <v>825</v>
      </c>
      <c r="B11" t="s">
        <v>813</v>
      </c>
      <c r="C11" t="s">
        <v>808</v>
      </c>
      <c r="D11" t="s">
        <v>140</v>
      </c>
      <c r="E11">
        <v>0.35014718349750379</v>
      </c>
      <c r="F11">
        <v>-0.1212956464331411</v>
      </c>
    </row>
    <row r="12" spans="1:13">
      <c r="A12" t="s">
        <v>827</v>
      </c>
      <c r="B12" t="s">
        <v>813</v>
      </c>
      <c r="C12" t="s">
        <v>808</v>
      </c>
      <c r="D12" t="s">
        <v>828</v>
      </c>
      <c r="E12">
        <v>-0.28620397509735263</v>
      </c>
      <c r="F12">
        <v>-0.2266569784721221</v>
      </c>
    </row>
    <row r="13" spans="1:13">
      <c r="A13" t="s">
        <v>829</v>
      </c>
      <c r="B13" t="s">
        <v>808</v>
      </c>
      <c r="C13" t="s">
        <v>813</v>
      </c>
      <c r="D13" t="s">
        <v>830</v>
      </c>
      <c r="E13">
        <v>-0.45842867666122089</v>
      </c>
      <c r="F13">
        <v>-0.15535938276170069</v>
      </c>
    </row>
    <row r="14" spans="1:13">
      <c r="A14" t="s">
        <v>831</v>
      </c>
      <c r="B14" t="s">
        <v>808</v>
      </c>
      <c r="C14" t="s">
        <v>813</v>
      </c>
      <c r="D14" t="s">
        <v>832</v>
      </c>
      <c r="E14">
        <v>0.10407889380516749</v>
      </c>
      <c r="F14">
        <v>-0.1516801737010009</v>
      </c>
    </row>
    <row r="15" spans="1:13">
      <c r="A15" t="s">
        <v>833</v>
      </c>
      <c r="B15" t="s">
        <v>813</v>
      </c>
      <c r="C15" t="s">
        <v>808</v>
      </c>
      <c r="D15" t="s">
        <v>834</v>
      </c>
      <c r="E15">
        <v>-6.4329410439074586E-2</v>
      </c>
      <c r="F15">
        <v>-7.9937336657975089E-2</v>
      </c>
    </row>
    <row r="16" spans="1:13">
      <c r="A16" t="s">
        <v>835</v>
      </c>
      <c r="B16" t="s">
        <v>808</v>
      </c>
      <c r="C16" t="s">
        <v>813</v>
      </c>
      <c r="D16" t="s">
        <v>836</v>
      </c>
      <c r="E16">
        <v>-0.88700670746260224</v>
      </c>
      <c r="F16">
        <v>-0.25798085511090629</v>
      </c>
    </row>
    <row r="17" spans="1:6">
      <c r="A17" t="s">
        <v>837</v>
      </c>
      <c r="B17" t="s">
        <v>813</v>
      </c>
      <c r="C17" t="s">
        <v>808</v>
      </c>
      <c r="D17" t="s">
        <v>838</v>
      </c>
      <c r="E17">
        <v>8.7834918171773468E-2</v>
      </c>
      <c r="F17">
        <v>-5.3233814418208458E-2</v>
      </c>
    </row>
  </sheetData>
  <phoneticPr fontId="2" type="noConversion"/>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839</v>
      </c>
      <c r="B2" t="s">
        <v>840</v>
      </c>
      <c r="D2" t="s">
        <v>85</v>
      </c>
      <c r="E2">
        <v>0.76111778926401663</v>
      </c>
      <c r="F2">
        <v>-4.2885958722384758E-2</v>
      </c>
      <c r="G2">
        <v>0.85791099999999998</v>
      </c>
    </row>
    <row r="3" spans="1:13">
      <c r="A3" t="s">
        <v>841</v>
      </c>
      <c r="B3" t="s">
        <v>840</v>
      </c>
      <c r="D3" t="s">
        <v>842</v>
      </c>
      <c r="E3">
        <v>0.75467962980247028</v>
      </c>
      <c r="F3">
        <v>4.5870942970995809E-3</v>
      </c>
    </row>
    <row r="4" spans="1:13">
      <c r="A4" t="s">
        <v>841</v>
      </c>
      <c r="B4" t="s">
        <v>337</v>
      </c>
      <c r="C4" t="s">
        <v>840</v>
      </c>
      <c r="D4" t="s">
        <v>843</v>
      </c>
      <c r="E4">
        <v>-0.36182246421296499</v>
      </c>
      <c r="F4">
        <v>-0.1503099872232771</v>
      </c>
    </row>
    <row r="5" spans="1:13">
      <c r="A5" t="s">
        <v>844</v>
      </c>
      <c r="B5" t="s">
        <v>337</v>
      </c>
      <c r="C5" t="s">
        <v>840</v>
      </c>
      <c r="D5" t="s">
        <v>845</v>
      </c>
      <c r="E5">
        <v>-0.47026576559184458</v>
      </c>
      <c r="F5">
        <v>-0.15344463488112861</v>
      </c>
    </row>
    <row r="6" spans="1:13">
      <c r="A6" t="s">
        <v>846</v>
      </c>
      <c r="B6" t="s">
        <v>337</v>
      </c>
      <c r="C6" t="s">
        <v>840</v>
      </c>
      <c r="D6" t="s">
        <v>847</v>
      </c>
      <c r="E6">
        <v>1.8858843360378911E-2</v>
      </c>
      <c r="F6">
        <v>-0.1503099872232771</v>
      </c>
    </row>
    <row r="7" spans="1:13">
      <c r="A7" t="s">
        <v>846</v>
      </c>
      <c r="B7" t="s">
        <v>840</v>
      </c>
      <c r="C7" t="s">
        <v>337</v>
      </c>
      <c r="D7" t="s">
        <v>848</v>
      </c>
      <c r="E7">
        <v>0.23253490668415641</v>
      </c>
      <c r="F7">
        <v>-0.14653501483662179</v>
      </c>
    </row>
    <row r="8" spans="1:13">
      <c r="A8" t="s">
        <v>846</v>
      </c>
      <c r="B8" t="s">
        <v>337</v>
      </c>
      <c r="C8" t="s">
        <v>840</v>
      </c>
      <c r="D8" t="s">
        <v>849</v>
      </c>
      <c r="E8">
        <v>-0.20696496019970301</v>
      </c>
      <c r="F8">
        <v>-0.1503099872232771</v>
      </c>
    </row>
    <row r="9" spans="1:13">
      <c r="A9" t="s">
        <v>850</v>
      </c>
      <c r="B9" t="s">
        <v>840</v>
      </c>
      <c r="C9" t="s">
        <v>337</v>
      </c>
      <c r="D9" t="s">
        <v>851</v>
      </c>
      <c r="E9">
        <v>-0.74487809068459754</v>
      </c>
      <c r="F9">
        <v>-0.15594216652705881</v>
      </c>
    </row>
    <row r="10" spans="1:13">
      <c r="A10" t="s">
        <v>850</v>
      </c>
      <c r="B10" t="s">
        <v>337</v>
      </c>
      <c r="C10" t="s">
        <v>840</v>
      </c>
      <c r="D10" t="s">
        <v>852</v>
      </c>
      <c r="E10">
        <v>-0.14757379549832761</v>
      </c>
      <c r="F10">
        <v>-0.1503099872232771</v>
      </c>
    </row>
    <row r="11" spans="1:13">
      <c r="A11" t="s">
        <v>853</v>
      </c>
      <c r="B11" t="s">
        <v>337</v>
      </c>
      <c r="C11" t="s">
        <v>840</v>
      </c>
      <c r="D11" t="s">
        <v>854</v>
      </c>
      <c r="E11">
        <v>-6.9765123262413409E-2</v>
      </c>
      <c r="F11">
        <v>-0.14838604588313031</v>
      </c>
    </row>
    <row r="12" spans="1:13">
      <c r="A12" t="s">
        <v>855</v>
      </c>
      <c r="B12" t="s">
        <v>840</v>
      </c>
      <c r="C12" t="s">
        <v>337</v>
      </c>
      <c r="D12" t="s">
        <v>856</v>
      </c>
      <c r="E12">
        <v>-0.14757379549832761</v>
      </c>
      <c r="F12">
        <v>-0.1503099872232771</v>
      </c>
    </row>
    <row r="13" spans="1:13">
      <c r="A13" t="s">
        <v>855</v>
      </c>
      <c r="B13" t="s">
        <v>337</v>
      </c>
      <c r="C13" t="s">
        <v>840</v>
      </c>
      <c r="D13" t="s">
        <v>857</v>
      </c>
      <c r="E13">
        <v>-0.39817254190095241</v>
      </c>
      <c r="F13">
        <v>-0.18051687897587659</v>
      </c>
    </row>
    <row r="14" spans="1:13">
      <c r="A14" t="s">
        <v>855</v>
      </c>
      <c r="B14" t="s">
        <v>337</v>
      </c>
      <c r="C14" t="s">
        <v>840</v>
      </c>
      <c r="D14" t="s">
        <v>858</v>
      </c>
      <c r="E14">
        <v>-0.36182246421296499</v>
      </c>
      <c r="F14">
        <v>-0.1503099872232771</v>
      </c>
    </row>
    <row r="15" spans="1:13">
      <c r="A15" t="s">
        <v>859</v>
      </c>
      <c r="B15" t="s">
        <v>337</v>
      </c>
      <c r="C15" t="s">
        <v>840</v>
      </c>
      <c r="D15" t="s">
        <v>860</v>
      </c>
      <c r="E15">
        <v>-0.39106354465375581</v>
      </c>
      <c r="F15">
        <v>-0.1503099872232771</v>
      </c>
    </row>
    <row r="16" spans="1:13">
      <c r="A16" t="s">
        <v>859</v>
      </c>
      <c r="B16" t="s">
        <v>337</v>
      </c>
      <c r="C16" t="s">
        <v>840</v>
      </c>
      <c r="D16" t="s">
        <v>861</v>
      </c>
      <c r="E16">
        <v>-0.5806163599639258</v>
      </c>
      <c r="F16">
        <v>-0.22174741785540719</v>
      </c>
    </row>
    <row r="17" spans="1:6">
      <c r="A17" t="s">
        <v>862</v>
      </c>
      <c r="B17" t="s">
        <v>337</v>
      </c>
      <c r="C17" t="s">
        <v>840</v>
      </c>
      <c r="D17" t="s">
        <v>863</v>
      </c>
      <c r="E17">
        <v>-0.28675818131683872</v>
      </c>
      <c r="F17">
        <v>-0.1515501028705625</v>
      </c>
    </row>
  </sheetData>
  <phoneticPr fontId="2" type="noConversion"/>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864</v>
      </c>
      <c r="B2" t="s">
        <v>865</v>
      </c>
      <c r="D2" t="s">
        <v>866</v>
      </c>
      <c r="E2">
        <v>0.15954219738741249</v>
      </c>
      <c r="F2">
        <v>-0.19833522388057079</v>
      </c>
      <c r="G2">
        <v>0.35705900000000002</v>
      </c>
    </row>
    <row r="3" spans="1:13">
      <c r="A3" t="s">
        <v>864</v>
      </c>
      <c r="B3" t="s">
        <v>867</v>
      </c>
      <c r="C3" t="s">
        <v>865</v>
      </c>
      <c r="D3" t="s">
        <v>868</v>
      </c>
      <c r="E3">
        <v>0.1174556095896724</v>
      </c>
      <c r="F3">
        <v>-0.14717872086868439</v>
      </c>
    </row>
    <row r="4" spans="1:13">
      <c r="A4" t="s">
        <v>869</v>
      </c>
      <c r="B4" t="s">
        <v>865</v>
      </c>
      <c r="C4" t="s">
        <v>867</v>
      </c>
      <c r="D4" t="s">
        <v>870</v>
      </c>
      <c r="E4">
        <v>0.31560983339010501</v>
      </c>
      <c r="F4">
        <v>-0.16704740278547281</v>
      </c>
    </row>
    <row r="5" spans="1:13">
      <c r="A5" t="s">
        <v>869</v>
      </c>
      <c r="B5" t="s">
        <v>867</v>
      </c>
      <c r="C5" t="s">
        <v>865</v>
      </c>
      <c r="D5" t="s">
        <v>871</v>
      </c>
      <c r="E5">
        <v>-0.33377785789135328</v>
      </c>
      <c r="F5">
        <v>-0.1515501028705625</v>
      </c>
    </row>
    <row r="6" spans="1:13">
      <c r="A6" t="s">
        <v>872</v>
      </c>
      <c r="B6" t="s">
        <v>865</v>
      </c>
      <c r="C6" t="s">
        <v>867</v>
      </c>
      <c r="D6" t="s">
        <v>140</v>
      </c>
      <c r="E6">
        <v>0.35014718349750379</v>
      </c>
      <c r="F6">
        <v>-0.1212956464331411</v>
      </c>
    </row>
    <row r="7" spans="1:13">
      <c r="A7" t="s">
        <v>873</v>
      </c>
      <c r="B7" t="s">
        <v>867</v>
      </c>
      <c r="C7" t="s">
        <v>865</v>
      </c>
      <c r="D7" t="s">
        <v>874</v>
      </c>
      <c r="E7">
        <v>-0.14757379549832761</v>
      </c>
      <c r="F7">
        <v>-0.1503099872232771</v>
      </c>
    </row>
    <row r="8" spans="1:13">
      <c r="A8" t="s">
        <v>875</v>
      </c>
      <c r="B8" t="s">
        <v>865</v>
      </c>
      <c r="C8" t="s">
        <v>867</v>
      </c>
      <c r="D8" t="s">
        <v>876</v>
      </c>
      <c r="E8">
        <v>9.2305139427776739E-2</v>
      </c>
      <c r="F8">
        <v>-2.5562404772365321E-2</v>
      </c>
    </row>
    <row r="9" spans="1:13">
      <c r="A9" t="s">
        <v>877</v>
      </c>
      <c r="B9" t="s">
        <v>867</v>
      </c>
      <c r="C9" t="s">
        <v>865</v>
      </c>
      <c r="D9" t="s">
        <v>878</v>
      </c>
      <c r="E9">
        <v>-7.4048173512768489E-2</v>
      </c>
      <c r="F9">
        <v>-0.1503099872232771</v>
      </c>
    </row>
    <row r="10" spans="1:13">
      <c r="A10" t="s">
        <v>879</v>
      </c>
      <c r="B10" t="s">
        <v>865</v>
      </c>
      <c r="C10" t="s">
        <v>867</v>
      </c>
      <c r="D10" t="s">
        <v>880</v>
      </c>
      <c r="E10">
        <v>0.34144242733374552</v>
      </c>
      <c r="F10">
        <v>-0.1333002897725383</v>
      </c>
    </row>
    <row r="11" spans="1:13">
      <c r="A11" t="s">
        <v>881</v>
      </c>
      <c r="B11" t="s">
        <v>867</v>
      </c>
      <c r="C11" t="s">
        <v>865</v>
      </c>
      <c r="D11" t="s">
        <v>882</v>
      </c>
      <c r="E11">
        <v>-0.33333760219715752</v>
      </c>
      <c r="F11">
        <v>-0.1503099872232771</v>
      </c>
    </row>
    <row r="12" spans="1:13">
      <c r="A12" t="s">
        <v>883</v>
      </c>
      <c r="B12" t="s">
        <v>867</v>
      </c>
      <c r="C12" t="s">
        <v>865</v>
      </c>
      <c r="D12" t="s">
        <v>884</v>
      </c>
      <c r="E12">
        <v>-6.0111415990166117E-4</v>
      </c>
      <c r="F12">
        <v>-0.16024666559483719</v>
      </c>
    </row>
    <row r="13" spans="1:13">
      <c r="A13" t="s">
        <v>885</v>
      </c>
      <c r="B13" t="s">
        <v>867</v>
      </c>
      <c r="C13" t="s">
        <v>865</v>
      </c>
      <c r="D13" t="s">
        <v>886</v>
      </c>
      <c r="E13">
        <v>-0.21987886123003489</v>
      </c>
      <c r="F13">
        <v>-0.1503099872232771</v>
      </c>
    </row>
    <row r="14" spans="1:13">
      <c r="A14" t="s">
        <v>887</v>
      </c>
      <c r="B14" t="s">
        <v>867</v>
      </c>
      <c r="C14" t="s">
        <v>865</v>
      </c>
      <c r="D14" t="s">
        <v>888</v>
      </c>
      <c r="E14">
        <v>-0.31240780466154222</v>
      </c>
      <c r="F14">
        <v>-0.18346771165804099</v>
      </c>
    </row>
    <row r="15" spans="1:13">
      <c r="A15" t="s">
        <v>889</v>
      </c>
      <c r="B15" t="s">
        <v>865</v>
      </c>
      <c r="C15" t="s">
        <v>867</v>
      </c>
      <c r="D15" t="s">
        <v>890</v>
      </c>
      <c r="E15">
        <v>-0.24509762379909131</v>
      </c>
      <c r="F15">
        <v>-0.1503099872232771</v>
      </c>
    </row>
    <row r="16" spans="1:13">
      <c r="A16" t="s">
        <v>891</v>
      </c>
      <c r="B16" t="s">
        <v>867</v>
      </c>
      <c r="C16" t="s">
        <v>865</v>
      </c>
      <c r="D16" t="s">
        <v>892</v>
      </c>
      <c r="E16">
        <v>0.56197408809077931</v>
      </c>
      <c r="F16">
        <v>-8.055032744325713E-2</v>
      </c>
    </row>
    <row r="17" spans="1:6">
      <c r="A17" t="s">
        <v>893</v>
      </c>
      <c r="B17" t="s">
        <v>867</v>
      </c>
      <c r="C17" t="s">
        <v>865</v>
      </c>
      <c r="D17" t="s">
        <v>894</v>
      </c>
      <c r="E17">
        <v>-0.60277857007856595</v>
      </c>
      <c r="F17">
        <v>-0.15160993270970399</v>
      </c>
    </row>
  </sheetData>
  <phoneticPr fontId="2" type="noConversion"/>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895</v>
      </c>
      <c r="B2" t="s">
        <v>896</v>
      </c>
      <c r="D2" t="s">
        <v>897</v>
      </c>
      <c r="E2">
        <v>4.0386250020170156E-3</v>
      </c>
      <c r="F2">
        <v>-0.10405422670740599</v>
      </c>
      <c r="G2">
        <v>0.71126299999999998</v>
      </c>
    </row>
    <row r="3" spans="1:13">
      <c r="A3" t="s">
        <v>898</v>
      </c>
      <c r="B3" t="s">
        <v>896</v>
      </c>
      <c r="D3" t="s">
        <v>899</v>
      </c>
      <c r="E3">
        <v>-0.78057812200459797</v>
      </c>
      <c r="F3">
        <v>-0.24872400167706801</v>
      </c>
    </row>
    <row r="4" spans="1:13">
      <c r="A4" t="s">
        <v>900</v>
      </c>
      <c r="B4" t="s">
        <v>645</v>
      </c>
      <c r="C4" t="s">
        <v>896</v>
      </c>
      <c r="D4" t="s">
        <v>901</v>
      </c>
      <c r="E4">
        <v>-5.7696449830303984E-3</v>
      </c>
      <c r="F4">
        <v>-0.1484656207515421</v>
      </c>
    </row>
    <row r="5" spans="1:13">
      <c r="A5" t="s">
        <v>900</v>
      </c>
      <c r="B5" t="s">
        <v>896</v>
      </c>
      <c r="C5" t="s">
        <v>645</v>
      </c>
      <c r="D5" t="s">
        <v>902</v>
      </c>
      <c r="E5">
        <v>-0.29950890598815039</v>
      </c>
      <c r="F5">
        <v>-0.1700999991660504</v>
      </c>
    </row>
    <row r="6" spans="1:13">
      <c r="A6" t="s">
        <v>903</v>
      </c>
      <c r="B6" t="s">
        <v>645</v>
      </c>
      <c r="C6" t="s">
        <v>896</v>
      </c>
      <c r="D6" t="s">
        <v>904</v>
      </c>
      <c r="E6">
        <v>0.28132816087282753</v>
      </c>
      <c r="F6">
        <v>-0.1486906495840209</v>
      </c>
    </row>
    <row r="7" spans="1:13">
      <c r="A7" t="s">
        <v>903</v>
      </c>
      <c r="B7" t="s">
        <v>896</v>
      </c>
      <c r="D7" t="s">
        <v>905</v>
      </c>
      <c r="E7">
        <v>0.35014718349750379</v>
      </c>
      <c r="F7">
        <v>-0.1212956464331411</v>
      </c>
    </row>
    <row r="8" spans="1:13">
      <c r="A8" t="s">
        <v>906</v>
      </c>
      <c r="B8" t="s">
        <v>645</v>
      </c>
      <c r="C8" t="s">
        <v>896</v>
      </c>
      <c r="D8" t="s">
        <v>907</v>
      </c>
      <c r="E8">
        <v>8.3835296164944451E-2</v>
      </c>
      <c r="F8">
        <v>-8.3597093995151917E-2</v>
      </c>
    </row>
    <row r="9" spans="1:13">
      <c r="A9" t="s">
        <v>908</v>
      </c>
      <c r="B9" t="s">
        <v>896</v>
      </c>
      <c r="C9" t="s">
        <v>645</v>
      </c>
      <c r="D9" t="s">
        <v>909</v>
      </c>
      <c r="E9">
        <v>-9.0162609271762784E-3</v>
      </c>
      <c r="F9">
        <v>-7.6415955045296469E-2</v>
      </c>
    </row>
    <row r="10" spans="1:13">
      <c r="A10" t="s">
        <v>908</v>
      </c>
      <c r="B10" t="s">
        <v>645</v>
      </c>
      <c r="C10" t="s">
        <v>896</v>
      </c>
      <c r="D10" t="s">
        <v>910</v>
      </c>
      <c r="E10">
        <v>-0.14146730872736729</v>
      </c>
      <c r="F10">
        <v>-0.1503099872232771</v>
      </c>
    </row>
    <row r="11" spans="1:13">
      <c r="A11" t="s">
        <v>911</v>
      </c>
      <c r="B11" t="s">
        <v>645</v>
      </c>
      <c r="C11" t="s">
        <v>896</v>
      </c>
      <c r="D11" t="s">
        <v>912</v>
      </c>
      <c r="E11">
        <v>-3.8340254615212337E-2</v>
      </c>
      <c r="F11">
        <v>-0.14760473920027189</v>
      </c>
    </row>
    <row r="12" spans="1:13">
      <c r="A12" t="s">
        <v>911</v>
      </c>
      <c r="B12" t="s">
        <v>896</v>
      </c>
      <c r="D12" t="s">
        <v>913</v>
      </c>
      <c r="E12">
        <v>0.1501329659898907</v>
      </c>
      <c r="F12">
        <v>-0.1486906495840209</v>
      </c>
    </row>
    <row r="13" spans="1:13">
      <c r="A13" t="s">
        <v>911</v>
      </c>
      <c r="B13" t="s">
        <v>896</v>
      </c>
      <c r="D13" t="s">
        <v>914</v>
      </c>
      <c r="E13">
        <v>-0.24198898290507989</v>
      </c>
      <c r="F13">
        <v>-0.16723623472875901</v>
      </c>
    </row>
    <row r="14" spans="1:13">
      <c r="A14" t="s">
        <v>915</v>
      </c>
      <c r="B14" t="s">
        <v>645</v>
      </c>
      <c r="C14" t="s">
        <v>896</v>
      </c>
      <c r="D14" t="s">
        <v>916</v>
      </c>
      <c r="E14">
        <v>0.12591107667473689</v>
      </c>
      <c r="F14">
        <v>-8.3597093995151917E-2</v>
      </c>
    </row>
    <row r="15" spans="1:13">
      <c r="A15" t="s">
        <v>915</v>
      </c>
      <c r="B15" t="s">
        <v>896</v>
      </c>
      <c r="C15" t="s">
        <v>645</v>
      </c>
      <c r="D15" t="s">
        <v>917</v>
      </c>
      <c r="E15">
        <v>8.1194026723226953E-2</v>
      </c>
      <c r="F15">
        <v>-0.1503099872232771</v>
      </c>
    </row>
    <row r="16" spans="1:13">
      <c r="A16" t="s">
        <v>915</v>
      </c>
      <c r="B16" t="s">
        <v>896</v>
      </c>
      <c r="D16" t="s">
        <v>918</v>
      </c>
      <c r="E16">
        <v>-0.30680811781356948</v>
      </c>
      <c r="F16">
        <v>-0.1503099872232771</v>
      </c>
    </row>
    <row r="17" spans="1:6">
      <c r="A17" t="s">
        <v>915</v>
      </c>
      <c r="B17" t="s">
        <v>645</v>
      </c>
      <c r="C17" t="s">
        <v>896</v>
      </c>
      <c r="D17" t="s">
        <v>919</v>
      </c>
      <c r="E17">
        <v>-0.2415618121695759</v>
      </c>
      <c r="F17">
        <v>-0.1638125195837187</v>
      </c>
    </row>
  </sheetData>
  <phoneticPr fontId="2" type="noConversion"/>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920</v>
      </c>
      <c r="B2" t="s">
        <v>921</v>
      </c>
      <c r="D2" t="s">
        <v>922</v>
      </c>
      <c r="E2">
        <v>-0.75259364852482635</v>
      </c>
      <c r="F2">
        <v>-0.27422278649442983</v>
      </c>
      <c r="G2">
        <v>0.77873999999999999</v>
      </c>
    </row>
    <row r="3" spans="1:13">
      <c r="A3" t="s">
        <v>923</v>
      </c>
      <c r="B3" t="s">
        <v>921</v>
      </c>
      <c r="D3" t="s">
        <v>924</v>
      </c>
      <c r="E3">
        <v>-0.53059834264082761</v>
      </c>
      <c r="F3">
        <v>-0.1596391186185441</v>
      </c>
    </row>
    <row r="4" spans="1:13">
      <c r="A4" t="s">
        <v>923</v>
      </c>
      <c r="B4" t="s">
        <v>925</v>
      </c>
      <c r="C4" t="s">
        <v>921</v>
      </c>
      <c r="D4" t="s">
        <v>926</v>
      </c>
      <c r="E4">
        <v>0.16611456527832691</v>
      </c>
      <c r="F4">
        <v>-4.7969901678770133E-2</v>
      </c>
    </row>
    <row r="5" spans="1:13">
      <c r="A5" t="s">
        <v>927</v>
      </c>
      <c r="B5" t="s">
        <v>921</v>
      </c>
      <c r="C5" t="s">
        <v>925</v>
      </c>
      <c r="D5" t="s">
        <v>928</v>
      </c>
      <c r="E5">
        <v>0.40528444484555037</v>
      </c>
      <c r="F5">
        <v>-0.1503099872232771</v>
      </c>
    </row>
    <row r="6" spans="1:13">
      <c r="A6" t="s">
        <v>927</v>
      </c>
      <c r="B6" t="s">
        <v>921</v>
      </c>
      <c r="E6">
        <v>-0.14757379549832761</v>
      </c>
      <c r="F6">
        <v>-0.1503099872232771</v>
      </c>
    </row>
    <row r="7" spans="1:13">
      <c r="A7" t="s">
        <v>929</v>
      </c>
      <c r="B7" t="s">
        <v>925</v>
      </c>
      <c r="D7" t="s">
        <v>930</v>
      </c>
      <c r="E7">
        <v>-0.25325259473426509</v>
      </c>
      <c r="F7">
        <v>-0.14038693754958309</v>
      </c>
    </row>
    <row r="8" spans="1:13">
      <c r="A8" t="s">
        <v>929</v>
      </c>
      <c r="B8" t="s">
        <v>921</v>
      </c>
      <c r="D8" t="s">
        <v>931</v>
      </c>
      <c r="E8">
        <v>-0.17081768114931209</v>
      </c>
      <c r="F8">
        <v>-0.13480298383012421</v>
      </c>
    </row>
    <row r="9" spans="1:13">
      <c r="A9" t="s">
        <v>929</v>
      </c>
      <c r="B9" t="s">
        <v>921</v>
      </c>
      <c r="D9" t="s">
        <v>932</v>
      </c>
      <c r="E9">
        <v>-5.1875068542210356E-3</v>
      </c>
      <c r="F9">
        <v>-0.11548732493709821</v>
      </c>
    </row>
    <row r="10" spans="1:13">
      <c r="A10" t="s">
        <v>933</v>
      </c>
      <c r="B10" t="s">
        <v>925</v>
      </c>
      <c r="C10" t="s">
        <v>921</v>
      </c>
      <c r="D10" t="s">
        <v>934</v>
      </c>
      <c r="E10">
        <v>-0.1422403265855017</v>
      </c>
      <c r="F10">
        <v>-0.17655130407028219</v>
      </c>
    </row>
    <row r="11" spans="1:13">
      <c r="A11" t="s">
        <v>935</v>
      </c>
      <c r="B11" t="s">
        <v>925</v>
      </c>
      <c r="C11" t="s">
        <v>921</v>
      </c>
      <c r="D11" t="s">
        <v>936</v>
      </c>
      <c r="E11">
        <v>-0.58353965577106148</v>
      </c>
      <c r="F11">
        <v>-0.1626368480034909</v>
      </c>
    </row>
    <row r="12" spans="1:13">
      <c r="A12" t="s">
        <v>937</v>
      </c>
      <c r="B12" t="s">
        <v>925</v>
      </c>
      <c r="C12" t="s">
        <v>921</v>
      </c>
      <c r="D12" t="s">
        <v>938</v>
      </c>
      <c r="E12">
        <v>-0.25304493508022169</v>
      </c>
      <c r="F12">
        <v>-0.14760473920027189</v>
      </c>
    </row>
    <row r="13" spans="1:13">
      <c r="A13" t="s">
        <v>937</v>
      </c>
      <c r="B13" t="s">
        <v>921</v>
      </c>
      <c r="C13" t="s">
        <v>925</v>
      </c>
      <c r="D13" t="s">
        <v>939</v>
      </c>
      <c r="E13">
        <v>-0.59347771147207196</v>
      </c>
      <c r="F13">
        <v>-0.26485076121568818</v>
      </c>
    </row>
    <row r="14" spans="1:13">
      <c r="A14" t="s">
        <v>940</v>
      </c>
      <c r="B14" t="s">
        <v>925</v>
      </c>
      <c r="C14" t="s">
        <v>921</v>
      </c>
      <c r="D14" t="s">
        <v>941</v>
      </c>
      <c r="E14">
        <v>-0.342964522716527</v>
      </c>
      <c r="F14">
        <v>-0.14523061960220501</v>
      </c>
    </row>
    <row r="15" spans="1:13">
      <c r="A15" t="s">
        <v>942</v>
      </c>
      <c r="B15" t="s">
        <v>921</v>
      </c>
      <c r="D15" t="s">
        <v>943</v>
      </c>
      <c r="E15">
        <v>-0.25304493508022169</v>
      </c>
      <c r="F15">
        <v>-0.14760473920027189</v>
      </c>
    </row>
    <row r="16" spans="1:13">
      <c r="A16" t="s">
        <v>942</v>
      </c>
      <c r="B16" t="s">
        <v>921</v>
      </c>
      <c r="D16" t="s">
        <v>944</v>
      </c>
      <c r="E16">
        <v>-0.90132658483133543</v>
      </c>
      <c r="F16">
        <v>-0.32243048409004749</v>
      </c>
    </row>
    <row r="17" spans="1:6">
      <c r="A17" t="s">
        <v>945</v>
      </c>
      <c r="B17" t="s">
        <v>925</v>
      </c>
      <c r="C17" t="s">
        <v>921</v>
      </c>
      <c r="D17" t="s">
        <v>946</v>
      </c>
      <c r="E17">
        <v>-0.3493378768637046</v>
      </c>
      <c r="F17">
        <v>-0.1614757289001918</v>
      </c>
    </row>
  </sheetData>
  <phoneticPr fontId="2" type="noConversion"/>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947</v>
      </c>
      <c r="B2" t="s">
        <v>948</v>
      </c>
      <c r="D2" t="s">
        <v>949</v>
      </c>
      <c r="E2">
        <v>0.7488435520117025</v>
      </c>
      <c r="F2">
        <v>-4.3859472357595519E-2</v>
      </c>
      <c r="G2">
        <v>0.78179399999999999</v>
      </c>
    </row>
    <row r="3" spans="1:13">
      <c r="A3" t="s">
        <v>950</v>
      </c>
      <c r="B3" t="s">
        <v>948</v>
      </c>
      <c r="D3" t="s">
        <v>951</v>
      </c>
      <c r="E3">
        <v>-0.37679790388092221</v>
      </c>
      <c r="F3">
        <v>-0.1503099872232771</v>
      </c>
    </row>
    <row r="4" spans="1:13">
      <c r="A4" t="s">
        <v>950</v>
      </c>
      <c r="B4" t="s">
        <v>948</v>
      </c>
      <c r="D4" t="s">
        <v>952</v>
      </c>
      <c r="E4">
        <v>-0.61541469931989523</v>
      </c>
      <c r="F4">
        <v>-0.14197572449613871</v>
      </c>
    </row>
    <row r="5" spans="1:13">
      <c r="A5" t="s">
        <v>950</v>
      </c>
      <c r="B5" t="s">
        <v>948</v>
      </c>
      <c r="D5" t="s">
        <v>953</v>
      </c>
      <c r="E5">
        <v>0.37358359123858648</v>
      </c>
      <c r="F5">
        <v>-8.8091656697560583E-2</v>
      </c>
    </row>
    <row r="6" spans="1:13">
      <c r="A6" t="s">
        <v>954</v>
      </c>
      <c r="B6" t="s">
        <v>948</v>
      </c>
      <c r="D6" t="s">
        <v>955</v>
      </c>
      <c r="E6">
        <v>5.3661433302876427E-2</v>
      </c>
      <c r="F6">
        <v>-0.26849976350509541</v>
      </c>
    </row>
    <row r="7" spans="1:13">
      <c r="A7" t="s">
        <v>954</v>
      </c>
      <c r="B7" t="s">
        <v>956</v>
      </c>
      <c r="C7" t="s">
        <v>948</v>
      </c>
      <c r="D7" t="s">
        <v>957</v>
      </c>
      <c r="E7">
        <v>9.3802423768257315E-2</v>
      </c>
      <c r="F7">
        <v>-0.1165023341298962</v>
      </c>
    </row>
    <row r="8" spans="1:13">
      <c r="A8" t="s">
        <v>958</v>
      </c>
      <c r="B8" t="s">
        <v>956</v>
      </c>
      <c r="C8" t="s">
        <v>948</v>
      </c>
      <c r="D8" t="s">
        <v>959</v>
      </c>
      <c r="E8">
        <v>-0.17763298864529339</v>
      </c>
      <c r="F8">
        <v>-0.23228288575320799</v>
      </c>
    </row>
    <row r="9" spans="1:13">
      <c r="A9" t="s">
        <v>960</v>
      </c>
      <c r="B9" t="s">
        <v>948</v>
      </c>
      <c r="C9" t="s">
        <v>956</v>
      </c>
      <c r="D9" t="s">
        <v>961</v>
      </c>
      <c r="E9">
        <v>-0.23964557237371409</v>
      </c>
      <c r="F9">
        <v>-0.1942756873810341</v>
      </c>
    </row>
    <row r="10" spans="1:13">
      <c r="A10" t="s">
        <v>960</v>
      </c>
      <c r="B10" t="s">
        <v>956</v>
      </c>
      <c r="C10" t="s">
        <v>948</v>
      </c>
      <c r="D10" t="s">
        <v>962</v>
      </c>
      <c r="E10">
        <v>0.21641959085712001</v>
      </c>
      <c r="F10">
        <v>-3.0532739697691991E-2</v>
      </c>
    </row>
    <row r="11" spans="1:13">
      <c r="A11" t="s">
        <v>960</v>
      </c>
      <c r="B11" t="s">
        <v>956</v>
      </c>
      <c r="C11" t="s">
        <v>948</v>
      </c>
      <c r="D11" t="s">
        <v>963</v>
      </c>
      <c r="E11">
        <v>-0.86451114195209744</v>
      </c>
      <c r="F11">
        <v>-0.36430122965342188</v>
      </c>
    </row>
    <row r="12" spans="1:13">
      <c r="A12" t="s">
        <v>964</v>
      </c>
      <c r="B12" t="s">
        <v>948</v>
      </c>
      <c r="C12" t="s">
        <v>956</v>
      </c>
      <c r="D12" t="s">
        <v>965</v>
      </c>
      <c r="E12">
        <v>-0.61272893124285477</v>
      </c>
      <c r="F12">
        <v>-0.23387625551795141</v>
      </c>
    </row>
    <row r="13" spans="1:13">
      <c r="A13" t="s">
        <v>964</v>
      </c>
      <c r="B13" t="s">
        <v>956</v>
      </c>
      <c r="C13" t="s">
        <v>948</v>
      </c>
      <c r="D13" t="s">
        <v>966</v>
      </c>
      <c r="E13">
        <v>-0.2208263411734456</v>
      </c>
      <c r="F13">
        <v>-0.12021910897683</v>
      </c>
    </row>
    <row r="14" spans="1:13">
      <c r="A14" t="s">
        <v>967</v>
      </c>
      <c r="B14" t="s">
        <v>948</v>
      </c>
      <c r="C14" t="s">
        <v>956</v>
      </c>
      <c r="D14" t="s">
        <v>968</v>
      </c>
      <c r="E14">
        <v>-0.83076960462636618</v>
      </c>
      <c r="F14">
        <v>-0.14382342238554249</v>
      </c>
    </row>
    <row r="15" spans="1:13">
      <c r="A15" t="s">
        <v>967</v>
      </c>
      <c r="B15" t="s">
        <v>956</v>
      </c>
      <c r="C15" t="s">
        <v>948</v>
      </c>
      <c r="D15" t="s">
        <v>969</v>
      </c>
      <c r="E15">
        <v>-0.91517911204455604</v>
      </c>
      <c r="F15">
        <v>-0.2718814575507863</v>
      </c>
    </row>
    <row r="16" spans="1:13">
      <c r="A16" t="s">
        <v>970</v>
      </c>
      <c r="B16" t="s">
        <v>948</v>
      </c>
      <c r="C16" t="s">
        <v>956</v>
      </c>
      <c r="D16" t="s">
        <v>971</v>
      </c>
      <c r="E16">
        <v>0.7439514678931507</v>
      </c>
      <c r="F16">
        <v>0.11911087652788049</v>
      </c>
    </row>
    <row r="17" spans="1:6">
      <c r="A17" t="s">
        <v>970</v>
      </c>
      <c r="B17" t="s">
        <v>948</v>
      </c>
      <c r="C17" t="s">
        <v>956</v>
      </c>
      <c r="D17" t="s">
        <v>972</v>
      </c>
      <c r="E17">
        <v>0.54272764673886154</v>
      </c>
      <c r="F17">
        <v>5.5761995412501757E-2</v>
      </c>
    </row>
  </sheetData>
  <phoneticPr fontId="2" type="noConversion"/>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973</v>
      </c>
      <c r="B2" t="s">
        <v>974</v>
      </c>
      <c r="D2" t="s">
        <v>975</v>
      </c>
      <c r="E2">
        <v>0.16588829161725749</v>
      </c>
      <c r="F2">
        <v>-6.3568312435541841E-2</v>
      </c>
      <c r="G2">
        <v>0.70507799999999998</v>
      </c>
    </row>
    <row r="3" spans="1:13">
      <c r="A3" t="s">
        <v>973</v>
      </c>
      <c r="B3" t="s">
        <v>976</v>
      </c>
      <c r="C3" t="s">
        <v>974</v>
      </c>
      <c r="D3" t="s">
        <v>977</v>
      </c>
      <c r="E3">
        <v>0.1019801976766723</v>
      </c>
      <c r="F3">
        <v>-0.19146965772881369</v>
      </c>
    </row>
    <row r="4" spans="1:13">
      <c r="A4" t="s">
        <v>978</v>
      </c>
      <c r="B4" t="s">
        <v>976</v>
      </c>
      <c r="C4" t="s">
        <v>974</v>
      </c>
      <c r="D4" t="s">
        <v>979</v>
      </c>
      <c r="E4">
        <v>-0.394957390775386</v>
      </c>
      <c r="F4">
        <v>-0.1534830815722715</v>
      </c>
    </row>
    <row r="5" spans="1:13">
      <c r="A5" t="s">
        <v>980</v>
      </c>
      <c r="B5" t="s">
        <v>974</v>
      </c>
      <c r="C5" t="s">
        <v>976</v>
      </c>
      <c r="D5" t="s">
        <v>981</v>
      </c>
      <c r="E5">
        <v>0.148527216627897</v>
      </c>
      <c r="F5">
        <v>-0.1503099872232771</v>
      </c>
    </row>
    <row r="6" spans="1:13">
      <c r="A6" t="s">
        <v>980</v>
      </c>
      <c r="B6" t="s">
        <v>976</v>
      </c>
      <c r="C6" t="s">
        <v>974</v>
      </c>
      <c r="D6" t="s">
        <v>982</v>
      </c>
      <c r="E6">
        <v>0.12716208939248469</v>
      </c>
      <c r="F6">
        <v>-0.1470749860739399</v>
      </c>
    </row>
    <row r="7" spans="1:13">
      <c r="A7" t="s">
        <v>983</v>
      </c>
      <c r="B7" t="s">
        <v>976</v>
      </c>
      <c r="C7" t="s">
        <v>974</v>
      </c>
      <c r="D7" t="s">
        <v>984</v>
      </c>
      <c r="E7">
        <v>0.56197408809077931</v>
      </c>
      <c r="F7">
        <v>-8.055032744325713E-2</v>
      </c>
    </row>
    <row r="8" spans="1:13">
      <c r="A8" t="s">
        <v>983</v>
      </c>
      <c r="B8" t="s">
        <v>976</v>
      </c>
      <c r="C8" t="s">
        <v>974</v>
      </c>
      <c r="D8" t="s">
        <v>985</v>
      </c>
      <c r="E8">
        <v>0.25415315005623462</v>
      </c>
      <c r="F8">
        <v>-0.19146965772881369</v>
      </c>
    </row>
    <row r="9" spans="1:13">
      <c r="A9" t="s">
        <v>986</v>
      </c>
      <c r="B9" t="s">
        <v>974</v>
      </c>
      <c r="C9" t="s">
        <v>976</v>
      </c>
      <c r="D9" t="s">
        <v>987</v>
      </c>
      <c r="E9">
        <v>-0.66699651132955839</v>
      </c>
      <c r="F9">
        <v>-0.24994935193961629</v>
      </c>
    </row>
    <row r="10" spans="1:13">
      <c r="A10" t="s">
        <v>986</v>
      </c>
      <c r="B10" t="s">
        <v>976</v>
      </c>
      <c r="C10" t="s">
        <v>974</v>
      </c>
      <c r="D10" t="s">
        <v>988</v>
      </c>
      <c r="E10">
        <v>-0.44821520154916339</v>
      </c>
      <c r="F10">
        <v>-0.14316077084737289</v>
      </c>
    </row>
    <row r="11" spans="1:13">
      <c r="A11" t="s">
        <v>989</v>
      </c>
      <c r="B11" t="s">
        <v>976</v>
      </c>
      <c r="C11" t="s">
        <v>974</v>
      </c>
      <c r="D11" t="s">
        <v>990</v>
      </c>
      <c r="E11">
        <v>0.54272321788096489</v>
      </c>
      <c r="F11">
        <v>-8.9615427835283201E-2</v>
      </c>
    </row>
    <row r="12" spans="1:13">
      <c r="A12" t="s">
        <v>991</v>
      </c>
      <c r="B12" t="s">
        <v>974</v>
      </c>
      <c r="C12" t="s">
        <v>976</v>
      </c>
      <c r="D12" t="s">
        <v>992</v>
      </c>
      <c r="E12">
        <v>-2.3959938633955069E-4</v>
      </c>
      <c r="F12">
        <v>-0.1503099872232771</v>
      </c>
    </row>
    <row r="13" spans="1:13">
      <c r="A13" t="s">
        <v>991</v>
      </c>
      <c r="B13" t="s">
        <v>976</v>
      </c>
      <c r="C13" t="s">
        <v>974</v>
      </c>
      <c r="D13" t="s">
        <v>993</v>
      </c>
      <c r="E13">
        <v>0.5349802626582385</v>
      </c>
      <c r="F13">
        <v>1.7743504607909018E-2</v>
      </c>
    </row>
    <row r="14" spans="1:13">
      <c r="A14" t="s">
        <v>991</v>
      </c>
      <c r="B14" t="s">
        <v>974</v>
      </c>
      <c r="C14" t="s">
        <v>976</v>
      </c>
      <c r="D14" t="s">
        <v>994</v>
      </c>
      <c r="E14">
        <v>0.43723774045423358</v>
      </c>
      <c r="F14">
        <v>-7.1532028502448941E-2</v>
      </c>
    </row>
    <row r="15" spans="1:13">
      <c r="A15" t="s">
        <v>995</v>
      </c>
      <c r="B15" t="s">
        <v>976</v>
      </c>
      <c r="C15" t="s">
        <v>974</v>
      </c>
      <c r="D15" t="s">
        <v>996</v>
      </c>
      <c r="E15">
        <v>-0.1039532898146787</v>
      </c>
      <c r="F15">
        <v>-0.1533947114216038</v>
      </c>
    </row>
    <row r="16" spans="1:13">
      <c r="A16" t="s">
        <v>997</v>
      </c>
      <c r="B16" t="s">
        <v>974</v>
      </c>
      <c r="C16" t="s">
        <v>976</v>
      </c>
      <c r="D16" t="s">
        <v>998</v>
      </c>
      <c r="E16">
        <v>-0.35606318085663552</v>
      </c>
      <c r="F16">
        <v>-0.1593918093495536</v>
      </c>
    </row>
    <row r="17" spans="1:6">
      <c r="A17" t="s">
        <v>997</v>
      </c>
      <c r="B17" t="s">
        <v>976</v>
      </c>
      <c r="C17" t="s">
        <v>974</v>
      </c>
      <c r="D17" t="s">
        <v>999</v>
      </c>
      <c r="E17">
        <v>-0.1779417935218757</v>
      </c>
      <c r="F17">
        <v>-0.15307270537636211</v>
      </c>
    </row>
  </sheetData>
  <phoneticPr fontId="2" type="noConversion"/>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1000</v>
      </c>
      <c r="B2" t="s">
        <v>1001</v>
      </c>
      <c r="D2" t="s">
        <v>1002</v>
      </c>
      <c r="E2">
        <v>-3.8998181053054637E-2</v>
      </c>
      <c r="F2">
        <v>-0.2030679763368177</v>
      </c>
      <c r="G2">
        <v>0.27948699999999999</v>
      </c>
    </row>
    <row r="3" spans="1:13">
      <c r="A3" t="s">
        <v>1003</v>
      </c>
      <c r="B3" t="s">
        <v>1004</v>
      </c>
      <c r="C3" t="s">
        <v>1001</v>
      </c>
      <c r="D3" t="s">
        <v>1005</v>
      </c>
      <c r="E3">
        <v>-0.1386686752066523</v>
      </c>
      <c r="F3">
        <v>7.4870886801286507E-3</v>
      </c>
    </row>
    <row r="4" spans="1:13">
      <c r="A4" t="s">
        <v>1006</v>
      </c>
      <c r="B4" t="s">
        <v>1004</v>
      </c>
      <c r="C4" t="s">
        <v>1001</v>
      </c>
      <c r="D4" t="s">
        <v>1007</v>
      </c>
      <c r="E4">
        <v>-0.63912266144373375</v>
      </c>
      <c r="F4">
        <v>-0.1503099872232771</v>
      </c>
    </row>
    <row r="5" spans="1:13">
      <c r="A5" t="s">
        <v>1008</v>
      </c>
      <c r="B5" t="s">
        <v>1001</v>
      </c>
      <c r="C5" t="s">
        <v>1004</v>
      </c>
      <c r="D5" t="s">
        <v>1009</v>
      </c>
      <c r="E5">
        <v>-0.14757379549832761</v>
      </c>
      <c r="F5">
        <v>-0.1503099872232771</v>
      </c>
    </row>
    <row r="6" spans="1:13">
      <c r="A6" t="s">
        <v>1010</v>
      </c>
      <c r="B6" t="s">
        <v>1001</v>
      </c>
      <c r="C6" t="s">
        <v>1004</v>
      </c>
      <c r="D6" t="s">
        <v>1011</v>
      </c>
      <c r="E6">
        <v>-0.14757379549832761</v>
      </c>
      <c r="F6">
        <v>-0.1503099872232771</v>
      </c>
    </row>
    <row r="7" spans="1:13">
      <c r="A7" t="s">
        <v>1012</v>
      </c>
      <c r="B7" t="s">
        <v>1001</v>
      </c>
      <c r="C7" t="s">
        <v>1004</v>
      </c>
      <c r="D7" t="s">
        <v>1013</v>
      </c>
      <c r="E7">
        <v>-0.10356052948197859</v>
      </c>
      <c r="F7">
        <v>-0.1503099872232771</v>
      </c>
    </row>
    <row r="8" spans="1:13">
      <c r="A8" t="s">
        <v>1012</v>
      </c>
      <c r="B8" t="s">
        <v>1004</v>
      </c>
      <c r="C8" t="s">
        <v>1001</v>
      </c>
      <c r="D8" t="s">
        <v>1014</v>
      </c>
      <c r="E8">
        <v>-0.73914796031572583</v>
      </c>
      <c r="F8">
        <v>-0.18112888654508261</v>
      </c>
    </row>
    <row r="9" spans="1:13">
      <c r="A9" t="s">
        <v>1015</v>
      </c>
      <c r="B9" t="s">
        <v>1004</v>
      </c>
      <c r="C9" t="s">
        <v>1001</v>
      </c>
      <c r="D9" t="s">
        <v>1016</v>
      </c>
      <c r="E9">
        <v>-0.84242176544694236</v>
      </c>
      <c r="F9">
        <v>-0.201038857058809</v>
      </c>
    </row>
    <row r="10" spans="1:13">
      <c r="A10" t="s">
        <v>1017</v>
      </c>
      <c r="B10" t="s">
        <v>1001</v>
      </c>
      <c r="C10" t="s">
        <v>1004</v>
      </c>
      <c r="D10" t="s">
        <v>1018</v>
      </c>
      <c r="E10">
        <v>-0.14757379549832761</v>
      </c>
      <c r="F10">
        <v>-0.1503099872232771</v>
      </c>
    </row>
    <row r="11" spans="1:13">
      <c r="A11" t="s">
        <v>1017</v>
      </c>
      <c r="B11" t="s">
        <v>1004</v>
      </c>
      <c r="C11" t="s">
        <v>1001</v>
      </c>
      <c r="D11" t="s">
        <v>1019</v>
      </c>
      <c r="E11">
        <v>-0.56587517809599253</v>
      </c>
      <c r="F11">
        <v>-0.182908668465778</v>
      </c>
    </row>
    <row r="12" spans="1:13">
      <c r="A12" t="s">
        <v>1017</v>
      </c>
      <c r="B12" t="s">
        <v>1001</v>
      </c>
      <c r="C12" t="s">
        <v>1004</v>
      </c>
      <c r="D12" t="s">
        <v>1020</v>
      </c>
      <c r="E12">
        <v>0.1098930326374177</v>
      </c>
      <c r="F12">
        <v>-0.1503099872232771</v>
      </c>
    </row>
    <row r="13" spans="1:13">
      <c r="A13" t="s">
        <v>1021</v>
      </c>
      <c r="B13" t="s">
        <v>1004</v>
      </c>
      <c r="C13" t="s">
        <v>1001</v>
      </c>
      <c r="D13" t="s">
        <v>1022</v>
      </c>
      <c r="E13">
        <v>0.10344543590969039</v>
      </c>
      <c r="F13">
        <v>-0.18967053732110251</v>
      </c>
    </row>
    <row r="14" spans="1:13">
      <c r="A14" t="s">
        <v>1023</v>
      </c>
      <c r="B14" t="s">
        <v>1004</v>
      </c>
      <c r="C14" t="s">
        <v>1001</v>
      </c>
      <c r="D14" t="s">
        <v>1024</v>
      </c>
      <c r="E14">
        <v>0.26593974807855458</v>
      </c>
      <c r="F14">
        <v>-0.1476003945347337</v>
      </c>
    </row>
    <row r="15" spans="1:13">
      <c r="A15" t="s">
        <v>1023</v>
      </c>
      <c r="B15" t="s">
        <v>1001</v>
      </c>
      <c r="C15" t="s">
        <v>1004</v>
      </c>
      <c r="D15" t="s">
        <v>1025</v>
      </c>
      <c r="E15">
        <v>0.40824632308978748</v>
      </c>
      <c r="F15">
        <v>-0.12810659117409209</v>
      </c>
    </row>
    <row r="16" spans="1:13">
      <c r="A16" t="s">
        <v>1023</v>
      </c>
      <c r="B16" t="s">
        <v>1004</v>
      </c>
      <c r="C16" t="s">
        <v>1001</v>
      </c>
      <c r="D16" t="s">
        <v>1026</v>
      </c>
      <c r="E16">
        <v>-0.380770468077823</v>
      </c>
      <c r="F16">
        <v>-0.18632332884989641</v>
      </c>
    </row>
    <row r="17" spans="1:6">
      <c r="A17" t="s">
        <v>1027</v>
      </c>
      <c r="B17" t="s">
        <v>1004</v>
      </c>
      <c r="C17" t="s">
        <v>1001</v>
      </c>
      <c r="D17" t="s">
        <v>1028</v>
      </c>
      <c r="E17">
        <v>8.2650553029892659E-3</v>
      </c>
      <c r="F17">
        <v>-0.14728731841817591</v>
      </c>
    </row>
  </sheetData>
  <phoneticPr fontId="2" type="noConversion"/>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1029</v>
      </c>
      <c r="B2" t="s">
        <v>1030</v>
      </c>
      <c r="D2" t="s">
        <v>1031</v>
      </c>
      <c r="E2">
        <v>0.60936601717780592</v>
      </c>
      <c r="F2">
        <v>-8.7488080539972202E-2</v>
      </c>
      <c r="G2">
        <v>0.61406899999999998</v>
      </c>
    </row>
    <row r="3" spans="1:13">
      <c r="A3" t="s">
        <v>1029</v>
      </c>
      <c r="B3" t="s">
        <v>1032</v>
      </c>
      <c r="C3" t="s">
        <v>1030</v>
      </c>
      <c r="D3" t="s">
        <v>1033</v>
      </c>
      <c r="E3">
        <v>-7.2178318116852491E-2</v>
      </c>
      <c r="F3">
        <v>-0.15103960575081821</v>
      </c>
    </row>
    <row r="4" spans="1:13">
      <c r="A4" t="s">
        <v>1034</v>
      </c>
      <c r="B4" t="s">
        <v>1030</v>
      </c>
      <c r="D4" t="s">
        <v>1035</v>
      </c>
      <c r="E4">
        <v>-0.14757379549832761</v>
      </c>
      <c r="F4">
        <v>-0.1503099872232771</v>
      </c>
    </row>
    <row r="5" spans="1:13">
      <c r="A5" t="s">
        <v>1034</v>
      </c>
      <c r="B5" t="s">
        <v>1030</v>
      </c>
      <c r="D5" t="s">
        <v>1036</v>
      </c>
      <c r="E5">
        <v>-0.14757379549832761</v>
      </c>
      <c r="F5">
        <v>-0.1503099872232771</v>
      </c>
    </row>
    <row r="6" spans="1:13">
      <c r="A6" t="s">
        <v>1034</v>
      </c>
      <c r="B6" t="s">
        <v>1032</v>
      </c>
      <c r="D6" t="s">
        <v>1037</v>
      </c>
      <c r="E6">
        <v>-0.70615287259363768</v>
      </c>
      <c r="F6">
        <v>-0.1385533737577278</v>
      </c>
    </row>
    <row r="7" spans="1:13">
      <c r="A7" t="s">
        <v>1038</v>
      </c>
      <c r="B7" t="s">
        <v>1030</v>
      </c>
      <c r="D7" t="s">
        <v>1039</v>
      </c>
      <c r="E7">
        <v>-0.85633468760695841</v>
      </c>
      <c r="F7">
        <v>-0.23459808514575281</v>
      </c>
    </row>
    <row r="8" spans="1:13">
      <c r="A8" t="s">
        <v>1038</v>
      </c>
      <c r="B8" t="s">
        <v>1030</v>
      </c>
      <c r="D8" t="s">
        <v>1032</v>
      </c>
      <c r="E8">
        <v>-0.14757379549832761</v>
      </c>
      <c r="F8">
        <v>-0.1503099872232771</v>
      </c>
    </row>
    <row r="9" spans="1:13">
      <c r="A9" t="s">
        <v>1038</v>
      </c>
      <c r="B9" t="s">
        <v>1032</v>
      </c>
      <c r="C9" t="s">
        <v>1030</v>
      </c>
      <c r="D9" t="s">
        <v>1040</v>
      </c>
      <c r="E9">
        <v>-0.16331498865240501</v>
      </c>
      <c r="F9">
        <v>-0.24873672262752261</v>
      </c>
    </row>
    <row r="10" spans="1:13">
      <c r="A10" t="s">
        <v>1041</v>
      </c>
      <c r="B10" t="s">
        <v>1030</v>
      </c>
      <c r="C10" t="s">
        <v>1032</v>
      </c>
      <c r="D10" t="s">
        <v>1042</v>
      </c>
      <c r="E10">
        <v>-0.14757379549832761</v>
      </c>
      <c r="F10">
        <v>-0.1503099872232771</v>
      </c>
    </row>
    <row r="11" spans="1:13">
      <c r="A11" t="s">
        <v>1043</v>
      </c>
      <c r="B11" t="s">
        <v>1032</v>
      </c>
      <c r="C11" t="s">
        <v>1030</v>
      </c>
      <c r="D11" t="s">
        <v>1044</v>
      </c>
      <c r="E11">
        <v>0.23244034338936961</v>
      </c>
      <c r="F11">
        <v>-0.13924434179602599</v>
      </c>
    </row>
    <row r="12" spans="1:13">
      <c r="A12" t="s">
        <v>1045</v>
      </c>
      <c r="B12" t="s">
        <v>1030</v>
      </c>
      <c r="C12" t="s">
        <v>1032</v>
      </c>
      <c r="D12" t="s">
        <v>1046</v>
      </c>
      <c r="E12">
        <v>-0.14757379549832761</v>
      </c>
      <c r="F12">
        <v>-0.1503099872232771</v>
      </c>
    </row>
    <row r="13" spans="1:13">
      <c r="A13" t="s">
        <v>1045</v>
      </c>
      <c r="B13" t="s">
        <v>1032</v>
      </c>
      <c r="C13" t="s">
        <v>1030</v>
      </c>
      <c r="D13" t="s">
        <v>1047</v>
      </c>
      <c r="E13">
        <v>4.7645232380007618E-2</v>
      </c>
      <c r="F13">
        <v>-0.1503099872232771</v>
      </c>
    </row>
    <row r="14" spans="1:13">
      <c r="A14" t="s">
        <v>1045</v>
      </c>
      <c r="B14" t="s">
        <v>1030</v>
      </c>
      <c r="C14" t="s">
        <v>1032</v>
      </c>
      <c r="D14" t="s">
        <v>140</v>
      </c>
      <c r="E14">
        <v>0.35014718349750379</v>
      </c>
      <c r="F14">
        <v>-0.1212956464331411</v>
      </c>
    </row>
    <row r="15" spans="1:13">
      <c r="A15" t="s">
        <v>1045</v>
      </c>
      <c r="B15" t="s">
        <v>1032</v>
      </c>
      <c r="C15" t="s">
        <v>1030</v>
      </c>
      <c r="D15" t="s">
        <v>926</v>
      </c>
      <c r="E15">
        <v>0.16611456527832691</v>
      </c>
      <c r="F15">
        <v>-4.7969901678770133E-2</v>
      </c>
    </row>
    <row r="16" spans="1:13">
      <c r="A16" t="s">
        <v>1045</v>
      </c>
      <c r="B16" t="s">
        <v>1030</v>
      </c>
      <c r="C16" t="s">
        <v>1032</v>
      </c>
      <c r="E16">
        <v>-0.14757379549832761</v>
      </c>
      <c r="F16">
        <v>-0.1503099872232771</v>
      </c>
    </row>
    <row r="17" spans="1:6">
      <c r="A17" t="s">
        <v>1048</v>
      </c>
      <c r="B17" t="s">
        <v>1032</v>
      </c>
      <c r="C17" t="s">
        <v>1030</v>
      </c>
      <c r="D17" t="s">
        <v>1049</v>
      </c>
      <c r="E17">
        <v>-0.23611793435946171</v>
      </c>
      <c r="F17">
        <v>-0.1518275701851392</v>
      </c>
    </row>
  </sheetData>
  <phoneticPr fontId="2" type="noConversion"/>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1050</v>
      </c>
      <c r="B2" t="s">
        <v>1051</v>
      </c>
      <c r="D2" t="s">
        <v>743</v>
      </c>
      <c r="E2">
        <v>-0.14757379549832761</v>
      </c>
      <c r="F2">
        <v>-0.1503099872232771</v>
      </c>
      <c r="G2">
        <v>0.83168200000000003</v>
      </c>
    </row>
    <row r="3" spans="1:13">
      <c r="A3" t="s">
        <v>1052</v>
      </c>
      <c r="B3" t="s">
        <v>1053</v>
      </c>
      <c r="C3" t="s">
        <v>1051</v>
      </c>
      <c r="D3" t="s">
        <v>1054</v>
      </c>
      <c r="E3">
        <v>-0.50651237087380441</v>
      </c>
      <c r="F3">
        <v>-0.25062300025285511</v>
      </c>
    </row>
    <row r="4" spans="1:13">
      <c r="A4" t="s">
        <v>1052</v>
      </c>
      <c r="B4" t="s">
        <v>1051</v>
      </c>
      <c r="C4" t="s">
        <v>1053</v>
      </c>
      <c r="D4" t="s">
        <v>1055</v>
      </c>
      <c r="E4">
        <v>-0.45071084902593911</v>
      </c>
      <c r="F4">
        <v>-0.15343384677190511</v>
      </c>
    </row>
    <row r="5" spans="1:13">
      <c r="A5" t="s">
        <v>1056</v>
      </c>
      <c r="B5" t="s">
        <v>1053</v>
      </c>
      <c r="C5" t="s">
        <v>1051</v>
      </c>
      <c r="D5" t="s">
        <v>1057</v>
      </c>
      <c r="E5">
        <v>0.35221505449872348</v>
      </c>
      <c r="F5">
        <v>-0.1470749860739399</v>
      </c>
    </row>
    <row r="6" spans="1:13">
      <c r="A6" t="s">
        <v>1056</v>
      </c>
      <c r="B6" t="s">
        <v>1051</v>
      </c>
      <c r="C6" t="s">
        <v>1053</v>
      </c>
      <c r="D6" t="s">
        <v>1058</v>
      </c>
      <c r="E6">
        <v>-0.37465993453160218</v>
      </c>
      <c r="F6">
        <v>-0.17288200924329969</v>
      </c>
    </row>
    <row r="7" spans="1:13">
      <c r="A7" t="s">
        <v>1056</v>
      </c>
      <c r="B7" t="s">
        <v>1051</v>
      </c>
      <c r="C7" t="s">
        <v>1053</v>
      </c>
      <c r="D7" t="s">
        <v>1059</v>
      </c>
      <c r="E7">
        <v>-0.36778138983261721</v>
      </c>
      <c r="F7">
        <v>-0.17433773247260689</v>
      </c>
    </row>
    <row r="8" spans="1:13">
      <c r="A8" t="s">
        <v>1060</v>
      </c>
      <c r="B8" t="s">
        <v>1053</v>
      </c>
      <c r="C8" t="s">
        <v>1051</v>
      </c>
      <c r="D8" t="s">
        <v>1061</v>
      </c>
      <c r="E8">
        <v>-0.22951431355856319</v>
      </c>
      <c r="F8">
        <v>-0.16610712310835191</v>
      </c>
    </row>
    <row r="9" spans="1:13">
      <c r="A9" t="s">
        <v>1062</v>
      </c>
      <c r="B9" t="s">
        <v>1053</v>
      </c>
      <c r="C9" t="s">
        <v>1051</v>
      </c>
      <c r="D9" t="s">
        <v>1063</v>
      </c>
      <c r="E9">
        <v>-0.6389651656658264</v>
      </c>
      <c r="F9">
        <v>-0.176158783538648</v>
      </c>
    </row>
    <row r="10" spans="1:13">
      <c r="A10" t="s">
        <v>1064</v>
      </c>
      <c r="B10" t="s">
        <v>1051</v>
      </c>
      <c r="C10" t="s">
        <v>1053</v>
      </c>
      <c r="D10" t="s">
        <v>1065</v>
      </c>
      <c r="E10">
        <v>-0.44246475199044411</v>
      </c>
      <c r="F10">
        <v>-0.18023111175735479</v>
      </c>
    </row>
    <row r="11" spans="1:13">
      <c r="A11" t="s">
        <v>1066</v>
      </c>
      <c r="B11" t="s">
        <v>1051</v>
      </c>
      <c r="C11" t="s">
        <v>1053</v>
      </c>
      <c r="D11" t="s">
        <v>1067</v>
      </c>
      <c r="E11">
        <v>-0.2262003179233299</v>
      </c>
      <c r="F11">
        <v>-0.1102713135643025</v>
      </c>
    </row>
    <row r="12" spans="1:13">
      <c r="A12" t="s">
        <v>1066</v>
      </c>
      <c r="B12" t="s">
        <v>1051</v>
      </c>
      <c r="C12" t="s">
        <v>1053</v>
      </c>
      <c r="D12" t="s">
        <v>1068</v>
      </c>
      <c r="E12">
        <v>0.15445503877379349</v>
      </c>
      <c r="F12">
        <v>-0.1034396789498614</v>
      </c>
    </row>
    <row r="13" spans="1:13">
      <c r="A13" t="s">
        <v>1069</v>
      </c>
      <c r="B13" t="s">
        <v>1051</v>
      </c>
      <c r="C13" t="s">
        <v>1053</v>
      </c>
      <c r="D13" t="s">
        <v>1070</v>
      </c>
      <c r="E13">
        <v>-0.112204754802635</v>
      </c>
      <c r="F13">
        <v>-0.1503099872232771</v>
      </c>
    </row>
    <row r="14" spans="1:13">
      <c r="A14" t="s">
        <v>1071</v>
      </c>
      <c r="B14" t="s">
        <v>1051</v>
      </c>
      <c r="C14" t="s">
        <v>1053</v>
      </c>
      <c r="D14" t="s">
        <v>1072</v>
      </c>
      <c r="E14">
        <v>-0.79562172542948817</v>
      </c>
      <c r="F14">
        <v>-0.25435987000345639</v>
      </c>
    </row>
    <row r="15" spans="1:13">
      <c r="A15" t="s">
        <v>1071</v>
      </c>
      <c r="B15" t="s">
        <v>1053</v>
      </c>
      <c r="C15" t="s">
        <v>1051</v>
      </c>
      <c r="D15" t="s">
        <v>1073</v>
      </c>
      <c r="E15">
        <v>-0.70516687228087038</v>
      </c>
      <c r="F15">
        <v>-0.2022470644441092</v>
      </c>
    </row>
    <row r="16" spans="1:13">
      <c r="A16" t="s">
        <v>1074</v>
      </c>
      <c r="B16" t="s">
        <v>1051</v>
      </c>
      <c r="C16" t="s">
        <v>1053</v>
      </c>
      <c r="D16" t="s">
        <v>1075</v>
      </c>
      <c r="E16">
        <v>0.15065066706823879</v>
      </c>
      <c r="F16">
        <v>2.1777767282737111E-2</v>
      </c>
    </row>
    <row r="17" spans="1:6">
      <c r="A17" t="s">
        <v>1076</v>
      </c>
      <c r="B17" t="s">
        <v>1053</v>
      </c>
      <c r="C17" t="s">
        <v>1051</v>
      </c>
      <c r="D17" t="s">
        <v>1077</v>
      </c>
      <c r="E17">
        <v>0.90906980205405419</v>
      </c>
      <c r="F17">
        <v>3.7782952420858218E-2</v>
      </c>
    </row>
  </sheetData>
  <phoneticPr fontId="2"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7"/>
  <sheetViews>
    <sheetView workbookViewId="0">
      <selection activeCell="A17" sqref="A17:XFD17"/>
    </sheetView>
  </sheetViews>
  <sheetFormatPr defaultRowHeight="14.25"/>
  <cols>
    <col min="5" max="5" width="18.625" bestFit="1" customWidth="1"/>
    <col min="6" max="6" width="18.75" bestFit="1" customWidth="1"/>
    <col min="7" max="7" width="29.625" bestFit="1" customWidth="1"/>
    <col min="9" max="9" width="12.375" bestFit="1" customWidth="1"/>
    <col min="13" max="13" width="9.625" bestFit="1" customWidth="1"/>
  </cols>
  <sheetData>
    <row r="1" spans="1:13">
      <c r="A1" s="1" t="s">
        <v>0</v>
      </c>
      <c r="B1" s="1" t="s">
        <v>1</v>
      </c>
      <c r="C1" s="1" t="s">
        <v>2</v>
      </c>
      <c r="D1" s="1" t="s">
        <v>3</v>
      </c>
      <c r="E1" s="1" t="s">
        <v>4</v>
      </c>
      <c r="F1" s="1" t="s">
        <v>5</v>
      </c>
      <c r="G1" s="1" t="s">
        <v>6</v>
      </c>
      <c r="I1" s="2" t="s">
        <v>1391</v>
      </c>
      <c r="J1" s="2" t="s">
        <v>1392</v>
      </c>
      <c r="L1" s="2" t="s">
        <v>1393</v>
      </c>
      <c r="M1" s="2" t="s">
        <v>1394</v>
      </c>
    </row>
    <row r="2" spans="1:13">
      <c r="A2" t="s">
        <v>83</v>
      </c>
      <c r="B2" t="s">
        <v>84</v>
      </c>
      <c r="D2" t="s">
        <v>85</v>
      </c>
      <c r="E2">
        <v>0.76111778926401663</v>
      </c>
      <c r="F2">
        <v>-4.2885958722384758E-2</v>
      </c>
      <c r="G2">
        <v>0.62195900000000004</v>
      </c>
      <c r="I2">
        <f>IF(B2="andref",E2,"")</f>
        <v>0.76111778926401663</v>
      </c>
      <c r="J2" t="str">
        <f>IF(B2="andref","",E2)</f>
        <v/>
      </c>
      <c r="L2">
        <f>IF(B2="andref",F2,"")</f>
        <v>-4.2885958722384758E-2</v>
      </c>
      <c r="M2" t="str">
        <f>IF(B2="andref","",F2)</f>
        <v/>
      </c>
    </row>
    <row r="3" spans="1:13">
      <c r="A3" t="s">
        <v>83</v>
      </c>
      <c r="B3" t="s">
        <v>84</v>
      </c>
      <c r="D3" t="s">
        <v>86</v>
      </c>
      <c r="E3">
        <v>-1.6845215126769338E-2</v>
      </c>
      <c r="F3">
        <v>-0.12581933108659751</v>
      </c>
      <c r="I3">
        <f t="shared" ref="I3:I17" si="0">IF(B3="andref",E3,"")</f>
        <v>-1.6845215126769338E-2</v>
      </c>
      <c r="J3" t="str">
        <f t="shared" ref="J3:J17" si="1">IF(B3="andref","",E3)</f>
        <v/>
      </c>
      <c r="L3">
        <f t="shared" ref="L3:L17" si="2">IF(B3="andref",F3,"")</f>
        <v>-0.12581933108659751</v>
      </c>
      <c r="M3" t="str">
        <f t="shared" ref="M3:M17" si="3">IF(B3="andref","",F3)</f>
        <v/>
      </c>
    </row>
    <row r="4" spans="1:13">
      <c r="A4" t="s">
        <v>83</v>
      </c>
      <c r="B4" t="s">
        <v>87</v>
      </c>
      <c r="C4" t="s">
        <v>84</v>
      </c>
      <c r="D4" t="s">
        <v>88</v>
      </c>
      <c r="E4">
        <v>0.47119790733242822</v>
      </c>
      <c r="F4">
        <v>7.0305139954343074E-3</v>
      </c>
      <c r="I4" t="str">
        <f t="shared" si="0"/>
        <v/>
      </c>
      <c r="J4">
        <f t="shared" si="1"/>
        <v>0.47119790733242822</v>
      </c>
      <c r="L4" t="str">
        <f t="shared" si="2"/>
        <v/>
      </c>
      <c r="M4">
        <f t="shared" si="3"/>
        <v>7.0305139954343074E-3</v>
      </c>
    </row>
    <row r="5" spans="1:13">
      <c r="A5" t="s">
        <v>83</v>
      </c>
      <c r="B5" t="s">
        <v>87</v>
      </c>
      <c r="C5" t="s">
        <v>84</v>
      </c>
      <c r="D5" t="s">
        <v>89</v>
      </c>
      <c r="E5">
        <v>-0.29290216866674212</v>
      </c>
      <c r="F5">
        <v>-0.1506293173279091</v>
      </c>
      <c r="I5" t="str">
        <f t="shared" si="0"/>
        <v/>
      </c>
      <c r="J5">
        <f t="shared" si="1"/>
        <v>-0.29290216866674212</v>
      </c>
      <c r="L5" t="str">
        <f t="shared" si="2"/>
        <v/>
      </c>
      <c r="M5">
        <f t="shared" si="3"/>
        <v>-0.1506293173279091</v>
      </c>
    </row>
    <row r="6" spans="1:13">
      <c r="A6" t="s">
        <v>90</v>
      </c>
      <c r="B6" t="s">
        <v>87</v>
      </c>
      <c r="C6" t="s">
        <v>84</v>
      </c>
      <c r="D6" t="s">
        <v>91</v>
      </c>
      <c r="E6">
        <v>-0.14757379549832761</v>
      </c>
      <c r="F6">
        <v>-0.1503099872232771</v>
      </c>
      <c r="I6" t="str">
        <f t="shared" si="0"/>
        <v/>
      </c>
      <c r="J6">
        <f t="shared" si="1"/>
        <v>-0.14757379549832761</v>
      </c>
      <c r="L6" t="str">
        <f t="shared" si="2"/>
        <v/>
      </c>
      <c r="M6">
        <f t="shared" si="3"/>
        <v>-0.1503099872232771</v>
      </c>
    </row>
    <row r="7" spans="1:13">
      <c r="A7" t="s">
        <v>92</v>
      </c>
      <c r="B7" t="s">
        <v>87</v>
      </c>
      <c r="C7" t="s">
        <v>84</v>
      </c>
      <c r="D7" t="s">
        <v>93</v>
      </c>
      <c r="E7">
        <v>-0.16663417640931219</v>
      </c>
      <c r="F7">
        <v>-0.1503099872232771</v>
      </c>
      <c r="I7" t="str">
        <f t="shared" si="0"/>
        <v/>
      </c>
      <c r="J7">
        <f t="shared" si="1"/>
        <v>-0.16663417640931219</v>
      </c>
      <c r="L7" t="str">
        <f t="shared" si="2"/>
        <v/>
      </c>
      <c r="M7">
        <f t="shared" si="3"/>
        <v>-0.1503099872232771</v>
      </c>
    </row>
    <row r="8" spans="1:13">
      <c r="A8" t="s">
        <v>94</v>
      </c>
      <c r="B8" t="s">
        <v>87</v>
      </c>
      <c r="C8" t="s">
        <v>84</v>
      </c>
      <c r="D8" t="s">
        <v>95</v>
      </c>
      <c r="E8">
        <v>0.22722421713322771</v>
      </c>
      <c r="F8">
        <v>-0.2201158330795373</v>
      </c>
      <c r="I8" t="str">
        <f t="shared" si="0"/>
        <v/>
      </c>
      <c r="J8">
        <f t="shared" si="1"/>
        <v>0.22722421713322771</v>
      </c>
      <c r="L8" t="str">
        <f t="shared" si="2"/>
        <v/>
      </c>
      <c r="M8">
        <f t="shared" si="3"/>
        <v>-0.2201158330795373</v>
      </c>
    </row>
    <row r="9" spans="1:13">
      <c r="A9" t="s">
        <v>96</v>
      </c>
      <c r="B9" t="s">
        <v>87</v>
      </c>
      <c r="C9" t="s">
        <v>84</v>
      </c>
      <c r="D9" t="s">
        <v>97</v>
      </c>
      <c r="E9">
        <v>0.1382567835720763</v>
      </c>
      <c r="F9">
        <v>6.7164385802908622E-3</v>
      </c>
      <c r="I9" t="str">
        <f t="shared" si="0"/>
        <v/>
      </c>
      <c r="J9">
        <f t="shared" si="1"/>
        <v>0.1382567835720763</v>
      </c>
      <c r="L9" t="str">
        <f t="shared" si="2"/>
        <v/>
      </c>
      <c r="M9">
        <f t="shared" si="3"/>
        <v>6.7164385802908622E-3</v>
      </c>
    </row>
    <row r="10" spans="1:13">
      <c r="A10" t="s">
        <v>98</v>
      </c>
      <c r="B10" t="s">
        <v>84</v>
      </c>
      <c r="C10" t="s">
        <v>87</v>
      </c>
      <c r="D10" t="s">
        <v>99</v>
      </c>
      <c r="E10">
        <v>-0.1117825244343207</v>
      </c>
      <c r="F10">
        <v>-0.15515002067035211</v>
      </c>
      <c r="I10">
        <f t="shared" si="0"/>
        <v>-0.1117825244343207</v>
      </c>
      <c r="J10" t="str">
        <f t="shared" si="1"/>
        <v/>
      </c>
      <c r="L10">
        <f t="shared" si="2"/>
        <v>-0.15515002067035211</v>
      </c>
      <c r="M10" t="str">
        <f t="shared" si="3"/>
        <v/>
      </c>
    </row>
    <row r="11" spans="1:13">
      <c r="A11" t="s">
        <v>98</v>
      </c>
      <c r="B11" t="s">
        <v>87</v>
      </c>
      <c r="C11" t="s">
        <v>84</v>
      </c>
      <c r="D11" t="s">
        <v>100</v>
      </c>
      <c r="E11">
        <v>-8.754981541855833E-4</v>
      </c>
      <c r="F11">
        <v>-0.118102646593</v>
      </c>
      <c r="I11" t="str">
        <f t="shared" si="0"/>
        <v/>
      </c>
      <c r="J11">
        <f t="shared" si="1"/>
        <v>-8.754981541855833E-4</v>
      </c>
      <c r="L11" t="str">
        <f t="shared" si="2"/>
        <v/>
      </c>
      <c r="M11">
        <f t="shared" si="3"/>
        <v>-0.118102646593</v>
      </c>
    </row>
    <row r="12" spans="1:13">
      <c r="A12" t="s">
        <v>101</v>
      </c>
      <c r="B12" t="s">
        <v>84</v>
      </c>
      <c r="C12" t="s">
        <v>87</v>
      </c>
      <c r="D12" t="s">
        <v>102</v>
      </c>
      <c r="E12">
        <v>-0.68233863348697499</v>
      </c>
      <c r="F12">
        <v>-0.14555209071463079</v>
      </c>
      <c r="I12">
        <f t="shared" si="0"/>
        <v>-0.68233863348697499</v>
      </c>
      <c r="J12" t="str">
        <f t="shared" si="1"/>
        <v/>
      </c>
      <c r="L12">
        <f t="shared" si="2"/>
        <v>-0.14555209071463079</v>
      </c>
      <c r="M12" t="str">
        <f t="shared" si="3"/>
        <v/>
      </c>
    </row>
    <row r="13" spans="1:13">
      <c r="A13" t="s">
        <v>103</v>
      </c>
      <c r="B13" t="s">
        <v>87</v>
      </c>
      <c r="C13" t="s">
        <v>84</v>
      </c>
      <c r="D13" t="s">
        <v>104</v>
      </c>
      <c r="E13">
        <v>-0.72471817513904768</v>
      </c>
      <c r="F13">
        <v>-0.26610508818303807</v>
      </c>
      <c r="I13" t="str">
        <f t="shared" si="0"/>
        <v/>
      </c>
      <c r="J13">
        <f t="shared" si="1"/>
        <v>-0.72471817513904768</v>
      </c>
      <c r="L13" t="str">
        <f t="shared" si="2"/>
        <v/>
      </c>
      <c r="M13">
        <f t="shared" si="3"/>
        <v>-0.26610508818303807</v>
      </c>
    </row>
    <row r="14" spans="1:13">
      <c r="A14" t="s">
        <v>105</v>
      </c>
      <c r="B14" t="s">
        <v>84</v>
      </c>
      <c r="C14" t="s">
        <v>87</v>
      </c>
      <c r="D14" t="s">
        <v>106</v>
      </c>
      <c r="E14">
        <v>0.22679886288979459</v>
      </c>
      <c r="F14">
        <v>-0.1369636618500332</v>
      </c>
      <c r="I14">
        <f t="shared" si="0"/>
        <v>0.22679886288979459</v>
      </c>
      <c r="J14" t="str">
        <f t="shared" si="1"/>
        <v/>
      </c>
      <c r="L14">
        <f t="shared" si="2"/>
        <v>-0.1369636618500332</v>
      </c>
      <c r="M14" t="str">
        <f t="shared" si="3"/>
        <v/>
      </c>
    </row>
    <row r="15" spans="1:13">
      <c r="A15" t="s">
        <v>105</v>
      </c>
      <c r="B15" t="s">
        <v>87</v>
      </c>
      <c r="C15" t="s">
        <v>84</v>
      </c>
      <c r="D15" t="s">
        <v>107</v>
      </c>
      <c r="E15">
        <v>0.28175328356818402</v>
      </c>
      <c r="F15">
        <v>-0.13851472326848499</v>
      </c>
      <c r="I15" t="str">
        <f t="shared" si="0"/>
        <v/>
      </c>
      <c r="J15">
        <f t="shared" si="1"/>
        <v>0.28175328356818402</v>
      </c>
      <c r="L15" t="str">
        <f t="shared" si="2"/>
        <v/>
      </c>
      <c r="M15">
        <f t="shared" si="3"/>
        <v>-0.13851472326848499</v>
      </c>
    </row>
    <row r="16" spans="1:13">
      <c r="A16" t="s">
        <v>108</v>
      </c>
      <c r="B16" t="s">
        <v>84</v>
      </c>
      <c r="C16" t="s">
        <v>87</v>
      </c>
      <c r="D16" t="s">
        <v>109</v>
      </c>
      <c r="E16">
        <v>-0.23842668602937681</v>
      </c>
      <c r="F16">
        <v>-0.14445358187947849</v>
      </c>
      <c r="I16">
        <f t="shared" si="0"/>
        <v>-0.23842668602937681</v>
      </c>
      <c r="J16" t="str">
        <f t="shared" si="1"/>
        <v/>
      </c>
      <c r="L16">
        <f t="shared" si="2"/>
        <v>-0.14445358187947849</v>
      </c>
      <c r="M16" t="str">
        <f t="shared" si="3"/>
        <v/>
      </c>
    </row>
    <row r="17" spans="1:13">
      <c r="A17" t="s">
        <v>110</v>
      </c>
      <c r="B17" t="s">
        <v>87</v>
      </c>
      <c r="C17" t="s">
        <v>84</v>
      </c>
      <c r="D17" t="s">
        <v>111</v>
      </c>
      <c r="E17">
        <v>-0.61693120135677426</v>
      </c>
      <c r="F17">
        <v>-0.16048606305150581</v>
      </c>
      <c r="I17" t="str">
        <f t="shared" si="0"/>
        <v/>
      </c>
      <c r="J17">
        <f t="shared" si="1"/>
        <v>-0.61693120135677426</v>
      </c>
      <c r="L17" t="str">
        <f t="shared" si="2"/>
        <v/>
      </c>
      <c r="M17">
        <f t="shared" si="3"/>
        <v>-0.16048606305150581</v>
      </c>
    </row>
  </sheetData>
  <phoneticPr fontId="2" type="noConversion"/>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1078</v>
      </c>
      <c r="B2" t="s">
        <v>1079</v>
      </c>
      <c r="D2" t="s">
        <v>1080</v>
      </c>
      <c r="E2">
        <v>-0.17213708436038741</v>
      </c>
      <c r="F2">
        <v>-0.1614757289001918</v>
      </c>
      <c r="G2">
        <v>0.58923800000000004</v>
      </c>
    </row>
    <row r="3" spans="1:13">
      <c r="A3" t="s">
        <v>1081</v>
      </c>
      <c r="B3" t="s">
        <v>1082</v>
      </c>
      <c r="C3" t="s">
        <v>1079</v>
      </c>
      <c r="D3" t="s">
        <v>1083</v>
      </c>
      <c r="E3">
        <v>-0.1453100958129763</v>
      </c>
      <c r="F3">
        <v>-0.2613560819660154</v>
      </c>
    </row>
    <row r="4" spans="1:13">
      <c r="A4" t="s">
        <v>1084</v>
      </c>
      <c r="B4" t="s">
        <v>1079</v>
      </c>
      <c r="C4" t="s">
        <v>1082</v>
      </c>
      <c r="D4" t="s">
        <v>1085</v>
      </c>
      <c r="E4">
        <v>-0.14757379549832761</v>
      </c>
      <c r="F4">
        <v>-0.1503099872232771</v>
      </c>
    </row>
    <row r="5" spans="1:13">
      <c r="A5" t="s">
        <v>1084</v>
      </c>
      <c r="B5" t="s">
        <v>1082</v>
      </c>
      <c r="C5" t="s">
        <v>1079</v>
      </c>
      <c r="D5" t="s">
        <v>1086</v>
      </c>
      <c r="E5">
        <v>0.31564175926797722</v>
      </c>
      <c r="F5">
        <v>7.0305139954343074E-3</v>
      </c>
    </row>
    <row r="6" spans="1:13">
      <c r="A6" t="s">
        <v>1087</v>
      </c>
      <c r="B6" t="s">
        <v>1079</v>
      </c>
      <c r="C6" t="s">
        <v>1082</v>
      </c>
      <c r="D6" t="s">
        <v>1088</v>
      </c>
      <c r="E6">
        <v>8.1940061190910018E-2</v>
      </c>
      <c r="F6">
        <v>-0.14256568025555891</v>
      </c>
    </row>
    <row r="7" spans="1:13">
      <c r="A7" t="s">
        <v>1089</v>
      </c>
      <c r="B7" t="s">
        <v>1082</v>
      </c>
      <c r="C7" t="s">
        <v>1079</v>
      </c>
      <c r="D7" t="s">
        <v>1090</v>
      </c>
      <c r="E7">
        <v>0.47557813973663587</v>
      </c>
      <c r="F7">
        <v>-6.4118089480002527E-3</v>
      </c>
    </row>
    <row r="8" spans="1:13">
      <c r="A8" t="s">
        <v>1091</v>
      </c>
      <c r="B8" t="s">
        <v>1079</v>
      </c>
      <c r="C8" t="s">
        <v>1082</v>
      </c>
      <c r="D8" t="s">
        <v>1092</v>
      </c>
      <c r="E8">
        <v>0.22918816705114459</v>
      </c>
      <c r="F8">
        <v>-0.15598736397822219</v>
      </c>
    </row>
    <row r="9" spans="1:13">
      <c r="A9" t="s">
        <v>1093</v>
      </c>
      <c r="B9" t="s">
        <v>1082</v>
      </c>
      <c r="C9" t="s">
        <v>1079</v>
      </c>
      <c r="D9" t="s">
        <v>1094</v>
      </c>
      <c r="E9">
        <v>0.39151318316606171</v>
      </c>
      <c r="F9">
        <v>-9.0762209920692227E-2</v>
      </c>
    </row>
    <row r="10" spans="1:13">
      <c r="A10" t="s">
        <v>1095</v>
      </c>
      <c r="B10" t="s">
        <v>1082</v>
      </c>
      <c r="C10" t="s">
        <v>1079</v>
      </c>
      <c r="D10" t="s">
        <v>1096</v>
      </c>
      <c r="E10">
        <v>0.23866612779242449</v>
      </c>
      <c r="F10">
        <v>-0.1534207469200031</v>
      </c>
    </row>
    <row r="11" spans="1:13">
      <c r="A11" t="s">
        <v>1097</v>
      </c>
      <c r="B11" t="s">
        <v>1082</v>
      </c>
      <c r="C11" t="s">
        <v>1079</v>
      </c>
      <c r="D11" t="s">
        <v>1098</v>
      </c>
      <c r="E11">
        <v>0.26431051342914841</v>
      </c>
      <c r="F11">
        <v>-0.1614757289001918</v>
      </c>
    </row>
    <row r="12" spans="1:13">
      <c r="A12" t="s">
        <v>1099</v>
      </c>
      <c r="B12" t="s">
        <v>1079</v>
      </c>
      <c r="C12" t="s">
        <v>1082</v>
      </c>
      <c r="D12" t="s">
        <v>1100</v>
      </c>
      <c r="E12">
        <v>-2.3993723535003401E-2</v>
      </c>
      <c r="F12">
        <v>-0.1503099872232771</v>
      </c>
    </row>
    <row r="13" spans="1:13">
      <c r="A13" t="s">
        <v>1099</v>
      </c>
      <c r="B13" t="s">
        <v>1082</v>
      </c>
      <c r="C13" t="s">
        <v>1079</v>
      </c>
      <c r="D13" t="s">
        <v>1101</v>
      </c>
      <c r="E13">
        <v>0.44944494381817818</v>
      </c>
      <c r="F13">
        <v>-0.1028700999272384</v>
      </c>
    </row>
    <row r="14" spans="1:13">
      <c r="A14" t="s">
        <v>1099</v>
      </c>
      <c r="B14" t="s">
        <v>1082</v>
      </c>
      <c r="C14" t="s">
        <v>1079</v>
      </c>
      <c r="D14" t="s">
        <v>1102</v>
      </c>
      <c r="E14">
        <v>0.4465232688459102</v>
      </c>
      <c r="F14">
        <v>-6.2993138009952598E-2</v>
      </c>
    </row>
    <row r="15" spans="1:13">
      <c r="A15" t="s">
        <v>1103</v>
      </c>
      <c r="B15" t="s">
        <v>1079</v>
      </c>
      <c r="C15" t="s">
        <v>1082</v>
      </c>
      <c r="D15" t="s">
        <v>1104</v>
      </c>
      <c r="E15">
        <v>0.40466528299926052</v>
      </c>
      <c r="F15">
        <v>-0.1614757289001918</v>
      </c>
    </row>
    <row r="16" spans="1:13">
      <c r="A16" t="s">
        <v>1105</v>
      </c>
      <c r="B16" t="s">
        <v>1082</v>
      </c>
      <c r="C16" t="s">
        <v>1079</v>
      </c>
      <c r="D16" t="s">
        <v>1106</v>
      </c>
      <c r="E16">
        <v>0.1012061663429356</v>
      </c>
      <c r="F16">
        <v>-0.15706683920506381</v>
      </c>
    </row>
    <row r="17" spans="1:6">
      <c r="A17" t="s">
        <v>1107</v>
      </c>
      <c r="B17" t="s">
        <v>1079</v>
      </c>
      <c r="C17" t="s">
        <v>1082</v>
      </c>
      <c r="D17" t="s">
        <v>1108</v>
      </c>
      <c r="E17">
        <v>0.50441917781157741</v>
      </c>
      <c r="F17">
        <v>-0.1503099872232771</v>
      </c>
    </row>
  </sheetData>
  <phoneticPr fontId="2" type="noConversion"/>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1109</v>
      </c>
      <c r="B2" t="s">
        <v>1110</v>
      </c>
      <c r="D2" t="s">
        <v>1111</v>
      </c>
      <c r="E2">
        <v>1.367437350883627E-2</v>
      </c>
      <c r="F2">
        <v>-0.1503099872232771</v>
      </c>
      <c r="G2">
        <v>0.86912199999999995</v>
      </c>
    </row>
    <row r="3" spans="1:13">
      <c r="A3" t="s">
        <v>1112</v>
      </c>
      <c r="B3" t="s">
        <v>1110</v>
      </c>
      <c r="D3" t="s">
        <v>1113</v>
      </c>
      <c r="E3">
        <v>0.17733615211947651</v>
      </c>
      <c r="F3">
        <v>-0.1207066822712731</v>
      </c>
    </row>
    <row r="4" spans="1:13">
      <c r="A4" t="s">
        <v>1114</v>
      </c>
      <c r="B4" t="s">
        <v>1110</v>
      </c>
      <c r="D4" t="s">
        <v>1115</v>
      </c>
      <c r="E4">
        <v>-0.92788239590814015</v>
      </c>
      <c r="F4">
        <v>-0.33598044664934629</v>
      </c>
    </row>
    <row r="5" spans="1:13">
      <c r="A5" t="s">
        <v>1114</v>
      </c>
      <c r="B5" t="s">
        <v>1110</v>
      </c>
      <c r="D5" t="s">
        <v>1116</v>
      </c>
      <c r="E5">
        <v>-0.34823825690068322</v>
      </c>
      <c r="F5">
        <v>-0.1311660581478061</v>
      </c>
    </row>
    <row r="6" spans="1:13">
      <c r="A6" t="s">
        <v>1117</v>
      </c>
      <c r="B6" t="s">
        <v>1118</v>
      </c>
      <c r="C6" t="s">
        <v>1110</v>
      </c>
      <c r="D6" t="s">
        <v>1119</v>
      </c>
      <c r="E6">
        <v>-0.15825477669413771</v>
      </c>
      <c r="F6">
        <v>-0.16656674626032131</v>
      </c>
    </row>
    <row r="7" spans="1:13">
      <c r="A7" t="s">
        <v>1120</v>
      </c>
      <c r="B7" t="s">
        <v>1110</v>
      </c>
      <c r="C7" t="s">
        <v>1118</v>
      </c>
      <c r="D7" t="s">
        <v>1121</v>
      </c>
      <c r="E7">
        <v>6.0967076372582918E-2</v>
      </c>
      <c r="F7">
        <v>-0.15451467218403411</v>
      </c>
    </row>
    <row r="8" spans="1:13">
      <c r="A8" t="s">
        <v>1120</v>
      </c>
      <c r="B8" t="s">
        <v>1118</v>
      </c>
      <c r="C8" t="s">
        <v>1110</v>
      </c>
      <c r="D8" t="s">
        <v>1122</v>
      </c>
      <c r="E8">
        <v>0.2180828669714627</v>
      </c>
      <c r="F8">
        <v>-0.1379286830941448</v>
      </c>
    </row>
    <row r="9" spans="1:13">
      <c r="A9" t="s">
        <v>1120</v>
      </c>
      <c r="B9" t="s">
        <v>1110</v>
      </c>
      <c r="C9" t="s">
        <v>1118</v>
      </c>
      <c r="D9" t="s">
        <v>1123</v>
      </c>
      <c r="E9">
        <v>-0.59693929257442213</v>
      </c>
      <c r="F9">
        <v>-0.23880758834998411</v>
      </c>
    </row>
    <row r="10" spans="1:13">
      <c r="A10" t="s">
        <v>1124</v>
      </c>
      <c r="B10" t="s">
        <v>1118</v>
      </c>
      <c r="C10" t="s">
        <v>1110</v>
      </c>
      <c r="D10" t="s">
        <v>1125</v>
      </c>
      <c r="E10">
        <v>0.71276512317297192</v>
      </c>
      <c r="F10">
        <v>-8.055032744325713E-2</v>
      </c>
    </row>
    <row r="11" spans="1:13">
      <c r="A11" t="s">
        <v>1124</v>
      </c>
      <c r="B11" t="s">
        <v>1118</v>
      </c>
      <c r="C11" t="s">
        <v>1110</v>
      </c>
      <c r="D11" t="s">
        <v>1126</v>
      </c>
      <c r="E11">
        <v>0.53568433873645183</v>
      </c>
      <c r="F11">
        <v>-8.055032744325713E-2</v>
      </c>
    </row>
    <row r="12" spans="1:13">
      <c r="A12" t="s">
        <v>1127</v>
      </c>
      <c r="B12" t="s">
        <v>1118</v>
      </c>
      <c r="C12" t="s">
        <v>1110</v>
      </c>
      <c r="D12" t="s">
        <v>1128</v>
      </c>
      <c r="E12">
        <v>-0.63817005020881479</v>
      </c>
      <c r="F12">
        <v>-0.27707028545853168</v>
      </c>
    </row>
    <row r="13" spans="1:13">
      <c r="A13" t="s">
        <v>1129</v>
      </c>
      <c r="B13" t="s">
        <v>1110</v>
      </c>
      <c r="C13" t="s">
        <v>1118</v>
      </c>
      <c r="D13" t="s">
        <v>1130</v>
      </c>
      <c r="E13">
        <v>-0.66228228316720306</v>
      </c>
      <c r="F13">
        <v>-0.1679636253166123</v>
      </c>
    </row>
    <row r="14" spans="1:13">
      <c r="A14" t="s">
        <v>1129</v>
      </c>
      <c r="B14" t="s">
        <v>1110</v>
      </c>
      <c r="C14" t="s">
        <v>1118</v>
      </c>
      <c r="D14" t="s">
        <v>1131</v>
      </c>
      <c r="E14">
        <v>-0.14757379549832761</v>
      </c>
      <c r="F14">
        <v>-0.1503099872232771</v>
      </c>
    </row>
    <row r="15" spans="1:13">
      <c r="A15" t="s">
        <v>1129</v>
      </c>
      <c r="B15" t="s">
        <v>1110</v>
      </c>
      <c r="C15" t="s">
        <v>1118</v>
      </c>
      <c r="E15">
        <v>-0.14757379549832761</v>
      </c>
      <c r="F15">
        <v>-0.1503099872232771</v>
      </c>
    </row>
    <row r="16" spans="1:13">
      <c r="A16" t="s">
        <v>1132</v>
      </c>
      <c r="B16" t="s">
        <v>1110</v>
      </c>
      <c r="C16" t="s">
        <v>1118</v>
      </c>
      <c r="D16" t="s">
        <v>1133</v>
      </c>
      <c r="E16">
        <v>-0.20597794806838171</v>
      </c>
      <c r="F16">
        <v>-0.21562541136890351</v>
      </c>
    </row>
    <row r="17" spans="1:6">
      <c r="A17" t="s">
        <v>1134</v>
      </c>
      <c r="B17" t="s">
        <v>1118</v>
      </c>
      <c r="C17" t="s">
        <v>1110</v>
      </c>
      <c r="D17" t="s">
        <v>1135</v>
      </c>
      <c r="E17">
        <v>-0.67750078747178377</v>
      </c>
      <c r="F17">
        <v>-0.26465049202566282</v>
      </c>
    </row>
  </sheetData>
  <phoneticPr fontId="2" type="noConversion"/>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1136</v>
      </c>
      <c r="B2" t="s">
        <v>1137</v>
      </c>
      <c r="D2" t="s">
        <v>1138</v>
      </c>
      <c r="E2">
        <v>-0.14757379549832761</v>
      </c>
      <c r="F2">
        <v>-0.1503099872232771</v>
      </c>
      <c r="G2">
        <v>0.80475399999999997</v>
      </c>
    </row>
    <row r="3" spans="1:13">
      <c r="A3" t="s">
        <v>1139</v>
      </c>
      <c r="B3" t="s">
        <v>1137</v>
      </c>
      <c r="D3" t="s">
        <v>1140</v>
      </c>
      <c r="E3">
        <v>-0.29942702265213628</v>
      </c>
      <c r="F3">
        <v>-0.23770146084884669</v>
      </c>
    </row>
    <row r="4" spans="1:13">
      <c r="A4" t="s">
        <v>1141</v>
      </c>
      <c r="B4" t="s">
        <v>1137</v>
      </c>
      <c r="D4" t="s">
        <v>1142</v>
      </c>
      <c r="E4">
        <v>-0.65708569125030225</v>
      </c>
      <c r="F4">
        <v>-0.16515473560730889</v>
      </c>
    </row>
    <row r="5" spans="1:13">
      <c r="A5" t="s">
        <v>1143</v>
      </c>
      <c r="B5" t="s">
        <v>1137</v>
      </c>
      <c r="D5" t="s">
        <v>1144</v>
      </c>
      <c r="E5">
        <v>0.76520766734059453</v>
      </c>
      <c r="F5">
        <v>-1.896890942299384E-2</v>
      </c>
    </row>
    <row r="6" spans="1:13">
      <c r="A6" t="s">
        <v>1143</v>
      </c>
      <c r="B6" t="s">
        <v>1137</v>
      </c>
      <c r="D6" t="s">
        <v>1145</v>
      </c>
      <c r="E6">
        <v>-0.4528544833330756</v>
      </c>
      <c r="F6">
        <v>-0.1503099872232771</v>
      </c>
    </row>
    <row r="7" spans="1:13">
      <c r="A7" t="s">
        <v>1143</v>
      </c>
      <c r="B7" t="s">
        <v>1137</v>
      </c>
      <c r="D7" t="s">
        <v>1146</v>
      </c>
      <c r="E7">
        <v>-0.95797465075874166</v>
      </c>
      <c r="F7">
        <v>-0.23428839184008299</v>
      </c>
    </row>
    <row r="8" spans="1:13">
      <c r="A8" t="s">
        <v>1147</v>
      </c>
      <c r="B8" t="s">
        <v>1137</v>
      </c>
      <c r="D8" t="s">
        <v>1148</v>
      </c>
      <c r="E8">
        <v>-0.14757379549832761</v>
      </c>
      <c r="F8">
        <v>-0.1503099872232771</v>
      </c>
    </row>
    <row r="9" spans="1:13">
      <c r="A9" t="s">
        <v>1147</v>
      </c>
      <c r="B9" t="s">
        <v>1137</v>
      </c>
      <c r="E9">
        <v>-0.14757379549832761</v>
      </c>
      <c r="F9">
        <v>-0.1503099872232771</v>
      </c>
    </row>
    <row r="10" spans="1:13">
      <c r="A10" t="s">
        <v>1149</v>
      </c>
      <c r="B10" t="s">
        <v>1137</v>
      </c>
      <c r="D10" t="s">
        <v>882</v>
      </c>
      <c r="E10">
        <v>-0.33333760219715752</v>
      </c>
      <c r="F10">
        <v>-0.1503099872232771</v>
      </c>
    </row>
    <row r="11" spans="1:13">
      <c r="A11" t="s">
        <v>1149</v>
      </c>
      <c r="B11" t="s">
        <v>1137</v>
      </c>
      <c r="D11" t="s">
        <v>1150</v>
      </c>
      <c r="E11">
        <v>0.47760123022474432</v>
      </c>
      <c r="F11">
        <v>-2.1354645326888688E-3</v>
      </c>
    </row>
    <row r="12" spans="1:13">
      <c r="A12" t="s">
        <v>1149</v>
      </c>
      <c r="B12" t="s">
        <v>1151</v>
      </c>
      <c r="C12" t="s">
        <v>1137</v>
      </c>
      <c r="D12" t="s">
        <v>1152</v>
      </c>
      <c r="E12">
        <v>-0.20046446683475561</v>
      </c>
      <c r="F12">
        <v>-0.14224779945007479</v>
      </c>
    </row>
    <row r="13" spans="1:13">
      <c r="A13" t="s">
        <v>1153</v>
      </c>
      <c r="B13" t="s">
        <v>1151</v>
      </c>
      <c r="C13" t="s">
        <v>1137</v>
      </c>
      <c r="D13" t="s">
        <v>1154</v>
      </c>
      <c r="E13">
        <v>0.1921082698059231</v>
      </c>
      <c r="F13">
        <v>-0.13081618386263549</v>
      </c>
    </row>
    <row r="14" spans="1:13">
      <c r="A14" t="s">
        <v>1155</v>
      </c>
      <c r="B14" t="s">
        <v>1151</v>
      </c>
      <c r="C14" t="s">
        <v>1137</v>
      </c>
      <c r="D14" t="s">
        <v>1156</v>
      </c>
      <c r="E14">
        <v>-0.8808811452412364</v>
      </c>
      <c r="F14">
        <v>-0.3934841729491334</v>
      </c>
    </row>
    <row r="15" spans="1:13">
      <c r="A15" t="s">
        <v>1157</v>
      </c>
      <c r="B15" t="s">
        <v>1151</v>
      </c>
      <c r="C15" t="s">
        <v>1137</v>
      </c>
      <c r="D15" t="s">
        <v>1158</v>
      </c>
      <c r="E15">
        <v>-0.74595857675288446</v>
      </c>
      <c r="F15">
        <v>-0.16590211288257081</v>
      </c>
    </row>
    <row r="16" spans="1:13">
      <c r="A16" t="s">
        <v>1157</v>
      </c>
      <c r="B16" t="s">
        <v>1137</v>
      </c>
      <c r="C16" t="s">
        <v>1151</v>
      </c>
      <c r="D16" t="s">
        <v>1159</v>
      </c>
      <c r="E16">
        <v>-6.1068040688133818E-2</v>
      </c>
      <c r="F16">
        <v>-0.15515002067035211</v>
      </c>
    </row>
    <row r="17" spans="1:6">
      <c r="A17" t="s">
        <v>1160</v>
      </c>
      <c r="B17" t="s">
        <v>1151</v>
      </c>
      <c r="C17" t="s">
        <v>1137</v>
      </c>
      <c r="D17" t="s">
        <v>1161</v>
      </c>
      <c r="E17">
        <v>-0.71054454663439159</v>
      </c>
      <c r="F17">
        <v>-0.20503318516185079</v>
      </c>
    </row>
  </sheetData>
  <phoneticPr fontId="2" type="noConversion"/>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1162</v>
      </c>
      <c r="B2" t="s">
        <v>1163</v>
      </c>
      <c r="D2" t="s">
        <v>1164</v>
      </c>
      <c r="E2">
        <v>-0.69508288413763397</v>
      </c>
      <c r="F2">
        <v>-0.16142393729740831</v>
      </c>
      <c r="G2">
        <v>0.84197</v>
      </c>
    </row>
    <row r="3" spans="1:13">
      <c r="A3" t="s">
        <v>1162</v>
      </c>
      <c r="B3" t="s">
        <v>1163</v>
      </c>
      <c r="D3" t="s">
        <v>1165</v>
      </c>
      <c r="E3">
        <v>-0.43441064540735402</v>
      </c>
      <c r="F3">
        <v>-0.15487461072906319</v>
      </c>
    </row>
    <row r="4" spans="1:13">
      <c r="A4" t="s">
        <v>1166</v>
      </c>
      <c r="B4" t="s">
        <v>1163</v>
      </c>
      <c r="D4" t="s">
        <v>1167</v>
      </c>
      <c r="E4">
        <v>-3.4489579035355662E-2</v>
      </c>
      <c r="F4">
        <v>-0.1503099872232771</v>
      </c>
    </row>
    <row r="5" spans="1:13">
      <c r="A5" t="s">
        <v>1166</v>
      </c>
      <c r="B5" t="s">
        <v>1163</v>
      </c>
      <c r="D5" t="s">
        <v>1168</v>
      </c>
      <c r="E5">
        <v>-0.8872151357525988</v>
      </c>
      <c r="F5">
        <v>-0.26756983722263372</v>
      </c>
    </row>
    <row r="6" spans="1:13">
      <c r="A6" t="s">
        <v>1166</v>
      </c>
      <c r="B6" t="s">
        <v>1169</v>
      </c>
      <c r="C6" t="s">
        <v>1163</v>
      </c>
      <c r="D6" t="s">
        <v>1170</v>
      </c>
      <c r="E6">
        <v>-0.58803834100121932</v>
      </c>
      <c r="F6">
        <v>-0.27852560597589637</v>
      </c>
    </row>
    <row r="7" spans="1:13">
      <c r="A7" t="s">
        <v>1171</v>
      </c>
      <c r="B7" t="s">
        <v>1169</v>
      </c>
      <c r="C7" t="s">
        <v>1163</v>
      </c>
      <c r="D7" t="s">
        <v>1172</v>
      </c>
      <c r="E7">
        <v>-0.42206465798584031</v>
      </c>
      <c r="F7">
        <v>-0.1503099872232771</v>
      </c>
    </row>
    <row r="8" spans="1:13">
      <c r="A8" t="s">
        <v>1173</v>
      </c>
      <c r="B8" t="s">
        <v>1169</v>
      </c>
      <c r="C8" t="s">
        <v>1163</v>
      </c>
      <c r="D8" t="s">
        <v>1174</v>
      </c>
      <c r="E8">
        <v>5.0550466771852598E-3</v>
      </c>
      <c r="F8">
        <v>-8.3597093995151917E-2</v>
      </c>
    </row>
    <row r="9" spans="1:13">
      <c r="A9" t="s">
        <v>1175</v>
      </c>
      <c r="B9" t="s">
        <v>1163</v>
      </c>
      <c r="C9" t="s">
        <v>1169</v>
      </c>
      <c r="D9" t="s">
        <v>1176</v>
      </c>
      <c r="E9">
        <v>0.37659274612532162</v>
      </c>
      <c r="F9">
        <v>-0.14140877785570979</v>
      </c>
    </row>
    <row r="10" spans="1:13">
      <c r="A10" t="s">
        <v>1177</v>
      </c>
      <c r="B10" t="s">
        <v>1169</v>
      </c>
      <c r="C10" t="s">
        <v>1163</v>
      </c>
      <c r="D10" t="s">
        <v>1178</v>
      </c>
      <c r="E10">
        <v>-0.14757379549832761</v>
      </c>
      <c r="F10">
        <v>-0.1503099872232771</v>
      </c>
    </row>
    <row r="11" spans="1:13">
      <c r="A11" t="s">
        <v>1177</v>
      </c>
      <c r="B11" t="s">
        <v>1163</v>
      </c>
      <c r="C11" t="s">
        <v>1169</v>
      </c>
      <c r="D11" t="s">
        <v>1179</v>
      </c>
      <c r="E11">
        <v>0.25201461516540857</v>
      </c>
      <c r="F11">
        <v>4.9530169421194148E-2</v>
      </c>
    </row>
    <row r="12" spans="1:13">
      <c r="A12" t="s">
        <v>1180</v>
      </c>
      <c r="B12" t="s">
        <v>1169</v>
      </c>
      <c r="C12" t="s">
        <v>1163</v>
      </c>
      <c r="D12" t="s">
        <v>1181</v>
      </c>
      <c r="E12">
        <v>-1.6807594459086361E-2</v>
      </c>
      <c r="F12">
        <v>-0.1503099872232771</v>
      </c>
    </row>
    <row r="13" spans="1:13">
      <c r="A13" t="s">
        <v>1180</v>
      </c>
      <c r="B13" t="s">
        <v>1163</v>
      </c>
      <c r="C13" t="s">
        <v>1169</v>
      </c>
      <c r="D13" t="s">
        <v>1182</v>
      </c>
      <c r="E13">
        <v>0.85111676926024726</v>
      </c>
      <c r="F13">
        <v>0.13501685879500819</v>
      </c>
    </row>
    <row r="14" spans="1:13">
      <c r="A14" t="s">
        <v>1183</v>
      </c>
      <c r="B14" t="s">
        <v>1163</v>
      </c>
      <c r="C14" t="s">
        <v>1169</v>
      </c>
      <c r="D14" t="s">
        <v>1184</v>
      </c>
      <c r="E14">
        <v>-0.36379383944063481</v>
      </c>
      <c r="F14">
        <v>-0.20642709012021199</v>
      </c>
    </row>
    <row r="15" spans="1:13">
      <c r="A15" t="s">
        <v>1185</v>
      </c>
      <c r="B15" t="s">
        <v>1169</v>
      </c>
      <c r="C15" t="s">
        <v>1163</v>
      </c>
      <c r="D15" t="s">
        <v>124</v>
      </c>
      <c r="E15">
        <v>0.56197408809077931</v>
      </c>
      <c r="F15">
        <v>-8.055032744325713E-2</v>
      </c>
    </row>
    <row r="16" spans="1:13">
      <c r="A16" t="s">
        <v>1186</v>
      </c>
      <c r="B16" t="s">
        <v>1169</v>
      </c>
      <c r="C16" t="s">
        <v>1163</v>
      </c>
      <c r="D16" t="s">
        <v>1187</v>
      </c>
      <c r="E16">
        <v>0.6124743044817651</v>
      </c>
      <c r="F16">
        <v>0.17915836666057311</v>
      </c>
    </row>
    <row r="17" spans="1:6">
      <c r="A17" t="s">
        <v>1186</v>
      </c>
      <c r="B17" t="s">
        <v>1163</v>
      </c>
      <c r="C17" t="s">
        <v>1169</v>
      </c>
      <c r="D17" t="s">
        <v>1188</v>
      </c>
      <c r="E17">
        <v>0.82990236991207267</v>
      </c>
      <c r="F17">
        <v>5.325249583042041E-2</v>
      </c>
    </row>
  </sheetData>
  <phoneticPr fontId="2" type="noConversion"/>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1189</v>
      </c>
      <c r="B2" t="s">
        <v>1169</v>
      </c>
      <c r="C2" t="s">
        <v>1190</v>
      </c>
      <c r="D2" t="s">
        <v>1191</v>
      </c>
      <c r="E2">
        <v>0.157410408562318</v>
      </c>
      <c r="F2">
        <v>-8.9694032210706209E-2</v>
      </c>
      <c r="G2">
        <v>0.68629499999999999</v>
      </c>
    </row>
    <row r="3" spans="1:13">
      <c r="A3" t="s">
        <v>1189</v>
      </c>
      <c r="B3" t="s">
        <v>1169</v>
      </c>
      <c r="E3">
        <v>-0.14757379549832761</v>
      </c>
      <c r="F3">
        <v>-0.1503099872232771</v>
      </c>
    </row>
    <row r="4" spans="1:13">
      <c r="A4" t="s">
        <v>1189</v>
      </c>
      <c r="B4" t="s">
        <v>1190</v>
      </c>
      <c r="C4" t="s">
        <v>1169</v>
      </c>
      <c r="D4" t="s">
        <v>1192</v>
      </c>
      <c r="E4">
        <v>-0.45382794769576318</v>
      </c>
      <c r="F4">
        <v>-0.16186600323409331</v>
      </c>
    </row>
    <row r="5" spans="1:13">
      <c r="A5" t="s">
        <v>1189</v>
      </c>
      <c r="B5" t="s">
        <v>1190</v>
      </c>
      <c r="D5" t="s">
        <v>1193</v>
      </c>
      <c r="E5">
        <v>0.47250430454381842</v>
      </c>
      <c r="F5">
        <v>-0.10447316135795021</v>
      </c>
    </row>
    <row r="6" spans="1:13">
      <c r="A6" t="s">
        <v>1194</v>
      </c>
      <c r="B6" t="s">
        <v>1190</v>
      </c>
      <c r="D6" t="s">
        <v>1195</v>
      </c>
      <c r="E6">
        <v>0.25923649835838769</v>
      </c>
      <c r="F6">
        <v>-0.1503099872232771</v>
      </c>
    </row>
    <row r="7" spans="1:13">
      <c r="A7" t="s">
        <v>1196</v>
      </c>
      <c r="B7" t="s">
        <v>1169</v>
      </c>
      <c r="C7" t="s">
        <v>1190</v>
      </c>
      <c r="D7" t="s">
        <v>1197</v>
      </c>
      <c r="E7">
        <v>-0.50870264461013859</v>
      </c>
      <c r="F7">
        <v>-0.1503099872232771</v>
      </c>
    </row>
    <row r="8" spans="1:13">
      <c r="A8" t="s">
        <v>1198</v>
      </c>
      <c r="B8" t="s">
        <v>1190</v>
      </c>
      <c r="C8" t="s">
        <v>1169</v>
      </c>
      <c r="D8" t="s">
        <v>1199</v>
      </c>
      <c r="E8">
        <v>-0.70157244608323155</v>
      </c>
      <c r="F8">
        <v>-0.17396875286891489</v>
      </c>
    </row>
    <row r="9" spans="1:13">
      <c r="A9" t="s">
        <v>1198</v>
      </c>
      <c r="B9" t="s">
        <v>1190</v>
      </c>
      <c r="C9" t="s">
        <v>1169</v>
      </c>
      <c r="D9" t="s">
        <v>1200</v>
      </c>
      <c r="E9">
        <v>-0.52515713377980999</v>
      </c>
      <c r="F9">
        <v>-0.1503099872232771</v>
      </c>
    </row>
    <row r="10" spans="1:13">
      <c r="A10" t="s">
        <v>1201</v>
      </c>
      <c r="B10" t="s">
        <v>1169</v>
      </c>
      <c r="C10" t="s">
        <v>1190</v>
      </c>
      <c r="D10" t="s">
        <v>1202</v>
      </c>
      <c r="E10">
        <v>9.16262409779387E-2</v>
      </c>
      <c r="F10">
        <v>-0.15400615170331061</v>
      </c>
    </row>
    <row r="11" spans="1:13">
      <c r="A11" t="s">
        <v>1201</v>
      </c>
      <c r="B11" t="s">
        <v>1169</v>
      </c>
      <c r="E11">
        <v>-0.14757379549832761</v>
      </c>
      <c r="F11">
        <v>-0.1503099872232771</v>
      </c>
    </row>
    <row r="12" spans="1:13">
      <c r="A12" t="s">
        <v>1203</v>
      </c>
      <c r="B12" t="s">
        <v>1190</v>
      </c>
      <c r="C12" t="s">
        <v>1169</v>
      </c>
      <c r="D12" t="s">
        <v>1204</v>
      </c>
      <c r="E12">
        <v>0.1249903372647452</v>
      </c>
      <c r="F12">
        <v>-0.1503099872232771</v>
      </c>
    </row>
    <row r="13" spans="1:13">
      <c r="A13" t="s">
        <v>1205</v>
      </c>
      <c r="B13" t="s">
        <v>1169</v>
      </c>
      <c r="C13" t="s">
        <v>1190</v>
      </c>
      <c r="D13" t="s">
        <v>1206</v>
      </c>
      <c r="E13">
        <v>-0.17667754193013821</v>
      </c>
      <c r="F13">
        <v>-0.15330275370341909</v>
      </c>
    </row>
    <row r="14" spans="1:13">
      <c r="A14" t="s">
        <v>1207</v>
      </c>
      <c r="B14" t="s">
        <v>1190</v>
      </c>
      <c r="C14" t="s">
        <v>1169</v>
      </c>
      <c r="D14" t="s">
        <v>1208</v>
      </c>
      <c r="E14">
        <v>0.27722988029469348</v>
      </c>
      <c r="F14">
        <v>-2.228868796329941E-3</v>
      </c>
    </row>
    <row r="15" spans="1:13">
      <c r="A15" t="s">
        <v>1209</v>
      </c>
      <c r="B15" t="s">
        <v>1169</v>
      </c>
      <c r="C15" t="s">
        <v>1190</v>
      </c>
      <c r="D15" t="s">
        <v>1210</v>
      </c>
      <c r="E15">
        <v>-0.32370185400214457</v>
      </c>
      <c r="F15">
        <v>-0.16794562051338829</v>
      </c>
    </row>
    <row r="16" spans="1:13">
      <c r="A16" t="s">
        <v>1211</v>
      </c>
      <c r="B16" t="s">
        <v>1190</v>
      </c>
      <c r="C16" t="s">
        <v>1169</v>
      </c>
      <c r="D16" t="s">
        <v>1212</v>
      </c>
      <c r="E16">
        <v>-0.34597582440450281</v>
      </c>
      <c r="F16">
        <v>-0.1648587697142353</v>
      </c>
    </row>
    <row r="17" spans="1:6">
      <c r="A17" t="s">
        <v>1213</v>
      </c>
      <c r="B17" t="s">
        <v>1169</v>
      </c>
      <c r="C17" t="s">
        <v>1190</v>
      </c>
      <c r="D17" t="s">
        <v>1214</v>
      </c>
      <c r="E17">
        <v>-0.80734574590702812</v>
      </c>
      <c r="F17">
        <v>-0.35400205116478378</v>
      </c>
    </row>
  </sheetData>
  <phoneticPr fontId="2" type="noConversion"/>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1215</v>
      </c>
      <c r="B2" t="s">
        <v>1169</v>
      </c>
      <c r="C2" t="s">
        <v>1216</v>
      </c>
      <c r="D2" t="s">
        <v>1217</v>
      </c>
      <c r="E2">
        <v>-0.51628707442238198</v>
      </c>
      <c r="F2">
        <v>-0.17696711957022671</v>
      </c>
      <c r="G2">
        <v>0.82335000000000003</v>
      </c>
    </row>
    <row r="3" spans="1:13">
      <c r="A3" t="s">
        <v>1218</v>
      </c>
      <c r="B3" t="s">
        <v>1169</v>
      </c>
      <c r="C3" t="s">
        <v>1216</v>
      </c>
      <c r="D3" t="s">
        <v>1219</v>
      </c>
      <c r="E3">
        <v>0.29078503430126751</v>
      </c>
      <c r="F3">
        <v>-8.055032744325713E-2</v>
      </c>
    </row>
    <row r="4" spans="1:13">
      <c r="A4" t="s">
        <v>1220</v>
      </c>
      <c r="B4" t="s">
        <v>1216</v>
      </c>
      <c r="C4" t="s">
        <v>1169</v>
      </c>
      <c r="D4" t="s">
        <v>1221</v>
      </c>
      <c r="E4">
        <v>0.97540255041035562</v>
      </c>
      <c r="F4">
        <v>5.325249583042041E-2</v>
      </c>
    </row>
    <row r="5" spans="1:13">
      <c r="A5" t="s">
        <v>1220</v>
      </c>
      <c r="B5" t="s">
        <v>1169</v>
      </c>
      <c r="C5" t="s">
        <v>1216</v>
      </c>
      <c r="D5" t="s">
        <v>1222</v>
      </c>
      <c r="E5">
        <v>-0.14757379549832761</v>
      </c>
      <c r="F5">
        <v>-0.1503099872232771</v>
      </c>
    </row>
    <row r="6" spans="1:13">
      <c r="A6" t="s">
        <v>1223</v>
      </c>
      <c r="B6" t="s">
        <v>1169</v>
      </c>
      <c r="C6" t="s">
        <v>1216</v>
      </c>
      <c r="D6" t="s">
        <v>1224</v>
      </c>
      <c r="E6">
        <v>-0.2112517895760733</v>
      </c>
      <c r="F6">
        <v>-0.1503099872232771</v>
      </c>
    </row>
    <row r="7" spans="1:13">
      <c r="A7" t="s">
        <v>1225</v>
      </c>
      <c r="B7" t="s">
        <v>1216</v>
      </c>
      <c r="C7" t="s">
        <v>1169</v>
      </c>
      <c r="D7" t="s">
        <v>1226</v>
      </c>
      <c r="E7">
        <v>0.8145437282457566</v>
      </c>
      <c r="F7">
        <v>3.0139636657744551E-2</v>
      </c>
    </row>
    <row r="8" spans="1:13">
      <c r="A8" t="s">
        <v>1227</v>
      </c>
      <c r="B8" t="s">
        <v>1169</v>
      </c>
      <c r="C8" t="s">
        <v>1216</v>
      </c>
      <c r="D8" t="s">
        <v>1228</v>
      </c>
      <c r="E8">
        <v>-0.52515713377980999</v>
      </c>
      <c r="F8">
        <v>-0.1503099872232771</v>
      </c>
    </row>
    <row r="9" spans="1:13">
      <c r="A9" t="s">
        <v>1229</v>
      </c>
      <c r="B9" t="s">
        <v>1216</v>
      </c>
      <c r="C9" t="s">
        <v>1169</v>
      </c>
      <c r="D9" t="s">
        <v>1230</v>
      </c>
      <c r="E9">
        <v>3.7020391553733489E-2</v>
      </c>
      <c r="F9">
        <v>-0.15095349853224529</v>
      </c>
    </row>
    <row r="10" spans="1:13">
      <c r="A10" t="s">
        <v>1229</v>
      </c>
      <c r="B10" t="s">
        <v>1169</v>
      </c>
      <c r="C10" t="s">
        <v>1216</v>
      </c>
      <c r="D10" t="s">
        <v>1231</v>
      </c>
      <c r="E10">
        <v>-0.43469639174217478</v>
      </c>
      <c r="F10">
        <v>-0.15987926224159779</v>
      </c>
    </row>
    <row r="11" spans="1:13">
      <c r="A11" t="s">
        <v>1232</v>
      </c>
      <c r="B11" t="s">
        <v>1216</v>
      </c>
      <c r="C11" t="s">
        <v>1169</v>
      </c>
      <c r="D11" t="s">
        <v>1233</v>
      </c>
      <c r="E11">
        <v>0.55106053815293188</v>
      </c>
      <c r="F11">
        <v>-0.1503099872232771</v>
      </c>
    </row>
    <row r="12" spans="1:13">
      <c r="A12" t="s">
        <v>1234</v>
      </c>
      <c r="B12" t="s">
        <v>1169</v>
      </c>
      <c r="C12" t="s">
        <v>1216</v>
      </c>
      <c r="D12" t="s">
        <v>1235</v>
      </c>
      <c r="E12">
        <v>-0.10509197635947461</v>
      </c>
      <c r="F12">
        <v>-8.3537134905649457E-2</v>
      </c>
    </row>
    <row r="13" spans="1:13">
      <c r="A13" t="s">
        <v>1236</v>
      </c>
      <c r="B13" t="s">
        <v>1216</v>
      </c>
      <c r="C13" t="s">
        <v>1169</v>
      </c>
      <c r="D13" t="s">
        <v>1237</v>
      </c>
      <c r="E13">
        <v>-0.57164222034260348</v>
      </c>
      <c r="F13">
        <v>-0.23329941221311601</v>
      </c>
    </row>
    <row r="14" spans="1:13">
      <c r="A14" t="s">
        <v>1238</v>
      </c>
      <c r="B14" t="s">
        <v>1169</v>
      </c>
      <c r="C14" t="s">
        <v>1216</v>
      </c>
      <c r="D14" t="s">
        <v>1239</v>
      </c>
      <c r="E14">
        <v>-0.45765894993277101</v>
      </c>
      <c r="F14">
        <v>-0.2001425433627976</v>
      </c>
    </row>
    <row r="15" spans="1:13">
      <c r="A15" t="s">
        <v>1240</v>
      </c>
      <c r="B15" t="s">
        <v>1169</v>
      </c>
      <c r="C15" t="s">
        <v>1216</v>
      </c>
      <c r="D15" t="s">
        <v>1241</v>
      </c>
      <c r="E15">
        <v>-0.14757379549832761</v>
      </c>
      <c r="F15">
        <v>-0.1503099872232771</v>
      </c>
    </row>
    <row r="16" spans="1:13">
      <c r="A16" t="s">
        <v>1242</v>
      </c>
      <c r="B16" t="s">
        <v>1216</v>
      </c>
      <c r="C16" t="s">
        <v>1169</v>
      </c>
      <c r="D16" t="s">
        <v>1243</v>
      </c>
      <c r="E16">
        <v>0.22196112485744091</v>
      </c>
      <c r="F16">
        <v>-0.1531729680160431</v>
      </c>
    </row>
    <row r="17" spans="1:6">
      <c r="A17" t="s">
        <v>1242</v>
      </c>
      <c r="B17" t="s">
        <v>1169</v>
      </c>
      <c r="C17" t="s">
        <v>1216</v>
      </c>
      <c r="D17" t="s">
        <v>1244</v>
      </c>
      <c r="E17">
        <v>-0.66420617118263525</v>
      </c>
      <c r="F17">
        <v>-0.16247974339692359</v>
      </c>
    </row>
  </sheetData>
  <phoneticPr fontId="2" type="noConversion"/>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1245</v>
      </c>
      <c r="B2" t="s">
        <v>1246</v>
      </c>
      <c r="D2" t="s">
        <v>1247</v>
      </c>
      <c r="E2">
        <v>0.1209541980902458</v>
      </c>
      <c r="F2">
        <v>-0.1686323924455195</v>
      </c>
      <c r="G2">
        <v>0.65042299999999997</v>
      </c>
    </row>
    <row r="3" spans="1:13">
      <c r="A3" t="s">
        <v>1245</v>
      </c>
      <c r="B3" t="s">
        <v>1246</v>
      </c>
      <c r="D3" t="s">
        <v>1248</v>
      </c>
      <c r="E3">
        <v>-0.54847693859929914</v>
      </c>
      <c r="F3">
        <v>-0.1686323924455195</v>
      </c>
    </row>
    <row r="4" spans="1:13">
      <c r="A4" t="s">
        <v>1245</v>
      </c>
      <c r="B4" t="s">
        <v>1246</v>
      </c>
      <c r="D4" t="s">
        <v>1249</v>
      </c>
      <c r="E4">
        <v>-0.44330531691753611</v>
      </c>
      <c r="F4">
        <v>-0.15451467218403411</v>
      </c>
    </row>
    <row r="5" spans="1:13">
      <c r="A5" t="s">
        <v>1250</v>
      </c>
      <c r="B5" t="s">
        <v>1246</v>
      </c>
      <c r="D5" t="s">
        <v>1251</v>
      </c>
      <c r="E5">
        <v>-0.14757379549832761</v>
      </c>
      <c r="F5">
        <v>-0.1503099872232771</v>
      </c>
    </row>
    <row r="6" spans="1:13">
      <c r="A6" t="s">
        <v>1250</v>
      </c>
      <c r="B6" t="s">
        <v>1169</v>
      </c>
      <c r="C6" t="s">
        <v>1246</v>
      </c>
      <c r="D6" t="s">
        <v>1252</v>
      </c>
      <c r="E6">
        <v>-0.14757379549832761</v>
      </c>
      <c r="F6">
        <v>-0.1503099872232771</v>
      </c>
    </row>
    <row r="7" spans="1:13">
      <c r="A7" t="s">
        <v>1253</v>
      </c>
      <c r="B7" t="s">
        <v>1169</v>
      </c>
      <c r="C7" t="s">
        <v>1246</v>
      </c>
      <c r="D7" t="s">
        <v>1254</v>
      </c>
      <c r="E7">
        <v>0.3189697155796325</v>
      </c>
      <c r="F7">
        <v>-0.14363625952130349</v>
      </c>
    </row>
    <row r="8" spans="1:13">
      <c r="A8" t="s">
        <v>1255</v>
      </c>
      <c r="B8" t="s">
        <v>1169</v>
      </c>
      <c r="C8" t="s">
        <v>1246</v>
      </c>
      <c r="D8" t="s">
        <v>1256</v>
      </c>
      <c r="E8">
        <v>-0.39850152589602028</v>
      </c>
      <c r="F8">
        <v>-0.17433773247260689</v>
      </c>
    </row>
    <row r="9" spans="1:13">
      <c r="A9" t="s">
        <v>1257</v>
      </c>
      <c r="B9" t="s">
        <v>1246</v>
      </c>
      <c r="C9" t="s">
        <v>1169</v>
      </c>
      <c r="D9" t="s">
        <v>1258</v>
      </c>
      <c r="E9">
        <v>-0.1245079076353173</v>
      </c>
      <c r="F9">
        <v>-2.1276015118498689E-2</v>
      </c>
    </row>
    <row r="10" spans="1:13">
      <c r="A10" t="s">
        <v>1259</v>
      </c>
      <c r="B10" t="s">
        <v>1169</v>
      </c>
      <c r="C10" t="s">
        <v>1246</v>
      </c>
      <c r="D10" t="s">
        <v>1260</v>
      </c>
      <c r="E10">
        <v>-7.043101273302893E-2</v>
      </c>
      <c r="F10">
        <v>-5.4420558922473383E-2</v>
      </c>
    </row>
    <row r="11" spans="1:13">
      <c r="A11" t="s">
        <v>1261</v>
      </c>
      <c r="B11" t="s">
        <v>1169</v>
      </c>
      <c r="C11" t="s">
        <v>1246</v>
      </c>
      <c r="D11" t="s">
        <v>1262</v>
      </c>
      <c r="E11">
        <v>0.2000008192852438</v>
      </c>
      <c r="F11">
        <v>-0.1503099872232771</v>
      </c>
    </row>
    <row r="12" spans="1:13">
      <c r="A12" t="s">
        <v>1263</v>
      </c>
      <c r="B12" t="s">
        <v>1246</v>
      </c>
      <c r="C12" t="s">
        <v>1169</v>
      </c>
      <c r="D12" t="s">
        <v>1264</v>
      </c>
      <c r="E12">
        <v>-0.33537937628273312</v>
      </c>
      <c r="F12">
        <v>-0.23009610488718801</v>
      </c>
    </row>
    <row r="13" spans="1:13">
      <c r="A13" t="s">
        <v>1263</v>
      </c>
      <c r="B13" t="s">
        <v>1169</v>
      </c>
      <c r="C13" t="s">
        <v>1246</v>
      </c>
      <c r="D13" t="s">
        <v>1265</v>
      </c>
      <c r="E13">
        <v>-0.59310819644040524</v>
      </c>
      <c r="F13">
        <v>-0.14639336489989149</v>
      </c>
    </row>
    <row r="14" spans="1:13">
      <c r="A14" t="s">
        <v>1266</v>
      </c>
      <c r="B14" t="s">
        <v>1169</v>
      </c>
      <c r="C14" t="s">
        <v>1246</v>
      </c>
      <c r="D14" t="s">
        <v>1267</v>
      </c>
      <c r="E14">
        <v>-9.2781121477144846E-2</v>
      </c>
      <c r="F14">
        <v>-0.1503099872232771</v>
      </c>
    </row>
    <row r="15" spans="1:13">
      <c r="A15" t="s">
        <v>1266</v>
      </c>
      <c r="B15" t="s">
        <v>1246</v>
      </c>
      <c r="C15" t="s">
        <v>1169</v>
      </c>
      <c r="D15" t="s">
        <v>1268</v>
      </c>
      <c r="E15">
        <v>0.93688521083884657</v>
      </c>
      <c r="F15">
        <v>6.6607234047087183E-2</v>
      </c>
    </row>
    <row r="16" spans="1:13">
      <c r="A16" t="s">
        <v>1266</v>
      </c>
      <c r="B16" t="s">
        <v>1169</v>
      </c>
      <c r="C16" t="s">
        <v>1246</v>
      </c>
      <c r="D16" t="s">
        <v>1269</v>
      </c>
      <c r="E16">
        <v>-9.5425945027249326E-3</v>
      </c>
      <c r="F16">
        <v>-0.15455871196015311</v>
      </c>
    </row>
    <row r="17" spans="1:6">
      <c r="A17" t="s">
        <v>1270</v>
      </c>
      <c r="B17" t="s">
        <v>1169</v>
      </c>
      <c r="C17" t="s">
        <v>1246</v>
      </c>
      <c r="D17" t="s">
        <v>1271</v>
      </c>
      <c r="E17">
        <v>0.35318505859068511</v>
      </c>
      <c r="F17">
        <v>-8.4449922018155266E-2</v>
      </c>
    </row>
  </sheetData>
  <phoneticPr fontId="2" type="noConversion"/>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1272</v>
      </c>
      <c r="B2" t="s">
        <v>1169</v>
      </c>
      <c r="C2" t="s">
        <v>1273</v>
      </c>
      <c r="D2" t="s">
        <v>1274</v>
      </c>
      <c r="E2">
        <v>0.12721009815735321</v>
      </c>
      <c r="F2">
        <v>-0.1503099872232771</v>
      </c>
      <c r="G2">
        <v>0.30873899999999999</v>
      </c>
    </row>
    <row r="3" spans="1:13">
      <c r="A3" t="s">
        <v>1272</v>
      </c>
      <c r="B3" t="s">
        <v>1273</v>
      </c>
      <c r="C3" t="s">
        <v>1169</v>
      </c>
      <c r="D3" t="s">
        <v>1275</v>
      </c>
      <c r="E3">
        <v>0.14809581866279301</v>
      </c>
      <c r="F3">
        <v>-0.25514977453364662</v>
      </c>
    </row>
    <row r="4" spans="1:13">
      <c r="A4" t="s">
        <v>1276</v>
      </c>
      <c r="B4" t="s">
        <v>1273</v>
      </c>
      <c r="C4" t="s">
        <v>1169</v>
      </c>
      <c r="D4" t="s">
        <v>1277</v>
      </c>
      <c r="E4">
        <v>6.4142646746250032E-2</v>
      </c>
      <c r="F4">
        <v>-0.13026757974285089</v>
      </c>
    </row>
    <row r="5" spans="1:13">
      <c r="A5" t="s">
        <v>1276</v>
      </c>
      <c r="B5" t="s">
        <v>1169</v>
      </c>
      <c r="C5" t="s">
        <v>1273</v>
      </c>
      <c r="D5" t="s">
        <v>1278</v>
      </c>
      <c r="E5">
        <v>-0.15551931476027911</v>
      </c>
      <c r="F5">
        <v>-0.24308804373011331</v>
      </c>
    </row>
    <row r="6" spans="1:13">
      <c r="A6" t="s">
        <v>1279</v>
      </c>
      <c r="B6" t="s">
        <v>1273</v>
      </c>
      <c r="C6" t="s">
        <v>1169</v>
      </c>
      <c r="D6" t="s">
        <v>1280</v>
      </c>
      <c r="E6">
        <v>0.25257261134283948</v>
      </c>
      <c r="F6">
        <v>-0.11331277944550849</v>
      </c>
    </row>
    <row r="7" spans="1:13">
      <c r="A7" t="s">
        <v>1279</v>
      </c>
      <c r="B7" t="s">
        <v>1169</v>
      </c>
      <c r="C7" t="s">
        <v>1273</v>
      </c>
      <c r="D7" t="s">
        <v>1281</v>
      </c>
      <c r="E7">
        <v>-7.7992892553065074E-2</v>
      </c>
      <c r="F7">
        <v>-0.1476003945347337</v>
      </c>
    </row>
    <row r="8" spans="1:13">
      <c r="A8" t="s">
        <v>1282</v>
      </c>
      <c r="B8" t="s">
        <v>1273</v>
      </c>
      <c r="C8" t="s">
        <v>1169</v>
      </c>
      <c r="D8" t="s">
        <v>1283</v>
      </c>
      <c r="E8">
        <v>-1.4238053503966791E-2</v>
      </c>
      <c r="F8">
        <v>-0.1503099872232771</v>
      </c>
    </row>
    <row r="9" spans="1:13">
      <c r="A9" t="s">
        <v>1284</v>
      </c>
      <c r="B9" t="s">
        <v>1169</v>
      </c>
      <c r="C9" t="s">
        <v>1273</v>
      </c>
      <c r="D9" t="s">
        <v>1285</v>
      </c>
      <c r="E9">
        <v>0.32731417749252523</v>
      </c>
      <c r="F9">
        <v>0.117108174775616</v>
      </c>
    </row>
    <row r="10" spans="1:13">
      <c r="A10" t="s">
        <v>1284</v>
      </c>
      <c r="B10" t="s">
        <v>1273</v>
      </c>
      <c r="C10" t="s">
        <v>1169</v>
      </c>
      <c r="D10" t="s">
        <v>1286</v>
      </c>
      <c r="E10">
        <v>-0.60575935364629685</v>
      </c>
      <c r="F10">
        <v>-0.14165043232151711</v>
      </c>
    </row>
    <row r="11" spans="1:13">
      <c r="A11" t="s">
        <v>1287</v>
      </c>
      <c r="B11" t="s">
        <v>1169</v>
      </c>
      <c r="C11" t="s">
        <v>1273</v>
      </c>
      <c r="D11" t="s">
        <v>1288</v>
      </c>
      <c r="E11">
        <v>0.27976367679833047</v>
      </c>
      <c r="F11">
        <v>-0.14986238875235641</v>
      </c>
    </row>
    <row r="12" spans="1:13">
      <c r="A12" t="s">
        <v>1289</v>
      </c>
      <c r="B12" t="s">
        <v>1273</v>
      </c>
      <c r="C12" t="s">
        <v>1169</v>
      </c>
      <c r="D12" t="s">
        <v>1290</v>
      </c>
      <c r="E12">
        <v>0.27586299453171642</v>
      </c>
      <c r="F12">
        <v>-0.15146084976783969</v>
      </c>
    </row>
    <row r="13" spans="1:13">
      <c r="A13" t="s">
        <v>1289</v>
      </c>
      <c r="B13" t="s">
        <v>1169</v>
      </c>
      <c r="C13" t="s">
        <v>1273</v>
      </c>
      <c r="D13" t="s">
        <v>1291</v>
      </c>
      <c r="E13">
        <v>-0.77869077225052297</v>
      </c>
      <c r="F13">
        <v>-0.17664657056089769</v>
      </c>
    </row>
    <row r="14" spans="1:13">
      <c r="A14" t="s">
        <v>1292</v>
      </c>
      <c r="B14" t="s">
        <v>1273</v>
      </c>
      <c r="C14" t="s">
        <v>1169</v>
      </c>
      <c r="D14" t="s">
        <v>140</v>
      </c>
      <c r="E14">
        <v>0.35014718349750379</v>
      </c>
      <c r="F14">
        <v>-0.1212956464331411</v>
      </c>
    </row>
    <row r="15" spans="1:13">
      <c r="A15" t="s">
        <v>1293</v>
      </c>
      <c r="B15" t="s">
        <v>1169</v>
      </c>
      <c r="C15" t="s">
        <v>1273</v>
      </c>
      <c r="D15" t="s">
        <v>1294</v>
      </c>
      <c r="E15">
        <v>-0.69560432881834822</v>
      </c>
      <c r="F15">
        <v>-0.16987917886872159</v>
      </c>
    </row>
    <row r="16" spans="1:13">
      <c r="A16" t="s">
        <v>1293</v>
      </c>
      <c r="B16" t="s">
        <v>1273</v>
      </c>
      <c r="C16" t="s">
        <v>1169</v>
      </c>
      <c r="D16" t="s">
        <v>1295</v>
      </c>
      <c r="E16">
        <v>-0.14757379549832761</v>
      </c>
      <c r="F16">
        <v>-0.1503099872232771</v>
      </c>
    </row>
    <row r="17" spans="1:6">
      <c r="A17" t="s">
        <v>1296</v>
      </c>
      <c r="B17" t="s">
        <v>1273</v>
      </c>
      <c r="C17" t="s">
        <v>1169</v>
      </c>
      <c r="D17" t="s">
        <v>1297</v>
      </c>
      <c r="E17">
        <v>0.47672506785377822</v>
      </c>
      <c r="F17">
        <v>-0.14184330163855191</v>
      </c>
    </row>
  </sheetData>
  <phoneticPr fontId="2" type="noConversion"/>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1298</v>
      </c>
      <c r="B2" t="s">
        <v>1299</v>
      </c>
      <c r="D2" t="s">
        <v>1300</v>
      </c>
      <c r="E2">
        <v>-4.5290117850727403E-2</v>
      </c>
      <c r="F2">
        <v>-0.15464313864600929</v>
      </c>
      <c r="G2">
        <v>0.90328200000000003</v>
      </c>
    </row>
    <row r="3" spans="1:13">
      <c r="A3" t="s">
        <v>1301</v>
      </c>
      <c r="B3" t="s">
        <v>1169</v>
      </c>
      <c r="C3" t="s">
        <v>1299</v>
      </c>
      <c r="D3" t="s">
        <v>1302</v>
      </c>
      <c r="E3">
        <v>0.53823068279864938</v>
      </c>
      <c r="F3">
        <v>-8.5878881556480602E-2</v>
      </c>
    </row>
    <row r="4" spans="1:13">
      <c r="A4" t="s">
        <v>1303</v>
      </c>
      <c r="B4" t="s">
        <v>1299</v>
      </c>
      <c r="C4" t="s">
        <v>1169</v>
      </c>
      <c r="D4" t="s">
        <v>1304</v>
      </c>
      <c r="E4">
        <v>-0.67612021373462472</v>
      </c>
      <c r="F4">
        <v>-0.17406359468696839</v>
      </c>
    </row>
    <row r="5" spans="1:13">
      <c r="A5" t="s">
        <v>1305</v>
      </c>
      <c r="B5" t="s">
        <v>1299</v>
      </c>
      <c r="C5" t="s">
        <v>1169</v>
      </c>
      <c r="D5" t="s">
        <v>1306</v>
      </c>
      <c r="E5">
        <v>-0.14757379549832761</v>
      </c>
      <c r="F5">
        <v>-0.1503099872232771</v>
      </c>
    </row>
    <row r="6" spans="1:13">
      <c r="A6" t="s">
        <v>1307</v>
      </c>
      <c r="B6" t="s">
        <v>1299</v>
      </c>
      <c r="C6" t="s">
        <v>1169</v>
      </c>
      <c r="D6" t="s">
        <v>1308</v>
      </c>
      <c r="E6">
        <v>0.94948694079140283</v>
      </c>
      <c r="F6">
        <v>9.7660496694865762E-3</v>
      </c>
    </row>
    <row r="7" spans="1:13">
      <c r="A7" t="s">
        <v>1307</v>
      </c>
      <c r="B7" t="s">
        <v>1169</v>
      </c>
      <c r="C7" t="s">
        <v>1299</v>
      </c>
      <c r="D7" t="s">
        <v>1309</v>
      </c>
      <c r="E7">
        <v>-0.14757379549832761</v>
      </c>
      <c r="F7">
        <v>-0.1503099872232771</v>
      </c>
    </row>
    <row r="8" spans="1:13">
      <c r="A8" t="s">
        <v>1310</v>
      </c>
      <c r="B8" t="s">
        <v>1299</v>
      </c>
      <c r="C8" t="s">
        <v>1169</v>
      </c>
      <c r="D8" t="s">
        <v>1311</v>
      </c>
      <c r="E8">
        <v>-9.543721085236001E-2</v>
      </c>
      <c r="F8">
        <v>-0.1503099872232771</v>
      </c>
    </row>
    <row r="9" spans="1:13">
      <c r="A9" t="s">
        <v>1312</v>
      </c>
      <c r="B9" t="s">
        <v>1169</v>
      </c>
      <c r="C9" t="s">
        <v>1299</v>
      </c>
      <c r="D9" t="s">
        <v>1313</v>
      </c>
      <c r="E9">
        <v>-0.19607104821018989</v>
      </c>
      <c r="F9">
        <v>-0.1737260336471308</v>
      </c>
    </row>
    <row r="10" spans="1:13">
      <c r="A10" t="s">
        <v>1314</v>
      </c>
      <c r="B10" t="s">
        <v>1299</v>
      </c>
      <c r="C10" t="s">
        <v>1169</v>
      </c>
      <c r="D10" t="s">
        <v>1315</v>
      </c>
      <c r="E10">
        <v>0.35014718349750379</v>
      </c>
      <c r="F10">
        <v>-0.1212956464331411</v>
      </c>
    </row>
    <row r="11" spans="1:13">
      <c r="A11" t="s">
        <v>1316</v>
      </c>
      <c r="B11" t="s">
        <v>1169</v>
      </c>
      <c r="C11" t="s">
        <v>1299</v>
      </c>
      <c r="D11" t="s">
        <v>1317</v>
      </c>
      <c r="E11">
        <v>0.25273773032320551</v>
      </c>
      <c r="F11">
        <v>-0.1036923598506008</v>
      </c>
    </row>
    <row r="12" spans="1:13">
      <c r="A12" t="s">
        <v>1316</v>
      </c>
      <c r="B12" t="s">
        <v>1299</v>
      </c>
      <c r="C12" t="s">
        <v>1169</v>
      </c>
      <c r="D12" t="s">
        <v>1318</v>
      </c>
      <c r="E12">
        <v>-6.3575163387008027E-2</v>
      </c>
      <c r="F12">
        <v>-0.1405241394649458</v>
      </c>
    </row>
    <row r="13" spans="1:13">
      <c r="A13" t="s">
        <v>1319</v>
      </c>
      <c r="B13" t="s">
        <v>1169</v>
      </c>
      <c r="C13" t="s">
        <v>1299</v>
      </c>
      <c r="D13" t="s">
        <v>1320</v>
      </c>
      <c r="E13">
        <v>-0.14757379549832761</v>
      </c>
      <c r="F13">
        <v>-0.1503099872232771</v>
      </c>
    </row>
    <row r="14" spans="1:13">
      <c r="A14" t="s">
        <v>1319</v>
      </c>
      <c r="B14" t="s">
        <v>1169</v>
      </c>
      <c r="C14" t="s">
        <v>1299</v>
      </c>
      <c r="D14" t="s">
        <v>1321</v>
      </c>
      <c r="E14">
        <v>-5.2339896620757782E-2</v>
      </c>
      <c r="F14">
        <v>-0.14714593023584499</v>
      </c>
    </row>
    <row r="15" spans="1:13">
      <c r="A15" t="s">
        <v>1322</v>
      </c>
      <c r="B15" t="s">
        <v>1299</v>
      </c>
      <c r="C15" t="s">
        <v>1169</v>
      </c>
      <c r="D15" t="s">
        <v>1323</v>
      </c>
      <c r="E15">
        <v>0.19955265846888959</v>
      </c>
      <c r="F15">
        <v>-0.12253576208042651</v>
      </c>
    </row>
    <row r="16" spans="1:13">
      <c r="A16" t="s">
        <v>1324</v>
      </c>
      <c r="B16" t="s">
        <v>1169</v>
      </c>
      <c r="C16" t="s">
        <v>1299</v>
      </c>
      <c r="D16" t="s">
        <v>1325</v>
      </c>
      <c r="E16">
        <v>-0.37345416646324647</v>
      </c>
      <c r="F16">
        <v>-0.15178139629839091</v>
      </c>
    </row>
    <row r="17" spans="1:6">
      <c r="A17" t="s">
        <v>1326</v>
      </c>
      <c r="B17" t="s">
        <v>1299</v>
      </c>
      <c r="C17" t="s">
        <v>1169</v>
      </c>
      <c r="D17" t="s">
        <v>1327</v>
      </c>
      <c r="E17">
        <v>-0.35721441661732373</v>
      </c>
      <c r="F17">
        <v>-0.14560473920027209</v>
      </c>
    </row>
  </sheetData>
  <phoneticPr fontId="2" type="noConversion"/>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1328</v>
      </c>
      <c r="B2" t="s">
        <v>1329</v>
      </c>
      <c r="D2" t="s">
        <v>1330</v>
      </c>
      <c r="E2">
        <v>-0.53008049684303482</v>
      </c>
      <c r="F2">
        <v>-0.28159954912452811</v>
      </c>
      <c r="G2">
        <v>0.76341899999999996</v>
      </c>
    </row>
    <row r="3" spans="1:13">
      <c r="A3" t="s">
        <v>1331</v>
      </c>
      <c r="B3" t="s">
        <v>1329</v>
      </c>
      <c r="D3" t="s">
        <v>1332</v>
      </c>
      <c r="E3">
        <v>-0.19168206993466441</v>
      </c>
      <c r="F3">
        <v>-0.1388851459082002</v>
      </c>
    </row>
    <row r="4" spans="1:13">
      <c r="A4" t="s">
        <v>1333</v>
      </c>
      <c r="B4" t="s">
        <v>1329</v>
      </c>
      <c r="D4" t="s">
        <v>1334</v>
      </c>
      <c r="E4">
        <v>-0.47259805268745492</v>
      </c>
      <c r="F4">
        <v>-0.23461459279331939</v>
      </c>
    </row>
    <row r="5" spans="1:13">
      <c r="A5" t="s">
        <v>1335</v>
      </c>
      <c r="B5" t="s">
        <v>1336</v>
      </c>
      <c r="C5" t="s">
        <v>1329</v>
      </c>
      <c r="D5" t="s">
        <v>1337</v>
      </c>
      <c r="E5">
        <v>-0.34442217802698799</v>
      </c>
      <c r="F5">
        <v>-9.9942086342577063E-2</v>
      </c>
    </row>
    <row r="6" spans="1:13">
      <c r="A6" t="s">
        <v>1338</v>
      </c>
      <c r="B6" t="s">
        <v>1336</v>
      </c>
      <c r="C6" t="s">
        <v>1329</v>
      </c>
      <c r="D6" t="s">
        <v>1339</v>
      </c>
      <c r="E6">
        <v>0.56603197324417653</v>
      </c>
      <c r="F6">
        <v>-9.0855290892079166E-2</v>
      </c>
    </row>
    <row r="7" spans="1:13">
      <c r="A7" t="s">
        <v>1340</v>
      </c>
      <c r="B7" t="s">
        <v>1329</v>
      </c>
      <c r="C7" t="s">
        <v>1336</v>
      </c>
      <c r="D7" t="s">
        <v>1341</v>
      </c>
      <c r="E7">
        <v>-0.44919525662700538</v>
      </c>
      <c r="F7">
        <v>-0.13161901784242369</v>
      </c>
    </row>
    <row r="8" spans="1:13">
      <c r="A8" t="s">
        <v>1342</v>
      </c>
      <c r="B8" t="s">
        <v>1336</v>
      </c>
      <c r="C8" t="s">
        <v>1329</v>
      </c>
      <c r="D8" t="s">
        <v>1343</v>
      </c>
      <c r="E8">
        <v>-0.38274250528080961</v>
      </c>
      <c r="F8">
        <v>-7.2859636378214243E-2</v>
      </c>
    </row>
    <row r="9" spans="1:13">
      <c r="A9" t="s">
        <v>1344</v>
      </c>
      <c r="B9" t="s">
        <v>1329</v>
      </c>
      <c r="C9" t="s">
        <v>1336</v>
      </c>
      <c r="D9" t="s">
        <v>1345</v>
      </c>
      <c r="E9">
        <v>-0.2433479017793316</v>
      </c>
      <c r="F9">
        <v>-0.15648664432139611</v>
      </c>
    </row>
    <row r="10" spans="1:13">
      <c r="A10" t="s">
        <v>1346</v>
      </c>
      <c r="B10" t="s">
        <v>1336</v>
      </c>
      <c r="C10" t="s">
        <v>1329</v>
      </c>
      <c r="D10" t="s">
        <v>1347</v>
      </c>
      <c r="E10">
        <v>0.48790898863026338</v>
      </c>
      <c r="F10">
        <v>-3.0365719209700659E-2</v>
      </c>
    </row>
    <row r="11" spans="1:13">
      <c r="A11" t="s">
        <v>1348</v>
      </c>
      <c r="B11" t="s">
        <v>1329</v>
      </c>
      <c r="C11" t="s">
        <v>1336</v>
      </c>
      <c r="D11" t="s">
        <v>1349</v>
      </c>
      <c r="E11">
        <v>-0.6327304925868682</v>
      </c>
      <c r="F11">
        <v>-0.182489682357209</v>
      </c>
    </row>
    <row r="12" spans="1:13">
      <c r="A12" t="s">
        <v>1350</v>
      </c>
      <c r="B12" t="s">
        <v>1336</v>
      </c>
      <c r="C12" t="s">
        <v>1329</v>
      </c>
      <c r="D12" t="s">
        <v>1351</v>
      </c>
      <c r="E12">
        <v>-0.46596333681725111</v>
      </c>
      <c r="F12">
        <v>-0.1153838946982242</v>
      </c>
    </row>
    <row r="13" spans="1:13">
      <c r="A13" t="s">
        <v>1352</v>
      </c>
      <c r="B13" t="s">
        <v>1329</v>
      </c>
      <c r="C13" t="s">
        <v>1336</v>
      </c>
      <c r="D13" t="s">
        <v>1353</v>
      </c>
      <c r="E13">
        <v>-0.75665522539680685</v>
      </c>
      <c r="F13">
        <v>-0.28860891162597629</v>
      </c>
    </row>
    <row r="14" spans="1:13">
      <c r="A14" t="s">
        <v>1352</v>
      </c>
      <c r="B14" t="s">
        <v>1329</v>
      </c>
      <c r="C14" t="s">
        <v>1336</v>
      </c>
      <c r="D14" t="s">
        <v>1354</v>
      </c>
      <c r="E14">
        <v>-0.48002291656587232</v>
      </c>
      <c r="F14">
        <v>-0.21687631619970041</v>
      </c>
    </row>
    <row r="15" spans="1:13">
      <c r="A15" t="s">
        <v>1355</v>
      </c>
      <c r="B15" t="s">
        <v>1336</v>
      </c>
      <c r="C15" t="s">
        <v>1329</v>
      </c>
      <c r="D15" t="s">
        <v>1356</v>
      </c>
      <c r="E15">
        <v>-0.93060769199573512</v>
      </c>
      <c r="F15">
        <v>-0.28011264910893929</v>
      </c>
    </row>
    <row r="16" spans="1:13">
      <c r="A16" t="s">
        <v>1357</v>
      </c>
      <c r="B16" t="s">
        <v>1329</v>
      </c>
      <c r="C16" t="s">
        <v>1336</v>
      </c>
      <c r="D16" t="s">
        <v>1358</v>
      </c>
      <c r="E16">
        <v>-0.69472678157395285</v>
      </c>
      <c r="F16">
        <v>-0.2993382967857936</v>
      </c>
    </row>
    <row r="17" spans="1:6">
      <c r="A17" t="s">
        <v>1357</v>
      </c>
      <c r="B17" t="s">
        <v>1336</v>
      </c>
      <c r="C17" t="s">
        <v>1329</v>
      </c>
      <c r="D17" t="s">
        <v>1359</v>
      </c>
      <c r="E17">
        <v>9.8834660168128474E-2</v>
      </c>
      <c r="F17">
        <v>1.330536152296424E-2</v>
      </c>
    </row>
  </sheetData>
  <phoneticPr fontId="2"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7"/>
  <sheetViews>
    <sheetView workbookViewId="0">
      <selection activeCell="M2" sqref="M2:M17"/>
    </sheetView>
  </sheetViews>
  <sheetFormatPr defaultRowHeight="14.25"/>
  <cols>
    <col min="5" max="5" width="18.625" bestFit="1" customWidth="1"/>
    <col min="6" max="6" width="18.75" bestFit="1" customWidth="1"/>
    <col min="7" max="7" width="29.625" bestFit="1" customWidth="1"/>
  </cols>
  <sheetData>
    <row r="1" spans="1:13">
      <c r="A1" s="1" t="s">
        <v>0</v>
      </c>
      <c r="B1" s="1" t="s">
        <v>1</v>
      </c>
      <c r="C1" s="1" t="s">
        <v>2</v>
      </c>
      <c r="D1" s="1" t="s">
        <v>3</v>
      </c>
      <c r="E1" s="1" t="s">
        <v>4</v>
      </c>
      <c r="F1" s="1" t="s">
        <v>5</v>
      </c>
      <c r="G1" s="1" t="s">
        <v>6</v>
      </c>
      <c r="I1" s="2" t="s">
        <v>1391</v>
      </c>
      <c r="J1" s="2" t="s">
        <v>1392</v>
      </c>
      <c r="L1" s="2" t="s">
        <v>1393</v>
      </c>
      <c r="M1" s="2" t="s">
        <v>1394</v>
      </c>
    </row>
    <row r="2" spans="1:13">
      <c r="A2" t="s">
        <v>112</v>
      </c>
      <c r="B2" t="s">
        <v>113</v>
      </c>
      <c r="D2" t="s">
        <v>114</v>
      </c>
      <c r="E2">
        <v>0.41512740885790622</v>
      </c>
      <c r="F2">
        <v>-0.14067085492392251</v>
      </c>
      <c r="G2">
        <v>0.51647100000000001</v>
      </c>
      <c r="I2">
        <f>IF(B2="IsmAvatar",E2,"")</f>
        <v>0.41512740885790622</v>
      </c>
      <c r="J2" t="str">
        <f>IF(B2="IsmAvatar","",E2)</f>
        <v/>
      </c>
      <c r="L2">
        <f>IF(B2="IsmAvatar",F2,"")</f>
        <v>-0.14067085492392251</v>
      </c>
      <c r="M2" t="str">
        <f>IF(B2="IsmAvatar","",F2)</f>
        <v/>
      </c>
    </row>
    <row r="3" spans="1:13">
      <c r="A3" t="s">
        <v>115</v>
      </c>
      <c r="B3" t="s">
        <v>116</v>
      </c>
      <c r="C3" t="s">
        <v>113</v>
      </c>
      <c r="D3" t="s">
        <v>117</v>
      </c>
      <c r="E3">
        <v>-0.41427294272675458</v>
      </c>
      <c r="F3">
        <v>-0.17127581891213589</v>
      </c>
      <c r="I3" t="str">
        <f t="shared" ref="I3:I17" si="0">IF(B3="IsmAvatar",E3,"")</f>
        <v/>
      </c>
      <c r="J3">
        <f t="shared" ref="J3:J17" si="1">IF(B3="IsmAvatar","",E3)</f>
        <v>-0.41427294272675458</v>
      </c>
      <c r="L3" t="str">
        <f t="shared" ref="L3:L17" si="2">IF(B3="IsmAvatar",F3,"")</f>
        <v/>
      </c>
      <c r="M3">
        <f t="shared" ref="M3:M17" si="3">IF(B3="IsmAvatar","",F3)</f>
        <v>-0.17127581891213589</v>
      </c>
    </row>
    <row r="4" spans="1:13">
      <c r="A4" t="s">
        <v>115</v>
      </c>
      <c r="B4" t="s">
        <v>116</v>
      </c>
      <c r="C4" t="s">
        <v>113</v>
      </c>
      <c r="D4" t="s">
        <v>118</v>
      </c>
      <c r="E4">
        <v>-0.2140503189579166</v>
      </c>
      <c r="F4">
        <v>-0.1851377444219765</v>
      </c>
      <c r="I4" t="str">
        <f t="shared" si="0"/>
        <v/>
      </c>
      <c r="J4">
        <f t="shared" si="1"/>
        <v>-0.2140503189579166</v>
      </c>
      <c r="L4" t="str">
        <f t="shared" si="2"/>
        <v/>
      </c>
      <c r="M4">
        <f t="shared" si="3"/>
        <v>-0.1851377444219765</v>
      </c>
    </row>
    <row r="5" spans="1:13">
      <c r="A5" t="s">
        <v>119</v>
      </c>
      <c r="B5" t="s">
        <v>113</v>
      </c>
      <c r="C5" t="s">
        <v>116</v>
      </c>
      <c r="D5" t="s">
        <v>120</v>
      </c>
      <c r="E5">
        <v>-0.79571285526534163</v>
      </c>
      <c r="F5">
        <v>-0.20842607586111581</v>
      </c>
      <c r="I5">
        <f t="shared" si="0"/>
        <v>-0.79571285526534163</v>
      </c>
      <c r="J5" t="str">
        <f t="shared" si="1"/>
        <v/>
      </c>
      <c r="L5">
        <f t="shared" si="2"/>
        <v>-0.20842607586111581</v>
      </c>
      <c r="M5" t="str">
        <f t="shared" si="3"/>
        <v/>
      </c>
    </row>
    <row r="6" spans="1:13">
      <c r="A6" t="s">
        <v>119</v>
      </c>
      <c r="B6" t="s">
        <v>116</v>
      </c>
      <c r="C6" t="s">
        <v>113</v>
      </c>
      <c r="D6" t="s">
        <v>121</v>
      </c>
      <c r="E6">
        <v>-0.40894832163885791</v>
      </c>
      <c r="F6">
        <v>-0.1652512990677881</v>
      </c>
      <c r="I6" t="str">
        <f t="shared" si="0"/>
        <v/>
      </c>
      <c r="J6">
        <f t="shared" si="1"/>
        <v>-0.40894832163885791</v>
      </c>
      <c r="L6" t="str">
        <f t="shared" si="2"/>
        <v/>
      </c>
      <c r="M6">
        <f t="shared" si="3"/>
        <v>-0.1652512990677881</v>
      </c>
    </row>
    <row r="7" spans="1:13">
      <c r="A7" t="s">
        <v>122</v>
      </c>
      <c r="B7" t="s">
        <v>116</v>
      </c>
      <c r="C7" t="s">
        <v>113</v>
      </c>
      <c r="D7" t="s">
        <v>123</v>
      </c>
      <c r="E7">
        <v>0.53823068279864938</v>
      </c>
      <c r="F7">
        <v>-8.5878881556480602E-2</v>
      </c>
      <c r="I7" t="str">
        <f t="shared" si="0"/>
        <v/>
      </c>
      <c r="J7">
        <f t="shared" si="1"/>
        <v>0.53823068279864938</v>
      </c>
      <c r="L7" t="str">
        <f t="shared" si="2"/>
        <v/>
      </c>
      <c r="M7">
        <f t="shared" si="3"/>
        <v>-8.5878881556480602E-2</v>
      </c>
    </row>
    <row r="8" spans="1:13">
      <c r="A8" t="s">
        <v>122</v>
      </c>
      <c r="B8" t="s">
        <v>116</v>
      </c>
      <c r="C8" t="s">
        <v>113</v>
      </c>
      <c r="D8" t="s">
        <v>124</v>
      </c>
      <c r="E8">
        <v>0.56197408809077931</v>
      </c>
      <c r="F8">
        <v>-8.055032744325713E-2</v>
      </c>
      <c r="I8" t="str">
        <f t="shared" si="0"/>
        <v/>
      </c>
      <c r="J8">
        <f t="shared" si="1"/>
        <v>0.56197408809077931</v>
      </c>
      <c r="L8" t="str">
        <f t="shared" si="2"/>
        <v/>
      </c>
      <c r="M8">
        <f t="shared" si="3"/>
        <v>-8.055032744325713E-2</v>
      </c>
    </row>
    <row r="9" spans="1:13">
      <c r="A9" t="s">
        <v>125</v>
      </c>
      <c r="B9" t="s">
        <v>113</v>
      </c>
      <c r="C9" t="s">
        <v>116</v>
      </c>
      <c r="D9" t="s">
        <v>126</v>
      </c>
      <c r="E9">
        <v>-0.78758309060851928</v>
      </c>
      <c r="F9">
        <v>-0.17433773247260689</v>
      </c>
      <c r="I9">
        <f t="shared" si="0"/>
        <v>-0.78758309060851928</v>
      </c>
      <c r="J9" t="str">
        <f t="shared" si="1"/>
        <v/>
      </c>
      <c r="L9">
        <f t="shared" si="2"/>
        <v>-0.17433773247260689</v>
      </c>
      <c r="M9" t="str">
        <f t="shared" si="3"/>
        <v/>
      </c>
    </row>
    <row r="10" spans="1:13">
      <c r="A10" t="s">
        <v>127</v>
      </c>
      <c r="B10" t="s">
        <v>116</v>
      </c>
      <c r="C10" t="s">
        <v>113</v>
      </c>
      <c r="D10" t="s">
        <v>128</v>
      </c>
      <c r="E10">
        <v>0.39988164186412312</v>
      </c>
      <c r="F10">
        <v>-0.10114936964722809</v>
      </c>
      <c r="I10" t="str">
        <f t="shared" si="0"/>
        <v/>
      </c>
      <c r="J10">
        <f t="shared" si="1"/>
        <v>0.39988164186412312</v>
      </c>
      <c r="L10" t="str">
        <f t="shared" si="2"/>
        <v/>
      </c>
      <c r="M10">
        <f t="shared" si="3"/>
        <v>-0.10114936964722809</v>
      </c>
    </row>
    <row r="11" spans="1:13">
      <c r="A11" t="s">
        <v>129</v>
      </c>
      <c r="B11" t="s">
        <v>113</v>
      </c>
      <c r="C11" t="s">
        <v>116</v>
      </c>
      <c r="D11" t="s">
        <v>130</v>
      </c>
      <c r="E11">
        <v>-0.59344605518249471</v>
      </c>
      <c r="F11">
        <v>-0.1025228390719812</v>
      </c>
      <c r="I11">
        <f t="shared" si="0"/>
        <v>-0.59344605518249471</v>
      </c>
      <c r="J11" t="str">
        <f t="shared" si="1"/>
        <v/>
      </c>
      <c r="L11">
        <f t="shared" si="2"/>
        <v>-0.1025228390719812</v>
      </c>
      <c r="M11" t="str">
        <f t="shared" si="3"/>
        <v/>
      </c>
    </row>
    <row r="12" spans="1:13">
      <c r="A12" t="s">
        <v>129</v>
      </c>
      <c r="B12" t="s">
        <v>116</v>
      </c>
      <c r="C12" t="s">
        <v>113</v>
      </c>
      <c r="D12" t="s">
        <v>131</v>
      </c>
      <c r="E12">
        <v>-0.53954036725541732</v>
      </c>
      <c r="F12">
        <v>-0.28327427735743571</v>
      </c>
      <c r="I12" t="str">
        <f t="shared" si="0"/>
        <v/>
      </c>
      <c r="J12">
        <f t="shared" si="1"/>
        <v>-0.53954036725541732</v>
      </c>
      <c r="L12" t="str">
        <f t="shared" si="2"/>
        <v/>
      </c>
      <c r="M12">
        <f t="shared" si="3"/>
        <v>-0.28327427735743571</v>
      </c>
    </row>
    <row r="13" spans="1:13">
      <c r="A13" t="s">
        <v>132</v>
      </c>
      <c r="B13" t="s">
        <v>113</v>
      </c>
      <c r="C13" t="s">
        <v>116</v>
      </c>
      <c r="D13" t="s">
        <v>133</v>
      </c>
      <c r="E13">
        <v>-0.35694233986460772</v>
      </c>
      <c r="F13">
        <v>-0.144423936488107</v>
      </c>
      <c r="I13">
        <f t="shared" si="0"/>
        <v>-0.35694233986460772</v>
      </c>
      <c r="J13" t="str">
        <f t="shared" si="1"/>
        <v/>
      </c>
      <c r="L13">
        <f t="shared" si="2"/>
        <v>-0.144423936488107</v>
      </c>
      <c r="M13" t="str">
        <f t="shared" si="3"/>
        <v/>
      </c>
    </row>
    <row r="14" spans="1:13">
      <c r="A14" t="s">
        <v>132</v>
      </c>
      <c r="B14" t="s">
        <v>116</v>
      </c>
      <c r="C14" t="s">
        <v>113</v>
      </c>
      <c r="D14" t="s">
        <v>134</v>
      </c>
      <c r="E14">
        <v>-0.43348546341735772</v>
      </c>
      <c r="F14">
        <v>-3.7498943148624453E-2</v>
      </c>
      <c r="I14" t="str">
        <f t="shared" si="0"/>
        <v/>
      </c>
      <c r="J14">
        <f t="shared" si="1"/>
        <v>-0.43348546341735772</v>
      </c>
      <c r="L14" t="str">
        <f t="shared" si="2"/>
        <v/>
      </c>
      <c r="M14">
        <f t="shared" si="3"/>
        <v>-3.7498943148624453E-2</v>
      </c>
    </row>
    <row r="15" spans="1:13">
      <c r="A15" t="s">
        <v>135</v>
      </c>
      <c r="B15" t="s">
        <v>113</v>
      </c>
      <c r="C15" t="s">
        <v>116</v>
      </c>
      <c r="D15" t="s">
        <v>136</v>
      </c>
      <c r="E15">
        <v>-0.52184591423535043</v>
      </c>
      <c r="F15">
        <v>-0.28496134241032389</v>
      </c>
      <c r="I15">
        <f t="shared" si="0"/>
        <v>-0.52184591423535043</v>
      </c>
      <c r="J15" t="str">
        <f t="shared" si="1"/>
        <v/>
      </c>
      <c r="L15">
        <f t="shared" si="2"/>
        <v>-0.28496134241032389</v>
      </c>
      <c r="M15" t="str">
        <f t="shared" si="3"/>
        <v/>
      </c>
    </row>
    <row r="16" spans="1:13">
      <c r="A16" t="s">
        <v>137</v>
      </c>
      <c r="B16" t="s">
        <v>116</v>
      </c>
      <c r="C16" t="s">
        <v>113</v>
      </c>
      <c r="D16" t="s">
        <v>138</v>
      </c>
      <c r="E16">
        <v>-0.1112554052012981</v>
      </c>
      <c r="F16">
        <v>-0.16556216771412671</v>
      </c>
      <c r="I16" t="str">
        <f t="shared" si="0"/>
        <v/>
      </c>
      <c r="J16">
        <f t="shared" si="1"/>
        <v>-0.1112554052012981</v>
      </c>
      <c r="L16" t="str">
        <f t="shared" si="2"/>
        <v/>
      </c>
      <c r="M16">
        <f t="shared" si="3"/>
        <v>-0.16556216771412671</v>
      </c>
    </row>
    <row r="17" spans="1:13">
      <c r="A17" t="s">
        <v>139</v>
      </c>
      <c r="B17" t="s">
        <v>113</v>
      </c>
      <c r="C17" t="s">
        <v>116</v>
      </c>
      <c r="D17" t="s">
        <v>140</v>
      </c>
      <c r="E17">
        <v>0.35014718349750379</v>
      </c>
      <c r="F17">
        <v>-0.1212956464331411</v>
      </c>
      <c r="I17">
        <f t="shared" si="0"/>
        <v>0.35014718349750379</v>
      </c>
      <c r="J17" t="str">
        <f t="shared" si="1"/>
        <v/>
      </c>
      <c r="L17">
        <f t="shared" si="2"/>
        <v>-0.1212956464331411</v>
      </c>
      <c r="M17" t="str">
        <f t="shared" si="3"/>
        <v/>
      </c>
    </row>
  </sheetData>
  <phoneticPr fontId="2" type="noConversion"/>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M1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1391</v>
      </c>
      <c r="J1" s="2" t="s">
        <v>1392</v>
      </c>
      <c r="L1" s="2" t="s">
        <v>1393</v>
      </c>
      <c r="M1" s="2" t="s">
        <v>1394</v>
      </c>
    </row>
    <row r="2" spans="1:13">
      <c r="A2" t="s">
        <v>1360</v>
      </c>
      <c r="B2" t="s">
        <v>1361</v>
      </c>
      <c r="D2" t="s">
        <v>1362</v>
      </c>
      <c r="E2">
        <v>-0.68864913993837451</v>
      </c>
      <c r="F2">
        <v>-0.28722387287584022</v>
      </c>
      <c r="G2">
        <v>0.88135399999999997</v>
      </c>
    </row>
    <row r="3" spans="1:13">
      <c r="A3" t="s">
        <v>1363</v>
      </c>
      <c r="B3" t="s">
        <v>1364</v>
      </c>
      <c r="C3" t="s">
        <v>1361</v>
      </c>
      <c r="D3" t="s">
        <v>1365</v>
      </c>
      <c r="E3">
        <v>2.9734277780903762E-2</v>
      </c>
      <c r="F3">
        <v>-0.1503099872232771</v>
      </c>
    </row>
    <row r="4" spans="1:13">
      <c r="A4" t="s">
        <v>1366</v>
      </c>
      <c r="B4" t="s">
        <v>1364</v>
      </c>
      <c r="C4" t="s">
        <v>1361</v>
      </c>
      <c r="D4" t="s">
        <v>1367</v>
      </c>
      <c r="E4">
        <v>0.118840616426966</v>
      </c>
      <c r="F4">
        <v>-0.14728809610837079</v>
      </c>
    </row>
    <row r="5" spans="1:13">
      <c r="A5" t="s">
        <v>1368</v>
      </c>
      <c r="B5" t="s">
        <v>1361</v>
      </c>
      <c r="C5" t="s">
        <v>1364</v>
      </c>
      <c r="D5" t="s">
        <v>1369</v>
      </c>
      <c r="E5">
        <v>2.644510355476903E-2</v>
      </c>
      <c r="F5">
        <v>-8.5945036682834208E-2</v>
      </c>
    </row>
    <row r="6" spans="1:13">
      <c r="A6" t="s">
        <v>1370</v>
      </c>
      <c r="B6" t="s">
        <v>1364</v>
      </c>
      <c r="C6" t="s">
        <v>1361</v>
      </c>
      <c r="D6" t="s">
        <v>1371</v>
      </c>
      <c r="E6">
        <v>0.44599927743907042</v>
      </c>
      <c r="F6">
        <v>-7.5744428050411594E-2</v>
      </c>
    </row>
    <row r="7" spans="1:13">
      <c r="A7" t="s">
        <v>1372</v>
      </c>
      <c r="B7" t="s">
        <v>1361</v>
      </c>
      <c r="C7" t="s">
        <v>1364</v>
      </c>
      <c r="D7" t="s">
        <v>1373</v>
      </c>
      <c r="E7">
        <v>0.5420338884865108</v>
      </c>
      <c r="F7">
        <v>-7.5744428050411594E-2</v>
      </c>
    </row>
    <row r="8" spans="1:13">
      <c r="A8" t="s">
        <v>1372</v>
      </c>
      <c r="B8" t="s">
        <v>1364</v>
      </c>
      <c r="C8" t="s">
        <v>1361</v>
      </c>
      <c r="D8" t="s">
        <v>1374</v>
      </c>
      <c r="E8">
        <v>-0.38167393502169572</v>
      </c>
      <c r="F8">
        <v>-0.15480751901086121</v>
      </c>
    </row>
    <row r="9" spans="1:13">
      <c r="A9" t="s">
        <v>1375</v>
      </c>
      <c r="B9" t="s">
        <v>1361</v>
      </c>
      <c r="C9" t="s">
        <v>1364</v>
      </c>
      <c r="D9" t="s">
        <v>1376</v>
      </c>
      <c r="E9">
        <v>-0.73853545296848555</v>
      </c>
      <c r="F9">
        <v>-0.2170361540230846</v>
      </c>
    </row>
    <row r="10" spans="1:13">
      <c r="A10" t="s">
        <v>1377</v>
      </c>
      <c r="B10" t="s">
        <v>1364</v>
      </c>
      <c r="C10" t="s">
        <v>1361</v>
      </c>
      <c r="D10" t="s">
        <v>1378</v>
      </c>
      <c r="E10">
        <v>-0.21997496869534219</v>
      </c>
      <c r="F10">
        <v>-0.15598736397822219</v>
      </c>
    </row>
    <row r="11" spans="1:13">
      <c r="A11" t="s">
        <v>1379</v>
      </c>
      <c r="B11" t="s">
        <v>1364</v>
      </c>
      <c r="C11" t="s">
        <v>1361</v>
      </c>
      <c r="D11" t="s">
        <v>1380</v>
      </c>
      <c r="E11">
        <v>-0.14757379549832761</v>
      </c>
      <c r="F11">
        <v>-0.1503099872232771</v>
      </c>
    </row>
    <row r="12" spans="1:13">
      <c r="A12" t="s">
        <v>1381</v>
      </c>
      <c r="B12" t="s">
        <v>1361</v>
      </c>
      <c r="C12" t="s">
        <v>1364</v>
      </c>
      <c r="D12" t="s">
        <v>1382</v>
      </c>
      <c r="E12">
        <v>-0.45382794769576318</v>
      </c>
      <c r="F12">
        <v>-0.16186600323409331</v>
      </c>
    </row>
    <row r="13" spans="1:13">
      <c r="A13" t="s">
        <v>1381</v>
      </c>
      <c r="B13" t="s">
        <v>1364</v>
      </c>
      <c r="C13" t="s">
        <v>1361</v>
      </c>
      <c r="D13" t="s">
        <v>1383</v>
      </c>
      <c r="E13">
        <v>0.46490446509970162</v>
      </c>
      <c r="F13">
        <v>-0.1114010268816189</v>
      </c>
    </row>
    <row r="14" spans="1:13">
      <c r="A14" t="s">
        <v>1384</v>
      </c>
      <c r="B14" t="s">
        <v>1361</v>
      </c>
      <c r="C14" t="s">
        <v>1364</v>
      </c>
      <c r="D14" t="s">
        <v>1385</v>
      </c>
      <c r="E14">
        <v>0.14272324851288551</v>
      </c>
      <c r="F14">
        <v>-8.5438134402230914E-2</v>
      </c>
    </row>
    <row r="15" spans="1:13">
      <c r="A15" t="s">
        <v>1384</v>
      </c>
      <c r="B15" t="s">
        <v>1361</v>
      </c>
      <c r="C15" t="s">
        <v>1364</v>
      </c>
      <c r="D15" t="s">
        <v>1386</v>
      </c>
      <c r="E15">
        <v>-0.69373667811650175</v>
      </c>
      <c r="F15">
        <v>-0.21525697856044429</v>
      </c>
    </row>
    <row r="16" spans="1:13">
      <c r="A16" t="s">
        <v>1387</v>
      </c>
      <c r="B16" t="s">
        <v>1364</v>
      </c>
      <c r="C16" t="s">
        <v>1361</v>
      </c>
      <c r="D16" t="s">
        <v>1388</v>
      </c>
      <c r="E16">
        <v>0.37624509939205297</v>
      </c>
      <c r="F16">
        <v>-7.5744428050411594E-2</v>
      </c>
    </row>
    <row r="17" spans="1:6">
      <c r="A17" t="s">
        <v>1389</v>
      </c>
      <c r="B17" t="s">
        <v>1364</v>
      </c>
      <c r="C17" t="s">
        <v>1361</v>
      </c>
      <c r="D17" t="s">
        <v>1390</v>
      </c>
      <c r="E17">
        <v>-0.27575437723005752</v>
      </c>
      <c r="F17">
        <v>-0.15598736397822219</v>
      </c>
    </row>
  </sheetData>
  <phoneticPr fontId="2"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7"/>
  <sheetViews>
    <sheetView workbookViewId="0">
      <selection activeCell="M2" sqref="M2:M17"/>
    </sheetView>
  </sheetViews>
  <sheetFormatPr defaultRowHeight="14.25"/>
  <cols>
    <col min="5" max="5" width="18.625" bestFit="1" customWidth="1"/>
    <col min="6" max="6" width="18.75" bestFit="1" customWidth="1"/>
    <col min="7" max="7" width="29.625" bestFit="1" customWidth="1"/>
  </cols>
  <sheetData>
    <row r="1" spans="1:13">
      <c r="A1" s="1" t="s">
        <v>0</v>
      </c>
      <c r="B1" s="1" t="s">
        <v>1</v>
      </c>
      <c r="C1" s="1" t="s">
        <v>2</v>
      </c>
      <c r="D1" s="1" t="s">
        <v>3</v>
      </c>
      <c r="E1" s="1" t="s">
        <v>4</v>
      </c>
      <c r="F1" s="1" t="s">
        <v>5</v>
      </c>
      <c r="G1" s="1" t="s">
        <v>6</v>
      </c>
      <c r="I1" s="2" t="s">
        <v>1391</v>
      </c>
      <c r="J1" s="2" t="s">
        <v>1392</v>
      </c>
      <c r="L1" s="2" t="s">
        <v>1393</v>
      </c>
      <c r="M1" s="2" t="s">
        <v>1394</v>
      </c>
    </row>
    <row r="2" spans="1:13">
      <c r="A2" t="s">
        <v>141</v>
      </c>
      <c r="B2" t="s">
        <v>142</v>
      </c>
      <c r="D2" t="s">
        <v>143</v>
      </c>
      <c r="E2">
        <v>0.65821599371236772</v>
      </c>
      <c r="F2">
        <v>-0.1101969629705952</v>
      </c>
      <c r="G2">
        <v>0.79324399999999995</v>
      </c>
      <c r="I2">
        <f>IF(B2="wdonkey",E2,"")</f>
        <v>0.65821599371236772</v>
      </c>
      <c r="J2" t="str">
        <f>IF(B2="wdonkey","",E2)</f>
        <v/>
      </c>
      <c r="L2">
        <f>IF(B2="wdonkey",F2,"")</f>
        <v>-0.1101969629705952</v>
      </c>
      <c r="M2" t="str">
        <f>IF(B2="wdonkey","",F2)</f>
        <v/>
      </c>
    </row>
    <row r="3" spans="1:13">
      <c r="A3" t="s">
        <v>141</v>
      </c>
      <c r="B3" t="s">
        <v>142</v>
      </c>
      <c r="D3" t="s">
        <v>144</v>
      </c>
      <c r="E3">
        <v>-0.41762368868818972</v>
      </c>
      <c r="F3">
        <v>-0.2740017380219153</v>
      </c>
      <c r="I3">
        <f t="shared" ref="I3:I17" si="0">IF(B3="wdonkey",E3,"")</f>
        <v>-0.41762368868818972</v>
      </c>
      <c r="J3" t="str">
        <f t="shared" ref="J3:J17" si="1">IF(B3="wdonkey","",E3)</f>
        <v/>
      </c>
      <c r="L3">
        <f t="shared" ref="L3:L17" si="2">IF(B3="wdonkey",F3,"")</f>
        <v>-0.2740017380219153</v>
      </c>
      <c r="M3" t="str">
        <f t="shared" ref="M3:M17" si="3">IF(B3="wdonkey","",F3)</f>
        <v/>
      </c>
    </row>
    <row r="4" spans="1:13">
      <c r="A4" t="s">
        <v>145</v>
      </c>
      <c r="B4" t="s">
        <v>146</v>
      </c>
      <c r="C4" t="s">
        <v>142</v>
      </c>
      <c r="D4" t="s">
        <v>147</v>
      </c>
      <c r="E4">
        <v>-0.779421323466432</v>
      </c>
      <c r="F4">
        <v>-0.23246445191368101</v>
      </c>
      <c r="I4" t="str">
        <f t="shared" si="0"/>
        <v/>
      </c>
      <c r="J4">
        <f t="shared" si="1"/>
        <v>-0.779421323466432</v>
      </c>
      <c r="L4" t="str">
        <f t="shared" si="2"/>
        <v/>
      </c>
      <c r="M4">
        <f t="shared" si="3"/>
        <v>-0.23246445191368101</v>
      </c>
    </row>
    <row r="5" spans="1:13">
      <c r="A5" t="s">
        <v>145</v>
      </c>
      <c r="B5" t="s">
        <v>142</v>
      </c>
      <c r="C5" t="s">
        <v>146</v>
      </c>
      <c r="D5" t="s">
        <v>148</v>
      </c>
      <c r="E5">
        <v>0.62319400944430181</v>
      </c>
      <c r="F5">
        <v>5.325249583042041E-2</v>
      </c>
      <c r="I5">
        <f t="shared" si="0"/>
        <v>0.62319400944430181</v>
      </c>
      <c r="J5" t="str">
        <f t="shared" si="1"/>
        <v/>
      </c>
      <c r="L5">
        <f t="shared" si="2"/>
        <v>5.325249583042041E-2</v>
      </c>
      <c r="M5" t="str">
        <f t="shared" si="3"/>
        <v/>
      </c>
    </row>
    <row r="6" spans="1:13">
      <c r="A6" t="s">
        <v>149</v>
      </c>
      <c r="B6" t="s">
        <v>142</v>
      </c>
      <c r="C6" t="s">
        <v>146</v>
      </c>
      <c r="D6" t="s">
        <v>150</v>
      </c>
      <c r="E6">
        <v>0.28147387327701412</v>
      </c>
      <c r="F6">
        <v>-0.1503099872232771</v>
      </c>
      <c r="I6">
        <f t="shared" si="0"/>
        <v>0.28147387327701412</v>
      </c>
      <c r="J6" t="str">
        <f t="shared" si="1"/>
        <v/>
      </c>
      <c r="L6">
        <f t="shared" si="2"/>
        <v>-0.1503099872232771</v>
      </c>
      <c r="M6" t="str">
        <f t="shared" si="3"/>
        <v/>
      </c>
    </row>
    <row r="7" spans="1:13">
      <c r="A7" t="s">
        <v>151</v>
      </c>
      <c r="B7" t="s">
        <v>146</v>
      </c>
      <c r="C7" t="s">
        <v>142</v>
      </c>
      <c r="D7" t="s">
        <v>152</v>
      </c>
      <c r="E7">
        <v>0.64228867436590509</v>
      </c>
      <c r="F7">
        <v>-0.133133448786278</v>
      </c>
      <c r="I7" t="str">
        <f t="shared" si="0"/>
        <v/>
      </c>
      <c r="J7">
        <f t="shared" si="1"/>
        <v>0.64228867436590509</v>
      </c>
      <c r="L7" t="str">
        <f t="shared" si="2"/>
        <v/>
      </c>
      <c r="M7">
        <f t="shared" si="3"/>
        <v>-0.133133448786278</v>
      </c>
    </row>
    <row r="8" spans="1:13">
      <c r="A8" t="s">
        <v>153</v>
      </c>
      <c r="B8" t="s">
        <v>146</v>
      </c>
      <c r="C8" t="s">
        <v>142</v>
      </c>
      <c r="D8" t="s">
        <v>154</v>
      </c>
      <c r="E8">
        <v>0.15472995239851969</v>
      </c>
      <c r="F8">
        <v>-0.11967630879388499</v>
      </c>
      <c r="I8" t="str">
        <f t="shared" si="0"/>
        <v/>
      </c>
      <c r="J8">
        <f t="shared" si="1"/>
        <v>0.15472995239851969</v>
      </c>
      <c r="L8" t="str">
        <f t="shared" si="2"/>
        <v/>
      </c>
      <c r="M8">
        <f t="shared" si="3"/>
        <v>-0.11967630879388499</v>
      </c>
    </row>
    <row r="9" spans="1:13">
      <c r="A9" t="s">
        <v>155</v>
      </c>
      <c r="B9" t="s">
        <v>142</v>
      </c>
      <c r="C9" t="s">
        <v>146</v>
      </c>
      <c r="D9" t="s">
        <v>156</v>
      </c>
      <c r="E9">
        <v>0.44696250323297321</v>
      </c>
      <c r="F9">
        <v>-0.106284873519901</v>
      </c>
      <c r="I9">
        <f t="shared" si="0"/>
        <v>0.44696250323297321</v>
      </c>
      <c r="J9" t="str">
        <f t="shared" si="1"/>
        <v/>
      </c>
      <c r="L9">
        <f t="shared" si="2"/>
        <v>-0.106284873519901</v>
      </c>
      <c r="M9" t="str">
        <f t="shared" si="3"/>
        <v/>
      </c>
    </row>
    <row r="10" spans="1:13">
      <c r="A10" t="s">
        <v>157</v>
      </c>
      <c r="B10" t="s">
        <v>146</v>
      </c>
      <c r="C10" t="s">
        <v>142</v>
      </c>
      <c r="D10" t="s">
        <v>158</v>
      </c>
      <c r="E10">
        <v>-0.60354236359898783</v>
      </c>
      <c r="F10">
        <v>-0.28338308708531812</v>
      </c>
      <c r="I10" t="str">
        <f t="shared" si="0"/>
        <v/>
      </c>
      <c r="J10">
        <f t="shared" si="1"/>
        <v>-0.60354236359898783</v>
      </c>
      <c r="L10" t="str">
        <f t="shared" si="2"/>
        <v/>
      </c>
      <c r="M10">
        <f t="shared" si="3"/>
        <v>-0.28338308708531812</v>
      </c>
    </row>
    <row r="11" spans="1:13">
      <c r="A11" t="s">
        <v>159</v>
      </c>
      <c r="B11" t="s">
        <v>142</v>
      </c>
      <c r="C11" t="s">
        <v>146</v>
      </c>
      <c r="D11" t="s">
        <v>160</v>
      </c>
      <c r="E11">
        <v>-0.5215418294945966</v>
      </c>
      <c r="F11">
        <v>-0.1004080305357342</v>
      </c>
      <c r="I11">
        <f t="shared" si="0"/>
        <v>-0.5215418294945966</v>
      </c>
      <c r="J11" t="str">
        <f t="shared" si="1"/>
        <v/>
      </c>
      <c r="L11">
        <f t="shared" si="2"/>
        <v>-0.1004080305357342</v>
      </c>
      <c r="M11" t="str">
        <f t="shared" si="3"/>
        <v/>
      </c>
    </row>
    <row r="12" spans="1:13">
      <c r="A12" t="s">
        <v>161</v>
      </c>
      <c r="B12" t="s">
        <v>146</v>
      </c>
      <c r="C12" t="s">
        <v>142</v>
      </c>
      <c r="D12" t="s">
        <v>162</v>
      </c>
      <c r="E12">
        <v>-0.1847439816462435</v>
      </c>
      <c r="F12">
        <v>-0.1998272453191976</v>
      </c>
      <c r="I12" t="str">
        <f t="shared" si="0"/>
        <v/>
      </c>
      <c r="J12">
        <f t="shared" si="1"/>
        <v>-0.1847439816462435</v>
      </c>
      <c r="L12" t="str">
        <f t="shared" si="2"/>
        <v/>
      </c>
      <c r="M12">
        <f t="shared" si="3"/>
        <v>-0.1998272453191976</v>
      </c>
    </row>
    <row r="13" spans="1:13">
      <c r="A13" t="s">
        <v>163</v>
      </c>
      <c r="B13" t="s">
        <v>142</v>
      </c>
      <c r="C13" t="s">
        <v>146</v>
      </c>
      <c r="D13" t="s">
        <v>164</v>
      </c>
      <c r="E13">
        <v>-0.63326790655281728</v>
      </c>
      <c r="F13">
        <v>-0.20506649739401131</v>
      </c>
      <c r="I13">
        <f t="shared" si="0"/>
        <v>-0.63326790655281728</v>
      </c>
      <c r="J13" t="str">
        <f t="shared" si="1"/>
        <v/>
      </c>
      <c r="L13">
        <f t="shared" si="2"/>
        <v>-0.20506649739401131</v>
      </c>
      <c r="M13" t="str">
        <f t="shared" si="3"/>
        <v/>
      </c>
    </row>
    <row r="14" spans="1:13">
      <c r="A14" t="s">
        <v>165</v>
      </c>
      <c r="B14" t="s">
        <v>146</v>
      </c>
      <c r="C14" t="s">
        <v>142</v>
      </c>
      <c r="D14" t="s">
        <v>166</v>
      </c>
      <c r="E14">
        <v>-0.23835166707065411</v>
      </c>
      <c r="F14">
        <v>-0.1732413310343327</v>
      </c>
      <c r="I14" t="str">
        <f t="shared" si="0"/>
        <v/>
      </c>
      <c r="J14">
        <f t="shared" si="1"/>
        <v>-0.23835166707065411</v>
      </c>
      <c r="L14" t="str">
        <f t="shared" si="2"/>
        <v/>
      </c>
      <c r="M14">
        <f t="shared" si="3"/>
        <v>-0.1732413310343327</v>
      </c>
    </row>
    <row r="15" spans="1:13">
      <c r="A15" t="s">
        <v>167</v>
      </c>
      <c r="B15" t="s">
        <v>142</v>
      </c>
      <c r="C15" t="s">
        <v>146</v>
      </c>
      <c r="D15" t="s">
        <v>168</v>
      </c>
      <c r="E15">
        <v>0.9175638699656774</v>
      </c>
      <c r="F15">
        <v>8.9733391218535574E-2</v>
      </c>
      <c r="I15">
        <f t="shared" si="0"/>
        <v>0.9175638699656774</v>
      </c>
      <c r="J15" t="str">
        <f t="shared" si="1"/>
        <v/>
      </c>
      <c r="L15">
        <f t="shared" si="2"/>
        <v>8.9733391218535574E-2</v>
      </c>
      <c r="M15" t="str">
        <f t="shared" si="3"/>
        <v/>
      </c>
    </row>
    <row r="16" spans="1:13">
      <c r="A16" t="s">
        <v>169</v>
      </c>
      <c r="B16" t="s">
        <v>142</v>
      </c>
      <c r="C16" t="s">
        <v>146</v>
      </c>
      <c r="D16" t="s">
        <v>170</v>
      </c>
      <c r="E16">
        <v>-0.14757379549832761</v>
      </c>
      <c r="F16">
        <v>-0.1503099872232771</v>
      </c>
      <c r="I16">
        <f t="shared" si="0"/>
        <v>-0.14757379549832761</v>
      </c>
      <c r="J16" t="str">
        <f t="shared" si="1"/>
        <v/>
      </c>
      <c r="L16">
        <f t="shared" si="2"/>
        <v>-0.1503099872232771</v>
      </c>
      <c r="M16" t="str">
        <f t="shared" si="3"/>
        <v/>
      </c>
    </row>
    <row r="17" spans="1:13">
      <c r="A17" t="s">
        <v>171</v>
      </c>
      <c r="B17" t="s">
        <v>146</v>
      </c>
      <c r="C17" t="s">
        <v>142</v>
      </c>
      <c r="D17" t="s">
        <v>172</v>
      </c>
      <c r="E17">
        <v>-0.56295308482187356</v>
      </c>
      <c r="F17">
        <v>-0.25037739104518891</v>
      </c>
      <c r="I17" t="str">
        <f t="shared" si="0"/>
        <v/>
      </c>
      <c r="J17">
        <f t="shared" si="1"/>
        <v>-0.56295308482187356</v>
      </c>
      <c r="L17" t="str">
        <f t="shared" si="2"/>
        <v/>
      </c>
      <c r="M17">
        <f t="shared" si="3"/>
        <v>-0.25037739104518891</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7"/>
  <sheetViews>
    <sheetView workbookViewId="0">
      <selection activeCell="M2" sqref="M2:M17"/>
    </sheetView>
  </sheetViews>
  <sheetFormatPr defaultRowHeight="14.25"/>
  <cols>
    <col min="5" max="5" width="18.625" bestFit="1" customWidth="1"/>
    <col min="6" max="6" width="18.75" bestFit="1" customWidth="1"/>
    <col min="7" max="7" width="29.625" bestFit="1" customWidth="1"/>
  </cols>
  <sheetData>
    <row r="1" spans="1:13">
      <c r="A1" s="1" t="s">
        <v>0</v>
      </c>
      <c r="B1" s="1" t="s">
        <v>1</v>
      </c>
      <c r="C1" s="1" t="s">
        <v>2</v>
      </c>
      <c r="D1" s="1" t="s">
        <v>3</v>
      </c>
      <c r="E1" s="1" t="s">
        <v>4</v>
      </c>
      <c r="F1" s="1" t="s">
        <v>5</v>
      </c>
      <c r="G1" s="1" t="s">
        <v>6</v>
      </c>
      <c r="I1" s="2" t="s">
        <v>1391</v>
      </c>
      <c r="J1" s="2" t="s">
        <v>1392</v>
      </c>
      <c r="L1" s="2" t="s">
        <v>1393</v>
      </c>
      <c r="M1" s="2" t="s">
        <v>1394</v>
      </c>
    </row>
    <row r="2" spans="1:13">
      <c r="A2" t="s">
        <v>173</v>
      </c>
      <c r="B2" t="s">
        <v>174</v>
      </c>
      <c r="D2" t="s">
        <v>175</v>
      </c>
      <c r="E2">
        <v>-0.72685014355419675</v>
      </c>
      <c r="F2">
        <v>-0.28067091400186051</v>
      </c>
      <c r="G2">
        <v>0.29968699999999998</v>
      </c>
      <c r="I2">
        <f>IF(B2="afflicto",E2,"")</f>
        <v>-0.72685014355419675</v>
      </c>
      <c r="J2" t="str">
        <f>IF(B2="afflicto","",E2)</f>
        <v/>
      </c>
      <c r="L2">
        <f>IF(B2="afflicto",F2,"")</f>
        <v>-0.28067091400186051</v>
      </c>
      <c r="M2" t="str">
        <f>IF(B2="afflicto","",F2)</f>
        <v/>
      </c>
    </row>
    <row r="3" spans="1:13">
      <c r="A3" t="s">
        <v>173</v>
      </c>
      <c r="B3" t="s">
        <v>176</v>
      </c>
      <c r="C3" t="s">
        <v>174</v>
      </c>
      <c r="D3" t="s">
        <v>177</v>
      </c>
      <c r="E3">
        <v>-0.54898110185529037</v>
      </c>
      <c r="F3">
        <v>-0.1503099872232771</v>
      </c>
      <c r="I3" t="str">
        <f t="shared" ref="I3:I17" si="0">IF(B3="afflicto",E3,"")</f>
        <v/>
      </c>
      <c r="J3">
        <f t="shared" ref="J3:J17" si="1">IF(B3="afflicto","",E3)</f>
        <v>-0.54898110185529037</v>
      </c>
      <c r="L3" t="str">
        <f t="shared" ref="L3:L17" si="2">IF(B3="afflicto",F3,"")</f>
        <v/>
      </c>
      <c r="M3">
        <f t="shared" ref="M3:M17" si="3">IF(B3="afflicto","",F3)</f>
        <v>-0.1503099872232771</v>
      </c>
    </row>
    <row r="4" spans="1:13">
      <c r="A4" t="s">
        <v>178</v>
      </c>
      <c r="B4" t="s">
        <v>174</v>
      </c>
      <c r="C4" t="s">
        <v>176</v>
      </c>
      <c r="D4" t="s">
        <v>179</v>
      </c>
      <c r="E4">
        <v>-0.30038504038984087</v>
      </c>
      <c r="F4">
        <v>-0.15912894209207321</v>
      </c>
      <c r="I4">
        <f t="shared" si="0"/>
        <v>-0.30038504038984087</v>
      </c>
      <c r="J4" t="str">
        <f t="shared" si="1"/>
        <v/>
      </c>
      <c r="L4">
        <f t="shared" si="2"/>
        <v>-0.15912894209207321</v>
      </c>
      <c r="M4" t="str">
        <f t="shared" si="3"/>
        <v/>
      </c>
    </row>
    <row r="5" spans="1:13">
      <c r="A5" t="s">
        <v>180</v>
      </c>
      <c r="B5" t="s">
        <v>174</v>
      </c>
      <c r="C5" t="s">
        <v>176</v>
      </c>
      <c r="D5" t="s">
        <v>181</v>
      </c>
      <c r="E5">
        <v>-0.44303666480830511</v>
      </c>
      <c r="F5">
        <v>-0.12696243827664219</v>
      </c>
      <c r="I5">
        <f t="shared" si="0"/>
        <v>-0.44303666480830511</v>
      </c>
      <c r="J5" t="str">
        <f t="shared" si="1"/>
        <v/>
      </c>
      <c r="L5">
        <f t="shared" si="2"/>
        <v>-0.12696243827664219</v>
      </c>
      <c r="M5" t="str">
        <f t="shared" si="3"/>
        <v/>
      </c>
    </row>
    <row r="6" spans="1:13">
      <c r="A6" t="s">
        <v>180</v>
      </c>
      <c r="B6" t="s">
        <v>176</v>
      </c>
      <c r="C6" t="s">
        <v>174</v>
      </c>
      <c r="D6" t="s">
        <v>182</v>
      </c>
      <c r="E6">
        <v>-0.40686114704998388</v>
      </c>
      <c r="F6">
        <v>-0.19239585257093461</v>
      </c>
      <c r="I6" t="str">
        <f t="shared" si="0"/>
        <v/>
      </c>
      <c r="J6">
        <f t="shared" si="1"/>
        <v>-0.40686114704998388</v>
      </c>
      <c r="L6" t="str">
        <f t="shared" si="2"/>
        <v/>
      </c>
      <c r="M6">
        <f t="shared" si="3"/>
        <v>-0.19239585257093461</v>
      </c>
    </row>
    <row r="7" spans="1:13">
      <c r="A7" t="s">
        <v>183</v>
      </c>
      <c r="B7" t="s">
        <v>174</v>
      </c>
      <c r="C7" t="s">
        <v>176</v>
      </c>
      <c r="D7" t="s">
        <v>184</v>
      </c>
      <c r="E7">
        <v>-0.65675442816617235</v>
      </c>
      <c r="F7">
        <v>-0.1663674901408416</v>
      </c>
      <c r="I7">
        <f t="shared" si="0"/>
        <v>-0.65675442816617235</v>
      </c>
      <c r="J7" t="str">
        <f t="shared" si="1"/>
        <v/>
      </c>
      <c r="L7">
        <f t="shared" si="2"/>
        <v>-0.1663674901408416</v>
      </c>
      <c r="M7" t="str">
        <f t="shared" si="3"/>
        <v/>
      </c>
    </row>
    <row r="8" spans="1:13">
      <c r="A8" t="s">
        <v>185</v>
      </c>
      <c r="B8" t="s">
        <v>176</v>
      </c>
      <c r="C8" t="s">
        <v>174</v>
      </c>
      <c r="D8" t="s">
        <v>186</v>
      </c>
      <c r="E8">
        <v>-0.30279748249457922</v>
      </c>
      <c r="F8">
        <v>-0.26266230750956088</v>
      </c>
      <c r="I8" t="str">
        <f t="shared" si="0"/>
        <v/>
      </c>
      <c r="J8">
        <f t="shared" si="1"/>
        <v>-0.30279748249457922</v>
      </c>
      <c r="L8" t="str">
        <f t="shared" si="2"/>
        <v/>
      </c>
      <c r="M8">
        <f t="shared" si="3"/>
        <v>-0.26266230750956088</v>
      </c>
    </row>
    <row r="9" spans="1:13">
      <c r="A9" t="s">
        <v>187</v>
      </c>
      <c r="B9" t="s">
        <v>174</v>
      </c>
      <c r="C9" t="s">
        <v>176</v>
      </c>
      <c r="D9" t="s">
        <v>188</v>
      </c>
      <c r="E9">
        <v>-0.16519342271847179</v>
      </c>
      <c r="F9">
        <v>-0.22990108794856379</v>
      </c>
      <c r="I9">
        <f t="shared" si="0"/>
        <v>-0.16519342271847179</v>
      </c>
      <c r="J9" t="str">
        <f t="shared" si="1"/>
        <v/>
      </c>
      <c r="L9">
        <f t="shared" si="2"/>
        <v>-0.22990108794856379</v>
      </c>
      <c r="M9" t="str">
        <f t="shared" si="3"/>
        <v/>
      </c>
    </row>
    <row r="10" spans="1:13">
      <c r="A10" t="s">
        <v>189</v>
      </c>
      <c r="B10" t="s">
        <v>174</v>
      </c>
      <c r="C10" t="s">
        <v>176</v>
      </c>
      <c r="D10" t="s">
        <v>190</v>
      </c>
      <c r="E10">
        <v>-0.505377824284726</v>
      </c>
      <c r="F10">
        <v>-2.2565098158787988E-2</v>
      </c>
      <c r="I10">
        <f t="shared" si="0"/>
        <v>-0.505377824284726</v>
      </c>
      <c r="J10" t="str">
        <f t="shared" si="1"/>
        <v/>
      </c>
      <c r="L10">
        <f t="shared" si="2"/>
        <v>-2.2565098158787988E-2</v>
      </c>
      <c r="M10" t="str">
        <f t="shared" si="3"/>
        <v/>
      </c>
    </row>
    <row r="11" spans="1:13">
      <c r="A11" t="s">
        <v>191</v>
      </c>
      <c r="B11" t="s">
        <v>176</v>
      </c>
      <c r="C11" t="s">
        <v>174</v>
      </c>
      <c r="D11" t="s">
        <v>192</v>
      </c>
      <c r="E11">
        <v>-4.2844038794473571E-2</v>
      </c>
      <c r="F11">
        <v>0.16957832768607189</v>
      </c>
      <c r="I11" t="str">
        <f t="shared" si="0"/>
        <v/>
      </c>
      <c r="J11">
        <f t="shared" si="1"/>
        <v>-4.2844038794473571E-2</v>
      </c>
      <c r="L11" t="str">
        <f t="shared" si="2"/>
        <v/>
      </c>
      <c r="M11">
        <f t="shared" si="3"/>
        <v>0.16957832768607189</v>
      </c>
    </row>
    <row r="12" spans="1:13">
      <c r="A12" t="s">
        <v>193</v>
      </c>
      <c r="B12" t="s">
        <v>174</v>
      </c>
      <c r="C12" t="s">
        <v>176</v>
      </c>
      <c r="D12" t="s">
        <v>194</v>
      </c>
      <c r="E12">
        <v>-4.1386390553355967E-2</v>
      </c>
      <c r="F12">
        <v>-5.1537277581927048E-2</v>
      </c>
      <c r="I12">
        <f t="shared" si="0"/>
        <v>-4.1386390553355967E-2</v>
      </c>
      <c r="J12" t="str">
        <f t="shared" si="1"/>
        <v/>
      </c>
      <c r="L12">
        <f t="shared" si="2"/>
        <v>-5.1537277581927048E-2</v>
      </c>
      <c r="M12" t="str">
        <f t="shared" si="3"/>
        <v/>
      </c>
    </row>
    <row r="13" spans="1:13">
      <c r="A13" t="s">
        <v>195</v>
      </c>
      <c r="B13" t="s">
        <v>174</v>
      </c>
      <c r="C13" t="s">
        <v>176</v>
      </c>
      <c r="D13" t="s">
        <v>196</v>
      </c>
      <c r="E13">
        <v>-0.25237082434467228</v>
      </c>
      <c r="F13">
        <v>-0.17801234475093339</v>
      </c>
      <c r="I13">
        <f t="shared" si="0"/>
        <v>-0.25237082434467228</v>
      </c>
      <c r="J13" t="str">
        <f t="shared" si="1"/>
        <v/>
      </c>
      <c r="L13">
        <f t="shared" si="2"/>
        <v>-0.17801234475093339</v>
      </c>
      <c r="M13" t="str">
        <f t="shared" si="3"/>
        <v/>
      </c>
    </row>
    <row r="14" spans="1:13">
      <c r="A14" t="s">
        <v>197</v>
      </c>
      <c r="B14" t="s">
        <v>176</v>
      </c>
      <c r="C14" t="s">
        <v>174</v>
      </c>
      <c r="D14" t="s">
        <v>198</v>
      </c>
      <c r="E14">
        <v>-0.23770771907385899</v>
      </c>
      <c r="F14">
        <v>-0.22095861564692129</v>
      </c>
      <c r="I14" t="str">
        <f t="shared" si="0"/>
        <v/>
      </c>
      <c r="J14">
        <f t="shared" si="1"/>
        <v>-0.23770771907385899</v>
      </c>
      <c r="L14" t="str">
        <f t="shared" si="2"/>
        <v/>
      </c>
      <c r="M14">
        <f t="shared" si="3"/>
        <v>-0.22095861564692129</v>
      </c>
    </row>
    <row r="15" spans="1:13">
      <c r="A15" t="s">
        <v>199</v>
      </c>
      <c r="B15" t="s">
        <v>176</v>
      </c>
      <c r="C15" t="s">
        <v>174</v>
      </c>
      <c r="D15" t="s">
        <v>200</v>
      </c>
      <c r="E15">
        <v>-8.9305913939859982E-2</v>
      </c>
      <c r="F15">
        <v>-0.1026286696517961</v>
      </c>
      <c r="I15" t="str">
        <f t="shared" si="0"/>
        <v/>
      </c>
      <c r="J15">
        <f t="shared" si="1"/>
        <v>-8.9305913939859982E-2</v>
      </c>
      <c r="L15" t="str">
        <f t="shared" si="2"/>
        <v/>
      </c>
      <c r="M15">
        <f t="shared" si="3"/>
        <v>-0.1026286696517961</v>
      </c>
    </row>
    <row r="16" spans="1:13">
      <c r="A16" t="s">
        <v>201</v>
      </c>
      <c r="B16" t="s">
        <v>174</v>
      </c>
      <c r="C16" t="s">
        <v>176</v>
      </c>
      <c r="D16" t="s">
        <v>202</v>
      </c>
      <c r="E16">
        <v>0.10075752899844059</v>
      </c>
      <c r="F16">
        <v>-0.14560473920027209</v>
      </c>
      <c r="I16">
        <f t="shared" si="0"/>
        <v>0.10075752899844059</v>
      </c>
      <c r="J16" t="str">
        <f t="shared" si="1"/>
        <v/>
      </c>
      <c r="L16">
        <f t="shared" si="2"/>
        <v>-0.14560473920027209</v>
      </c>
      <c r="M16" t="str">
        <f t="shared" si="3"/>
        <v/>
      </c>
    </row>
    <row r="17" spans="1:13">
      <c r="A17" t="s">
        <v>203</v>
      </c>
      <c r="B17" t="s">
        <v>176</v>
      </c>
      <c r="C17" t="s">
        <v>174</v>
      </c>
      <c r="D17" t="s">
        <v>204</v>
      </c>
      <c r="E17">
        <v>-0.46656458289608699</v>
      </c>
      <c r="F17">
        <v>4.1439002592125179E-4</v>
      </c>
      <c r="I17" t="str">
        <f t="shared" si="0"/>
        <v/>
      </c>
      <c r="J17">
        <f t="shared" si="1"/>
        <v>-0.46656458289608699</v>
      </c>
      <c r="L17" t="str">
        <f t="shared" si="2"/>
        <v/>
      </c>
      <c r="M17">
        <f t="shared" si="3"/>
        <v>4.1439002592125179E-4</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7"/>
  <sheetViews>
    <sheetView workbookViewId="0">
      <selection activeCell="M2" sqref="M2:M17"/>
    </sheetView>
  </sheetViews>
  <sheetFormatPr defaultRowHeight="14.25"/>
  <cols>
    <col min="5" max="5" width="18.625" bestFit="1" customWidth="1"/>
    <col min="6" max="6" width="18.75" bestFit="1" customWidth="1"/>
    <col min="7" max="7" width="29.625" bestFit="1" customWidth="1"/>
  </cols>
  <sheetData>
    <row r="1" spans="1:13">
      <c r="A1" s="1" t="s">
        <v>0</v>
      </c>
      <c r="B1" s="1" t="s">
        <v>1</v>
      </c>
      <c r="C1" s="1" t="s">
        <v>2</v>
      </c>
      <c r="D1" s="1" t="s">
        <v>3</v>
      </c>
      <c r="E1" s="1" t="s">
        <v>4</v>
      </c>
      <c r="F1" s="1" t="s">
        <v>5</v>
      </c>
      <c r="G1" s="1" t="s">
        <v>6</v>
      </c>
      <c r="I1" s="2" t="s">
        <v>1391</v>
      </c>
      <c r="J1" s="2" t="s">
        <v>1392</v>
      </c>
      <c r="L1" s="2" t="s">
        <v>1393</v>
      </c>
      <c r="M1" s="2" t="s">
        <v>1394</v>
      </c>
    </row>
    <row r="2" spans="1:13">
      <c r="A2" t="s">
        <v>205</v>
      </c>
      <c r="B2" t="s">
        <v>206</v>
      </c>
      <c r="D2" t="s">
        <v>207</v>
      </c>
      <c r="E2">
        <v>-0.31215325779822839</v>
      </c>
      <c r="F2">
        <v>-0.15086487822164341</v>
      </c>
      <c r="G2">
        <v>0.91305999999999998</v>
      </c>
      <c r="I2">
        <f>IF(B2="BigTaxi", E2,"")</f>
        <v>-0.31215325779822839</v>
      </c>
      <c r="J2" t="str">
        <f>IF(B2="BigTaxi", "",E2)</f>
        <v/>
      </c>
      <c r="L2">
        <f>IF(B2="BigTaxi", F2,"")</f>
        <v>-0.15086487822164341</v>
      </c>
      <c r="M2" t="str">
        <f>IF(B2="BigTaxi", "",F2)</f>
        <v/>
      </c>
    </row>
    <row r="3" spans="1:13">
      <c r="A3" t="s">
        <v>205</v>
      </c>
      <c r="B3" t="s">
        <v>208</v>
      </c>
      <c r="C3" t="s">
        <v>206</v>
      </c>
      <c r="D3" t="s">
        <v>209</v>
      </c>
      <c r="E3">
        <v>-0.14757379549832761</v>
      </c>
      <c r="F3">
        <v>-0.1503099872232771</v>
      </c>
      <c r="I3" t="str">
        <f t="shared" ref="I3:I17" si="0">IF(B3="BigTaxi", E3,"")</f>
        <v/>
      </c>
      <c r="J3">
        <f t="shared" ref="J3:J17" si="1">IF(B3="BigTaxi", "",E3)</f>
        <v>-0.14757379549832761</v>
      </c>
      <c r="L3" t="str">
        <f t="shared" ref="L3:L17" si="2">IF(B3="BigTaxi", F3,"")</f>
        <v/>
      </c>
      <c r="M3">
        <f t="shared" ref="M3:M17" si="3">IF(B3="BigTaxi", "",F3)</f>
        <v>-0.1503099872232771</v>
      </c>
    </row>
    <row r="4" spans="1:13">
      <c r="A4" t="s">
        <v>210</v>
      </c>
      <c r="B4" t="s">
        <v>206</v>
      </c>
      <c r="C4" t="s">
        <v>208</v>
      </c>
      <c r="D4" t="s">
        <v>211</v>
      </c>
      <c r="E4">
        <v>-0.15604913791800359</v>
      </c>
      <c r="F4">
        <v>-0.1731222650981161</v>
      </c>
      <c r="I4">
        <f t="shared" si="0"/>
        <v>-0.15604913791800359</v>
      </c>
      <c r="J4" t="str">
        <f t="shared" si="1"/>
        <v/>
      </c>
      <c r="L4">
        <f t="shared" si="2"/>
        <v>-0.1731222650981161</v>
      </c>
      <c r="M4" t="str">
        <f t="shared" si="3"/>
        <v/>
      </c>
    </row>
    <row r="5" spans="1:13">
      <c r="A5" t="s">
        <v>210</v>
      </c>
      <c r="B5" t="s">
        <v>208</v>
      </c>
      <c r="C5" t="s">
        <v>206</v>
      </c>
      <c r="D5" t="s">
        <v>212</v>
      </c>
      <c r="E5">
        <v>-0.87964124996518911</v>
      </c>
      <c r="F5">
        <v>-0.27738869615065292</v>
      </c>
      <c r="I5" t="str">
        <f t="shared" si="0"/>
        <v/>
      </c>
      <c r="J5">
        <f t="shared" si="1"/>
        <v>-0.87964124996518911</v>
      </c>
      <c r="L5" t="str">
        <f t="shared" si="2"/>
        <v/>
      </c>
      <c r="M5">
        <f t="shared" si="3"/>
        <v>-0.27738869615065292</v>
      </c>
    </row>
    <row r="6" spans="1:13">
      <c r="A6" t="s">
        <v>213</v>
      </c>
      <c r="B6" t="s">
        <v>208</v>
      </c>
      <c r="C6" t="s">
        <v>206</v>
      </c>
      <c r="D6" t="s">
        <v>214</v>
      </c>
      <c r="E6">
        <v>0.34000262395869713</v>
      </c>
      <c r="F6">
        <v>-0.14463272271792019</v>
      </c>
      <c r="I6" t="str">
        <f t="shared" si="0"/>
        <v/>
      </c>
      <c r="J6">
        <f t="shared" si="1"/>
        <v>0.34000262395869713</v>
      </c>
      <c r="L6" t="str">
        <f t="shared" si="2"/>
        <v/>
      </c>
      <c r="M6">
        <f t="shared" si="3"/>
        <v>-0.14463272271792019</v>
      </c>
    </row>
    <row r="7" spans="1:13">
      <c r="A7" t="s">
        <v>215</v>
      </c>
      <c r="B7" t="s">
        <v>208</v>
      </c>
      <c r="C7" t="s">
        <v>206</v>
      </c>
      <c r="D7" t="s">
        <v>216</v>
      </c>
      <c r="E7">
        <v>-0.13144202583784351</v>
      </c>
      <c r="F7">
        <v>-0.1075133654679106</v>
      </c>
      <c r="I7" t="str">
        <f t="shared" si="0"/>
        <v/>
      </c>
      <c r="J7">
        <f t="shared" si="1"/>
        <v>-0.13144202583784351</v>
      </c>
      <c r="L7" t="str">
        <f t="shared" si="2"/>
        <v/>
      </c>
      <c r="M7">
        <f t="shared" si="3"/>
        <v>-0.1075133654679106</v>
      </c>
    </row>
    <row r="8" spans="1:13">
      <c r="A8" t="s">
        <v>217</v>
      </c>
      <c r="B8" t="s">
        <v>208</v>
      </c>
      <c r="C8" t="s">
        <v>206</v>
      </c>
      <c r="D8" t="s">
        <v>218</v>
      </c>
      <c r="E8">
        <v>-7.4028019067658324E-2</v>
      </c>
      <c r="F8">
        <v>-0.1503099872232771</v>
      </c>
      <c r="I8" t="str">
        <f t="shared" si="0"/>
        <v/>
      </c>
      <c r="J8">
        <f t="shared" si="1"/>
        <v>-7.4028019067658324E-2</v>
      </c>
      <c r="L8" t="str">
        <f t="shared" si="2"/>
        <v/>
      </c>
      <c r="M8">
        <f t="shared" si="3"/>
        <v>-0.1503099872232771</v>
      </c>
    </row>
    <row r="9" spans="1:13">
      <c r="A9" t="s">
        <v>219</v>
      </c>
      <c r="B9" t="s">
        <v>208</v>
      </c>
      <c r="C9" t="s">
        <v>206</v>
      </c>
      <c r="D9" t="s">
        <v>140</v>
      </c>
      <c r="E9">
        <v>0.35014718349750379</v>
      </c>
      <c r="F9">
        <v>-0.1212956464331411</v>
      </c>
      <c r="I9" t="str">
        <f t="shared" si="0"/>
        <v/>
      </c>
      <c r="J9">
        <f t="shared" si="1"/>
        <v>0.35014718349750379</v>
      </c>
      <c r="L9" t="str">
        <f t="shared" si="2"/>
        <v/>
      </c>
      <c r="M9">
        <f t="shared" si="3"/>
        <v>-0.1212956464331411</v>
      </c>
    </row>
    <row r="10" spans="1:13">
      <c r="A10" t="s">
        <v>220</v>
      </c>
      <c r="B10" t="s">
        <v>208</v>
      </c>
      <c r="C10" t="s">
        <v>206</v>
      </c>
      <c r="D10" t="s">
        <v>221</v>
      </c>
      <c r="E10">
        <v>0.48801611111616888</v>
      </c>
      <c r="F10">
        <v>-2.8268592366462231E-2</v>
      </c>
      <c r="I10" t="str">
        <f t="shared" si="0"/>
        <v/>
      </c>
      <c r="J10">
        <f t="shared" si="1"/>
        <v>0.48801611111616888</v>
      </c>
      <c r="L10" t="str">
        <f t="shared" si="2"/>
        <v/>
      </c>
      <c r="M10">
        <f t="shared" si="3"/>
        <v>-2.8268592366462231E-2</v>
      </c>
    </row>
    <row r="11" spans="1:13">
      <c r="A11" t="s">
        <v>222</v>
      </c>
      <c r="B11" t="s">
        <v>206</v>
      </c>
      <c r="C11" t="s">
        <v>208</v>
      </c>
      <c r="D11" t="s">
        <v>223</v>
      </c>
      <c r="E11">
        <v>-0.97153506490244146</v>
      </c>
      <c r="F11">
        <v>-0.32183224090554291</v>
      </c>
      <c r="I11">
        <f t="shared" si="0"/>
        <v>-0.97153506490244146</v>
      </c>
      <c r="J11" t="str">
        <f t="shared" si="1"/>
        <v/>
      </c>
      <c r="L11">
        <f t="shared" si="2"/>
        <v>-0.32183224090554291</v>
      </c>
      <c r="M11" t="str">
        <f t="shared" si="3"/>
        <v/>
      </c>
    </row>
    <row r="12" spans="1:13">
      <c r="A12" t="s">
        <v>224</v>
      </c>
      <c r="B12" t="s">
        <v>208</v>
      </c>
      <c r="C12" t="s">
        <v>206</v>
      </c>
      <c r="D12" t="s">
        <v>225</v>
      </c>
      <c r="E12">
        <v>-0.19417715393350979</v>
      </c>
      <c r="F12">
        <v>-0.1503099872232771</v>
      </c>
      <c r="I12" t="str">
        <f t="shared" si="0"/>
        <v/>
      </c>
      <c r="J12">
        <f t="shared" si="1"/>
        <v>-0.19417715393350979</v>
      </c>
      <c r="L12" t="str">
        <f t="shared" si="2"/>
        <v/>
      </c>
      <c r="M12">
        <f t="shared" si="3"/>
        <v>-0.1503099872232771</v>
      </c>
    </row>
    <row r="13" spans="1:13">
      <c r="A13" t="s">
        <v>226</v>
      </c>
      <c r="B13" t="s">
        <v>208</v>
      </c>
      <c r="C13" t="s">
        <v>206</v>
      </c>
      <c r="D13" t="s">
        <v>227</v>
      </c>
      <c r="E13">
        <v>0.57295719443215165</v>
      </c>
      <c r="F13">
        <v>-8.5878881556480602E-2</v>
      </c>
      <c r="I13" t="str">
        <f t="shared" si="0"/>
        <v/>
      </c>
      <c r="J13">
        <f t="shared" si="1"/>
        <v>0.57295719443215165</v>
      </c>
      <c r="L13" t="str">
        <f t="shared" si="2"/>
        <v/>
      </c>
      <c r="M13">
        <f t="shared" si="3"/>
        <v>-8.5878881556480602E-2</v>
      </c>
    </row>
    <row r="14" spans="1:13">
      <c r="A14" t="s">
        <v>226</v>
      </c>
      <c r="B14" t="s">
        <v>208</v>
      </c>
      <c r="C14" t="s">
        <v>206</v>
      </c>
      <c r="D14" t="s">
        <v>228</v>
      </c>
      <c r="E14">
        <v>0.57116365771498723</v>
      </c>
      <c r="F14">
        <v>-2.3845880914925292E-2</v>
      </c>
      <c r="I14" t="str">
        <f t="shared" si="0"/>
        <v/>
      </c>
      <c r="J14">
        <f t="shared" si="1"/>
        <v>0.57116365771498723</v>
      </c>
      <c r="L14" t="str">
        <f t="shared" si="2"/>
        <v/>
      </c>
      <c r="M14">
        <f t="shared" si="3"/>
        <v>-2.3845880914925292E-2</v>
      </c>
    </row>
    <row r="15" spans="1:13">
      <c r="A15" t="s">
        <v>229</v>
      </c>
      <c r="B15" t="s">
        <v>206</v>
      </c>
      <c r="C15" t="s">
        <v>208</v>
      </c>
      <c r="D15" t="s">
        <v>230</v>
      </c>
      <c r="E15">
        <v>-0.76681789760003793</v>
      </c>
      <c r="F15">
        <v>-0.21870636755898981</v>
      </c>
      <c r="I15">
        <f t="shared" si="0"/>
        <v>-0.76681789760003793</v>
      </c>
      <c r="J15" t="str">
        <f t="shared" si="1"/>
        <v/>
      </c>
      <c r="L15">
        <f t="shared" si="2"/>
        <v>-0.21870636755898981</v>
      </c>
      <c r="M15" t="str">
        <f t="shared" si="3"/>
        <v/>
      </c>
    </row>
    <row r="16" spans="1:13">
      <c r="A16" t="s">
        <v>231</v>
      </c>
      <c r="B16" t="s">
        <v>208</v>
      </c>
      <c r="C16" t="s">
        <v>206</v>
      </c>
      <c r="D16" t="s">
        <v>232</v>
      </c>
      <c r="E16">
        <v>0.32954619571804572</v>
      </c>
      <c r="F16">
        <v>-0.10941861183054589</v>
      </c>
      <c r="I16" t="str">
        <f t="shared" si="0"/>
        <v/>
      </c>
      <c r="J16">
        <f t="shared" si="1"/>
        <v>0.32954619571804572</v>
      </c>
      <c r="L16" t="str">
        <f t="shared" si="2"/>
        <v/>
      </c>
      <c r="M16">
        <f t="shared" si="3"/>
        <v>-0.10941861183054589</v>
      </c>
    </row>
    <row r="17" spans="1:13">
      <c r="A17" t="s">
        <v>233</v>
      </c>
      <c r="B17" t="s">
        <v>206</v>
      </c>
      <c r="C17" t="s">
        <v>208</v>
      </c>
      <c r="D17" t="s">
        <v>234</v>
      </c>
      <c r="E17">
        <v>-0.15256414783364869</v>
      </c>
      <c r="F17">
        <v>-0.163563745456106</v>
      </c>
      <c r="I17">
        <f t="shared" si="0"/>
        <v>-0.15256414783364869</v>
      </c>
      <c r="J17" t="str">
        <f t="shared" si="1"/>
        <v/>
      </c>
      <c r="L17">
        <f t="shared" si="2"/>
        <v>-0.163563745456106</v>
      </c>
      <c r="M17" t="str">
        <f t="shared" si="3"/>
        <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7"/>
  <sheetViews>
    <sheetView topLeftCell="C1" workbookViewId="0">
      <selection activeCell="I1" sqref="I1:M1"/>
    </sheetView>
  </sheetViews>
  <sheetFormatPr defaultRowHeight="14.25"/>
  <cols>
    <col min="2" max="3" width="11.625" bestFit="1" customWidth="1"/>
    <col min="4" max="4" width="15.375" customWidth="1"/>
    <col min="5" max="5" width="18.625" bestFit="1" customWidth="1"/>
    <col min="6" max="6" width="18.75" bestFit="1" customWidth="1"/>
    <col min="7" max="7" width="29.625" bestFit="1" customWidth="1"/>
    <col min="9" max="9" width="12.375" bestFit="1" customWidth="1"/>
    <col min="10" max="10" width="9.5" bestFit="1" customWidth="1"/>
    <col min="12" max="12" width="12.5" bestFit="1" customWidth="1"/>
    <col min="13" max="13" width="9.625" bestFit="1" customWidth="1"/>
  </cols>
  <sheetData>
    <row r="1" spans="1:13">
      <c r="A1" s="1" t="s">
        <v>0</v>
      </c>
      <c r="B1" s="1" t="s">
        <v>1</v>
      </c>
      <c r="C1" s="1" t="s">
        <v>2</v>
      </c>
      <c r="D1" s="1" t="s">
        <v>3</v>
      </c>
      <c r="E1" s="1" t="s">
        <v>4</v>
      </c>
      <c r="F1" s="1" t="s">
        <v>5</v>
      </c>
      <c r="G1" s="1" t="s">
        <v>6</v>
      </c>
      <c r="I1" s="2" t="s">
        <v>1391</v>
      </c>
      <c r="J1" s="2" t="s">
        <v>1392</v>
      </c>
      <c r="L1" s="2" t="s">
        <v>1393</v>
      </c>
      <c r="M1" s="2" t="s">
        <v>1394</v>
      </c>
    </row>
    <row r="2" spans="1:13">
      <c r="A2" t="s">
        <v>235</v>
      </c>
      <c r="B2" t="s">
        <v>236</v>
      </c>
      <c r="D2" t="s">
        <v>237</v>
      </c>
      <c r="E2">
        <v>0.60152980724284477</v>
      </c>
      <c r="F2">
        <v>-0.1503099872232771</v>
      </c>
      <c r="G2">
        <v>0.79640200000000005</v>
      </c>
      <c r="I2">
        <f>IF(B2="neuronlunch", E2, "")</f>
        <v>0.60152980724284477</v>
      </c>
      <c r="J2" t="str">
        <f>IF(B2="neuronlunch", "",E2)</f>
        <v/>
      </c>
      <c r="L2">
        <f>IF(B2="neuronlunch", F2, "")</f>
        <v>-0.1503099872232771</v>
      </c>
      <c r="M2" t="str">
        <f>IF(B2="neuronlunch", "",F2)</f>
        <v/>
      </c>
    </row>
    <row r="3" spans="1:13">
      <c r="A3" t="s">
        <v>235</v>
      </c>
      <c r="B3" t="s">
        <v>236</v>
      </c>
      <c r="D3" t="s">
        <v>238</v>
      </c>
      <c r="E3">
        <v>-0.22612314738762421</v>
      </c>
      <c r="F3">
        <v>-0.1600952853835996</v>
      </c>
      <c r="I3">
        <f t="shared" ref="I3:I17" si="0">IF(B3="neuronlunch", E3, "")</f>
        <v>-0.22612314738762421</v>
      </c>
      <c r="J3" t="str">
        <f t="shared" ref="J3:J17" si="1">IF(B3="neuronlunch", "",E3)</f>
        <v/>
      </c>
      <c r="L3">
        <f t="shared" ref="L3:L17" si="2">IF(B3="neuronlunch", F3, "")</f>
        <v>-0.1600952853835996</v>
      </c>
      <c r="M3" t="str">
        <f t="shared" ref="M3:M17" si="3">IF(B3="neuronlunch", "",F3)</f>
        <v/>
      </c>
    </row>
    <row r="4" spans="1:13">
      <c r="A4" t="s">
        <v>239</v>
      </c>
      <c r="B4" t="s">
        <v>236</v>
      </c>
      <c r="D4" t="s">
        <v>240</v>
      </c>
      <c r="E4">
        <v>-0.34057358252606301</v>
      </c>
      <c r="F4">
        <v>-0.1490560828153388</v>
      </c>
      <c r="I4">
        <f t="shared" si="0"/>
        <v>-0.34057358252606301</v>
      </c>
      <c r="J4" t="str">
        <f t="shared" si="1"/>
        <v/>
      </c>
      <c r="L4">
        <f t="shared" si="2"/>
        <v>-0.1490560828153388</v>
      </c>
      <c r="M4" t="str">
        <f t="shared" si="3"/>
        <v/>
      </c>
    </row>
    <row r="5" spans="1:13">
      <c r="A5" t="s">
        <v>241</v>
      </c>
      <c r="B5" t="s">
        <v>236</v>
      </c>
      <c r="D5" t="s">
        <v>242</v>
      </c>
      <c r="E5">
        <v>-0.29549809799488441</v>
      </c>
      <c r="F5">
        <v>-0.17943931641565919</v>
      </c>
      <c r="I5">
        <f t="shared" si="0"/>
        <v>-0.29549809799488441</v>
      </c>
      <c r="J5" t="str">
        <f t="shared" si="1"/>
        <v/>
      </c>
      <c r="L5">
        <f t="shared" si="2"/>
        <v>-0.17943931641565919</v>
      </c>
      <c r="M5" t="str">
        <f t="shared" si="3"/>
        <v/>
      </c>
    </row>
    <row r="6" spans="1:13">
      <c r="A6" t="s">
        <v>243</v>
      </c>
      <c r="B6" t="s">
        <v>236</v>
      </c>
      <c r="D6" t="s">
        <v>244</v>
      </c>
      <c r="E6">
        <v>0.97540255041035562</v>
      </c>
      <c r="F6">
        <v>5.325249583042041E-2</v>
      </c>
      <c r="I6">
        <f t="shared" si="0"/>
        <v>0.97540255041035562</v>
      </c>
      <c r="J6" t="str">
        <f t="shared" si="1"/>
        <v/>
      </c>
      <c r="L6">
        <f t="shared" si="2"/>
        <v>5.325249583042041E-2</v>
      </c>
      <c r="M6" t="str">
        <f t="shared" si="3"/>
        <v/>
      </c>
    </row>
    <row r="7" spans="1:13">
      <c r="A7" t="s">
        <v>243</v>
      </c>
      <c r="B7" t="s">
        <v>236</v>
      </c>
      <c r="D7" t="s">
        <v>245</v>
      </c>
      <c r="E7">
        <v>0.28090140976710543</v>
      </c>
      <c r="F7">
        <v>-0.1503099872232771</v>
      </c>
      <c r="I7">
        <f t="shared" si="0"/>
        <v>0.28090140976710543</v>
      </c>
      <c r="J7" t="str">
        <f t="shared" si="1"/>
        <v/>
      </c>
      <c r="L7">
        <f t="shared" si="2"/>
        <v>-0.1503099872232771</v>
      </c>
      <c r="M7" t="str">
        <f t="shared" si="3"/>
        <v/>
      </c>
    </row>
    <row r="8" spans="1:13">
      <c r="A8" t="s">
        <v>243</v>
      </c>
      <c r="B8" t="s">
        <v>236</v>
      </c>
      <c r="D8" t="s">
        <v>246</v>
      </c>
      <c r="E8">
        <v>-0.14757379549832761</v>
      </c>
      <c r="F8">
        <v>-0.1503099872232771</v>
      </c>
      <c r="I8">
        <f t="shared" si="0"/>
        <v>-0.14757379549832761</v>
      </c>
      <c r="J8" t="str">
        <f t="shared" si="1"/>
        <v/>
      </c>
      <c r="L8">
        <f t="shared" si="2"/>
        <v>-0.1503099872232771</v>
      </c>
      <c r="M8" t="str">
        <f t="shared" si="3"/>
        <v/>
      </c>
    </row>
    <row r="9" spans="1:13">
      <c r="A9" t="s">
        <v>243</v>
      </c>
      <c r="B9" t="s">
        <v>236</v>
      </c>
      <c r="D9" t="s">
        <v>247</v>
      </c>
      <c r="E9">
        <v>-0.88169477286901765</v>
      </c>
      <c r="F9">
        <v>-0.21687631619970041</v>
      </c>
      <c r="I9">
        <f t="shared" si="0"/>
        <v>-0.88169477286901765</v>
      </c>
      <c r="J9" t="str">
        <f t="shared" si="1"/>
        <v/>
      </c>
      <c r="L9">
        <f t="shared" si="2"/>
        <v>-0.21687631619970041</v>
      </c>
      <c r="M9" t="str">
        <f t="shared" si="3"/>
        <v/>
      </c>
    </row>
    <row r="10" spans="1:13">
      <c r="A10" t="s">
        <v>243</v>
      </c>
      <c r="B10" t="s">
        <v>236</v>
      </c>
      <c r="D10" t="s">
        <v>248</v>
      </c>
      <c r="E10">
        <v>-0.14757379549832761</v>
      </c>
      <c r="F10">
        <v>-0.1503099872232771</v>
      </c>
      <c r="I10">
        <f t="shared" si="0"/>
        <v>-0.14757379549832761</v>
      </c>
      <c r="J10" t="str">
        <f t="shared" si="1"/>
        <v/>
      </c>
      <c r="L10">
        <f t="shared" si="2"/>
        <v>-0.1503099872232771</v>
      </c>
      <c r="M10" t="str">
        <f t="shared" si="3"/>
        <v/>
      </c>
    </row>
    <row r="11" spans="1:13">
      <c r="A11" t="s">
        <v>249</v>
      </c>
      <c r="B11" t="s">
        <v>236</v>
      </c>
      <c r="D11" t="s">
        <v>250</v>
      </c>
      <c r="E11">
        <v>-0.25749654639252112</v>
      </c>
      <c r="F11">
        <v>-0.17328668031516101</v>
      </c>
      <c r="I11">
        <f t="shared" si="0"/>
        <v>-0.25749654639252112</v>
      </c>
      <c r="J11" t="str">
        <f t="shared" si="1"/>
        <v/>
      </c>
      <c r="L11">
        <f t="shared" si="2"/>
        <v>-0.17328668031516101</v>
      </c>
      <c r="M11" t="str">
        <f t="shared" si="3"/>
        <v/>
      </c>
    </row>
    <row r="12" spans="1:13">
      <c r="A12" t="s">
        <v>251</v>
      </c>
      <c r="B12" t="s">
        <v>252</v>
      </c>
      <c r="C12" t="s">
        <v>236</v>
      </c>
      <c r="D12" t="s">
        <v>253</v>
      </c>
      <c r="E12">
        <v>-0.88154548427038093</v>
      </c>
      <c r="F12">
        <v>-0.21816959759323329</v>
      </c>
      <c r="I12" t="str">
        <f t="shared" si="0"/>
        <v/>
      </c>
      <c r="J12">
        <f t="shared" si="1"/>
        <v>-0.88154548427038093</v>
      </c>
      <c r="L12" t="str">
        <f t="shared" si="2"/>
        <v/>
      </c>
      <c r="M12">
        <f t="shared" si="3"/>
        <v>-0.21816959759323329</v>
      </c>
    </row>
    <row r="13" spans="1:13">
      <c r="A13" t="s">
        <v>251</v>
      </c>
      <c r="B13" t="s">
        <v>252</v>
      </c>
      <c r="C13" t="s">
        <v>236</v>
      </c>
      <c r="D13" t="s">
        <v>254</v>
      </c>
      <c r="E13">
        <v>-0.35354394696977298</v>
      </c>
      <c r="F13">
        <v>-9.3163866773680271E-2</v>
      </c>
      <c r="I13" t="str">
        <f t="shared" si="0"/>
        <v/>
      </c>
      <c r="J13">
        <f t="shared" si="1"/>
        <v>-0.35354394696977298</v>
      </c>
      <c r="L13" t="str">
        <f t="shared" si="2"/>
        <v/>
      </c>
      <c r="M13">
        <f t="shared" si="3"/>
        <v>-9.3163866773680271E-2</v>
      </c>
    </row>
    <row r="14" spans="1:13">
      <c r="A14" t="s">
        <v>255</v>
      </c>
      <c r="B14" t="s">
        <v>236</v>
      </c>
      <c r="C14" t="s">
        <v>252</v>
      </c>
      <c r="D14" t="s">
        <v>256</v>
      </c>
      <c r="E14">
        <v>-0.12565254157009911</v>
      </c>
      <c r="F14">
        <v>-0.1486906495840209</v>
      </c>
      <c r="I14">
        <f t="shared" si="0"/>
        <v>-0.12565254157009911</v>
      </c>
      <c r="J14" t="str">
        <f t="shared" si="1"/>
        <v/>
      </c>
      <c r="L14">
        <f t="shared" si="2"/>
        <v>-0.1486906495840209</v>
      </c>
      <c r="M14" t="str">
        <f t="shared" si="3"/>
        <v/>
      </c>
    </row>
    <row r="15" spans="1:13">
      <c r="A15" t="s">
        <v>257</v>
      </c>
      <c r="B15" t="s">
        <v>252</v>
      </c>
      <c r="C15" t="s">
        <v>236</v>
      </c>
      <c r="D15" t="s">
        <v>258</v>
      </c>
      <c r="E15">
        <v>-0.40798023706707248</v>
      </c>
      <c r="F15">
        <v>-0.173975039887872</v>
      </c>
      <c r="I15" t="str">
        <f t="shared" si="0"/>
        <v/>
      </c>
      <c r="J15">
        <f t="shared" si="1"/>
        <v>-0.40798023706707248</v>
      </c>
      <c r="L15" t="str">
        <f t="shared" si="2"/>
        <v/>
      </c>
      <c r="M15">
        <f t="shared" si="3"/>
        <v>-0.173975039887872</v>
      </c>
    </row>
    <row r="16" spans="1:13">
      <c r="A16" t="s">
        <v>259</v>
      </c>
      <c r="B16" t="s">
        <v>252</v>
      </c>
      <c r="C16" t="s">
        <v>236</v>
      </c>
      <c r="D16" t="s">
        <v>260</v>
      </c>
      <c r="E16">
        <v>-0.49846476530272238</v>
      </c>
      <c r="F16">
        <v>-0.25250569176780491</v>
      </c>
      <c r="I16" t="str">
        <f t="shared" si="0"/>
        <v/>
      </c>
      <c r="J16">
        <f t="shared" si="1"/>
        <v>-0.49846476530272238</v>
      </c>
      <c r="L16" t="str">
        <f t="shared" si="2"/>
        <v/>
      </c>
      <c r="M16">
        <f t="shared" si="3"/>
        <v>-0.25250569176780491</v>
      </c>
    </row>
    <row r="17" spans="1:13">
      <c r="A17" t="s">
        <v>261</v>
      </c>
      <c r="B17" t="s">
        <v>252</v>
      </c>
      <c r="C17" t="s">
        <v>236</v>
      </c>
      <c r="D17" t="s">
        <v>262</v>
      </c>
      <c r="E17">
        <v>-0.86225798835499856</v>
      </c>
      <c r="F17">
        <v>-0.25501945568331852</v>
      </c>
      <c r="I17" t="str">
        <f t="shared" si="0"/>
        <v/>
      </c>
      <c r="J17">
        <f t="shared" si="1"/>
        <v>-0.86225798835499856</v>
      </c>
      <c r="L17" t="str">
        <f t="shared" si="2"/>
        <v/>
      </c>
      <c r="M17">
        <f t="shared" si="3"/>
        <v>-0.25501945568331852</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50</vt:i4>
      </vt:variant>
    </vt:vector>
  </HeadingPairs>
  <TitlesOfParts>
    <vt:vector size="50" baseType="lpstr">
      <vt:lpstr>Sheet0</vt: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lpstr>Sheet17</vt:lpstr>
      <vt:lpstr>Sheet18</vt:lpstr>
      <vt:lpstr>Sheet19</vt:lpstr>
      <vt:lpstr>Sheet20</vt:lpstr>
      <vt:lpstr>Sheet21</vt:lpstr>
      <vt:lpstr>Sheet22</vt:lpstr>
      <vt:lpstr>Sheet23</vt:lpstr>
      <vt:lpstr>Sheet24</vt:lpstr>
      <vt:lpstr>Sheet25</vt:lpstr>
      <vt:lpstr>Sheet26</vt:lpstr>
      <vt:lpstr>Sheet27</vt:lpstr>
      <vt:lpstr>Sheet28</vt:lpstr>
      <vt:lpstr>Sheet29</vt:lpstr>
      <vt:lpstr>Sheet30</vt:lpstr>
      <vt:lpstr>Sheet31</vt:lpstr>
      <vt:lpstr>Sheet32</vt:lpstr>
      <vt:lpstr>Sheet33</vt:lpstr>
      <vt:lpstr>Sheet34</vt:lpstr>
      <vt:lpstr>Sheet35</vt:lpstr>
      <vt:lpstr>Sheet36</vt:lpstr>
      <vt:lpstr>Sheet37</vt:lpstr>
      <vt:lpstr>Sheet38</vt:lpstr>
      <vt:lpstr>Sheet39</vt:lpstr>
      <vt:lpstr>Sheet40</vt:lpstr>
      <vt:lpstr>Sheet41</vt:lpstr>
      <vt:lpstr>Sheet42</vt:lpstr>
      <vt:lpstr>Sheet43</vt:lpstr>
      <vt:lpstr>Sheet44</vt:lpstr>
      <vt:lpstr>Sheet45</vt:lpstr>
      <vt:lpstr>Sheet46</vt:lpstr>
      <vt:lpstr>Sheet47</vt:lpstr>
      <vt:lpstr>Sheet48</vt:lpstr>
      <vt:lpstr>Sheet49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wshj</dc:creator>
  <cp:lastModifiedBy>wshj</cp:lastModifiedBy>
  <dcterms:created xsi:type="dcterms:W3CDTF">2015-06-05T18:19:34Z</dcterms:created>
  <dcterms:modified xsi:type="dcterms:W3CDTF">2018-08-09T09:40:14Z</dcterms:modified>
</cp:coreProperties>
</file>