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download\Green Credit affects Economy Growth ki1 nam4\"/>
    </mc:Choice>
  </mc:AlternateContent>
  <xr:revisionPtr revIDLastSave="0" documentId="13_ncr:1_{C09E27B2-0D82-4D26-9D0F-3B91B0CD174F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Data Description" sheetId="1" r:id="rId1"/>
    <sheet name="Sheet4" sheetId="15" r:id="rId2"/>
    <sheet name="Sheet5" sheetId="19" r:id="rId3"/>
    <sheet name="Summary" sheetId="2" r:id="rId4"/>
    <sheet name="Vietnam GDP Growth Rate" sheetId="3" r:id="rId5"/>
    <sheet name="Outstanding Green Credit" sheetId="4" r:id="rId6"/>
    <sheet name="QUARTERLY DATA RESORT" sheetId="5" r:id="rId7"/>
    <sheet name="FDI Net Inflow" sheetId="6" r:id="rId8"/>
    <sheet name="Gov BudgetTổng chi NSNN" sheetId="7" r:id="rId9"/>
    <sheet name="Inflation, consumer prices (ann" sheetId="8" r:id="rId10"/>
    <sheet name="Life Expectancy" sheetId="9" r:id="rId11"/>
    <sheet name="Labor Force Participation Rate" sheetId="10" r:id="rId12"/>
    <sheet name="Urbanization" sheetId="11" r:id="rId13"/>
  </sheets>
  <definedNames>
    <definedName name="_xlnm._FilterDatabase" localSheetId="7" hidden="1">'FDI Net Inflow'!$A$1:$B$1000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2" l="1"/>
  <c r="K19" i="2"/>
  <c r="L19" i="2"/>
  <c r="I19" i="2"/>
  <c r="L22" i="2" s="1"/>
  <c r="K22" i="2" l="1"/>
  <c r="K9" i="15"/>
  <c r="K8" i="15"/>
  <c r="K7" i="15"/>
  <c r="K6" i="15"/>
  <c r="D9" i="4" l="1"/>
  <c r="D8" i="4"/>
  <c r="D7" i="4"/>
  <c r="D6" i="4"/>
  <c r="D5" i="4"/>
  <c r="D4" i="4"/>
  <c r="D3" i="4"/>
  <c r="C3" i="2" s="1"/>
  <c r="D2" i="4"/>
  <c r="C2" i="2" s="1"/>
  <c r="E9" i="2"/>
  <c r="C9" i="2"/>
  <c r="B9" i="2"/>
  <c r="E8" i="2"/>
  <c r="C8" i="2"/>
  <c r="B8" i="2"/>
  <c r="E7" i="2"/>
  <c r="C7" i="2"/>
  <c r="B7" i="2"/>
  <c r="E6" i="2"/>
  <c r="C6" i="2"/>
  <c r="B6" i="2"/>
  <c r="E5" i="2"/>
  <c r="C5" i="2"/>
  <c r="B5" i="2"/>
  <c r="E4" i="2"/>
  <c r="C4" i="2"/>
  <c r="B4" i="2"/>
  <c r="E3" i="2"/>
  <c r="B3" i="2"/>
  <c r="E2" i="2"/>
  <c r="B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300-000001000000}">
      <text>
        <r>
          <rPr>
            <sz val="10"/>
            <color rgb="FF000000"/>
            <rFont val="Arial"/>
            <family val="2"/>
            <scheme val="minor"/>
          </rPr>
          <t>SBV, previous research papers
	-NPW Long</t>
        </r>
      </text>
    </comment>
    <comment ref="C1" authorId="0" shapeId="0" xr:uid="{00000000-0006-0000-0300-000002000000}">
      <text>
        <r>
          <rPr>
            <sz val="10"/>
            <color rgb="FF000000"/>
            <rFont val="Arial"/>
            <family val="2"/>
            <scheme val="minor"/>
          </rPr>
          <t>SBV
	-NPW Long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5" authorId="0" shapeId="0" xr:uid="{00000000-0006-0000-0400-00000F000000}">
      <text>
        <r>
          <rPr>
            <sz val="10"/>
            <color rgb="FF000000"/>
            <rFont val="Arial"/>
            <family val="2"/>
            <scheme val="minor"/>
          </rPr>
          <t>https://thitruongtaichinhtiente.vn/tin-dung-xanh-tai-viet-nam-thuc-trang-va-cac-khuyen-nghi-chinh-sach-38668.html
	-NPW Long</t>
        </r>
      </text>
    </comment>
    <comment ref="D5" authorId="0" shapeId="0" xr:uid="{00000000-0006-0000-0400-00000B000000}">
      <text>
        <r>
          <rPr>
            <sz val="10"/>
            <color rgb="FF000000"/>
            <rFont val="Arial"/>
            <family val="2"/>
            <scheme val="minor"/>
          </rPr>
          <t>https://thitruongtaichinhtiente.vn/tin-dung-xanh-tai-viet-nam-thuc-trang-va-cac-khuyen-nghi-chinh-sach-38668.html
	-NPW Long</t>
        </r>
      </text>
    </comment>
    <comment ref="B8" authorId="0" shapeId="0" xr:uid="{00000000-0006-0000-0400-000004000000}">
      <text>
        <r>
          <rPr>
            <sz val="10"/>
            <color rgb="FF000000"/>
            <rFont val="Arial"/>
            <family val="2"/>
            <scheme val="minor"/>
          </rPr>
          <t>https://mof.gov.vn/webcenter/portal/vclvcstc/pages_r/l/chi-tiet-tin?dDocName=MOFUCM108216
"Theo NHNN, đến hết quý IV/2016, dư nợ tín dụng xanh đạt khoảng 84.781 tỷ đồng, tăng 19,7% so với cuối năm 2015 và tăng 4,4% so với cuối quý III/2016, chiếm 1,5% so với tổng dư nợ tín dụng toàn nền kinh tế"
	-NPW Long</t>
        </r>
      </text>
    </comment>
    <comment ref="D8" authorId="0" shapeId="0" xr:uid="{00000000-0006-0000-0400-000003000000}">
      <text>
        <r>
          <rPr>
            <sz val="10"/>
            <color rgb="FF000000"/>
            <rFont val="Arial"/>
            <family val="2"/>
            <scheme val="minor"/>
          </rPr>
          <t>https://mof.gov.vn/webcenter/portal/vclvcstc/pages_r/l/chi-tiet-tin?dDocName=MOFUCM108216
"Theo NHNN, đến hết quý IV/2016, dư nợ tín dụng xanh đạt khoảng 84.781 tỷ đồng, tăng 19,7% so với cuối năm 2015 và tăng 4,4% so với cuối quý III/2016, chiếm 1,5% so với tổng dư nợ tín dụng toàn nền kinh tế"
	-NPW Long</t>
        </r>
      </text>
    </comment>
    <comment ref="B9" authorId="0" shapeId="0" xr:uid="{00000000-0006-0000-0400-00000E000000}">
      <text>
        <r>
          <rPr>
            <sz val="10"/>
            <color rgb="FF000000"/>
            <rFont val="Arial"/>
            <family val="2"/>
            <scheme val="minor"/>
          </rPr>
          <t>https://thitruongtaichinhtiente.vn/tin-dung-xanh-tai-viet-nam-thuc-trang-va-cac-khuyen-nghi-chinh-sach-38668.html
	-NPW Long</t>
        </r>
      </text>
    </comment>
    <comment ref="D9" authorId="0" shapeId="0" xr:uid="{00000000-0006-0000-0400-00000A000000}">
      <text>
        <r>
          <rPr>
            <sz val="10"/>
            <color rgb="FF000000"/>
            <rFont val="Arial"/>
            <family val="2"/>
            <scheme val="minor"/>
          </rPr>
          <t>https://thitruongtaichinhtiente.vn/tin-dung-xanh-tai-viet-nam-thuc-trang-va-cac-khuyen-nghi-chinh-sach-38668.html
	-NPW Long</t>
        </r>
      </text>
    </comment>
    <comment ref="B13" authorId="0" shapeId="0" xr:uid="{00000000-0006-0000-0400-00000D000000}">
      <text>
        <r>
          <rPr>
            <sz val="10"/>
            <color rgb="FF000000"/>
            <rFont val="Arial"/>
            <family val="2"/>
            <scheme val="minor"/>
          </rPr>
          <t>https://thitruongtaichinhtiente.vn/tin-dung-xanh-tai-viet-nam-thuc-trang-va-cac-khuyen-nghi-chinh-sach-38668.html
	-NPW Long</t>
        </r>
      </text>
    </comment>
    <comment ref="D13" authorId="0" shapeId="0" xr:uid="{00000000-0006-0000-0400-000009000000}">
      <text>
        <r>
          <rPr>
            <sz val="10"/>
            <color rgb="FF000000"/>
            <rFont val="Arial"/>
            <family val="2"/>
            <scheme val="minor"/>
          </rPr>
          <t>https://thitruongtaichinhtiente.vn/tin-dung-xanh-tai-viet-nam-thuc-trang-va-cac-khuyen-nghi-chinh-sach-38668.html
	-NPW Long</t>
        </r>
      </text>
    </comment>
    <comment ref="B17" authorId="0" shapeId="0" xr:uid="{00000000-0006-0000-0400-000008000000}">
      <text>
        <r>
          <rPr>
            <sz val="10"/>
            <color rgb="FF000000"/>
            <rFont val="Arial"/>
            <family val="2"/>
            <scheme val="minor"/>
          </rPr>
          <t>https://thitruongtaichinhtiente.vn/tin-dung-xanh-tai-viet-nam-thuc-trang-va-cac-khuyen-nghi-chinh-sach-38668.html
	-NPW Long</t>
        </r>
      </text>
    </comment>
    <comment ref="D17" authorId="0" shapeId="0" xr:uid="{00000000-0006-0000-0400-000007000000}">
      <text>
        <r>
          <rPr>
            <sz val="10"/>
            <color rgb="FF000000"/>
            <rFont val="Arial"/>
            <family val="2"/>
            <scheme val="minor"/>
          </rPr>
          <t>https://thitruongtaichinhtiente.vn/tin-dung-xanh-tai-viet-nam-thuc-trang-va-cac-khuyen-nghi-chinh-sach-38668.html
	-NPW Long</t>
        </r>
      </text>
    </comment>
    <comment ref="B19" authorId="0" shapeId="0" xr:uid="{00000000-0006-0000-0400-000006000000}">
      <text>
        <r>
          <rPr>
            <sz val="10"/>
            <color rgb="FF000000"/>
            <rFont val="Arial"/>
            <family val="2"/>
            <scheme val="minor"/>
          </rPr>
          <t>https://thitruongtaichinhtiente.vn/tin-dung-xanh-tai-viet-nam-thuc-trang-va-cac-khuyen-nghi-chinh-sach-38668.html
	-NPW Long</t>
        </r>
      </text>
    </comment>
    <comment ref="D19" authorId="0" shapeId="0" xr:uid="{00000000-0006-0000-0400-000005000000}">
      <text>
        <r>
          <rPr>
            <sz val="10"/>
            <color rgb="FF000000"/>
            <rFont val="Arial"/>
            <family val="2"/>
            <scheme val="minor"/>
          </rPr>
          <t>https://thitruongtaichinhtiente.vn/tin-dung-xanh-tai-viet-nam-thuc-trang-va-cac-khuyen-nghi-chinh-sach-38668.html
	-NPW Long</t>
        </r>
      </text>
    </comment>
    <comment ref="B25" authorId="0" shapeId="0" xr:uid="{00000000-0006-0000-0400-00000C000000}">
      <text>
        <r>
          <rPr>
            <sz val="10"/>
            <color rgb="FF000000"/>
            <rFont val="Arial"/>
            <family val="2"/>
            <scheme val="minor"/>
          </rPr>
          <t>https://thitruongtaichinhtiente.vn/tin-dung-xanh-tai-viet-nam-thuc-trang-va-cac-khuyen-nghi-chinh-sach-38668.html
	-NPW Long</t>
        </r>
      </text>
    </comment>
    <comment ref="B31" authorId="0" shapeId="0" xr:uid="{00000000-0006-0000-0400-000002000000}">
      <text>
        <r>
          <rPr>
            <sz val="10"/>
            <color rgb="FF000000"/>
            <rFont val="Arial"/>
            <family val="2"/>
            <scheme val="minor"/>
          </rPr>
          <t>https://vneconomy.vn/tang-truong-binh-quan-tin-dung-xanh-tai-viet-nam-dat-hon-25-nam.htm
"Tính đến 30/6/2022, dư nợ cấp tín dụng đối với các dự án xanh đạt hơn 474.000 tỷ đồng, chiếm 4,1% tổng dư nợ toàn nền kinh tế, tăng 7,08% so với năm 2021"
	-NPW Long</t>
        </r>
      </text>
    </comment>
    <comment ref="D31" authorId="0" shapeId="0" xr:uid="{00000000-0006-0000-0400-000001000000}">
      <text>
        <r>
          <rPr>
            <sz val="10"/>
            <color rgb="FF000000"/>
            <rFont val="Arial"/>
            <family val="2"/>
            <scheme val="minor"/>
          </rPr>
          <t>https://vneconomy.vn/tang-truong-binh-quan-tin-dung-xanh-tai-viet-nam-dat-hon-25-nam.htm
"Tính đến 30/6/2022, dư nợ cấp tín dụng đối với các dự án xanh đạt hơn 474.000 tỷ đồng, chiếm 4,1% tổng dư nợ toàn nền kinh tế, tăng 7,08% so với năm 2021"
	-NPW Long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600-000007000000}">
      <text>
        <r>
          <rPr>
            <sz val="10"/>
            <color rgb="FF000000"/>
            <rFont val="Arial"/>
            <family val="2"/>
            <scheme val="minor"/>
          </rPr>
          <t>https://mof.gov.vn/webcenter/portal/btcvn/pages_r/l/tin-bo-tai-chinh?dDocName=MOFUCM102333
	-NPW Long</t>
        </r>
      </text>
    </comment>
    <comment ref="B3" authorId="0" shapeId="0" xr:uid="{00000000-0006-0000-0600-000006000000}">
      <text>
        <r>
          <rPr>
            <sz val="10"/>
            <color rgb="FF000000"/>
            <rFont val="Arial"/>
            <family val="2"/>
            <scheme val="minor"/>
          </rPr>
          <t>https://mof.gov.vn/webcenter/portal/btcvn/pages_r/l/tin-bo-tai-chinh?dDocName=UCMTMP129278&amp;dID=47632
	-NPW Long</t>
        </r>
      </text>
    </comment>
    <comment ref="B4" authorId="0" shapeId="0" xr:uid="{00000000-0006-0000-0600-000005000000}">
      <text>
        <r>
          <rPr>
            <sz val="10"/>
            <color rgb="FF000000"/>
            <rFont val="Arial"/>
            <family val="2"/>
            <scheme val="minor"/>
          </rPr>
          <t>https://mof.gov.vn/webcenter/portal/btcvn/pages_r/l/tin-bo-tai-chinh?dDocName=MOFUCM207477
	-NPW Long</t>
        </r>
      </text>
    </comment>
    <comment ref="B5" authorId="0" shapeId="0" xr:uid="{00000000-0006-0000-0600-000004000000}">
      <text>
        <r>
          <rPr>
            <sz val="10"/>
            <color rgb="FF000000"/>
            <rFont val="Arial"/>
            <family val="2"/>
            <scheme val="minor"/>
          </rPr>
          <t>https://mof.gov.vn/webcenter/portal/btcvn/pages_r/l/tin-bo-tai-chinh?dDocName=MOFUCM179871
	-NPW Long</t>
        </r>
      </text>
    </comment>
    <comment ref="B6" authorId="0" shapeId="0" xr:uid="{00000000-0006-0000-0600-000008000000}">
      <text>
        <r>
          <rPr>
            <sz val="10"/>
            <color rgb="FF000000"/>
            <rFont val="Arial"/>
            <family val="2"/>
            <scheme val="minor"/>
          </rPr>
          <t>https://mof.gov.vn/webcenter/portal/btcvn/pages_r/l/tin-bo-tai-chinh?dDocName=MOFUCM207483
	-NPW Long</t>
        </r>
      </text>
    </comment>
    <comment ref="B7" authorId="0" shapeId="0" xr:uid="{00000000-0006-0000-0600-000003000000}">
      <text>
        <r>
          <rPr>
            <sz val="10"/>
            <color rgb="FF000000"/>
            <rFont val="Arial"/>
            <family val="2"/>
            <scheme val="minor"/>
          </rPr>
          <t>https://ckns.mof.gov.vn/Lists/News/DispForm.aspx?ID=33&amp;InitialTabId=Ribbon.Read
	-NPW Long</t>
        </r>
      </text>
    </comment>
    <comment ref="B8" authorId="0" shapeId="0" xr:uid="{00000000-0006-0000-0600-000002000000}">
      <text>
        <r>
          <rPr>
            <sz val="10"/>
            <color rgb="FF000000"/>
            <rFont val="Arial"/>
            <family val="2"/>
            <scheme val="minor"/>
          </rPr>
          <t>https://ckns.mof.gov.vn/Lists/News/DispForm.aspx?ID=42
	-NPW Long</t>
        </r>
      </text>
    </comment>
    <comment ref="B9" authorId="0" shapeId="0" xr:uid="{00000000-0006-0000-0600-000001000000}">
      <text>
        <r>
          <rPr>
            <sz val="10"/>
            <color rgb="FF000000"/>
            <rFont val="Arial"/>
            <family val="2"/>
            <scheme val="minor"/>
          </rPr>
          <t>https://ckns.mof.gov.vn/Lists/News/DispForm.aspx?ID=40&amp;InitialTabId=Ribbon.Read#
	-NPW Long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800-000001000000}">
      <text>
        <r>
          <rPr>
            <sz val="10"/>
            <color rgb="FF000000"/>
            <rFont val="Arial"/>
            <family val="2"/>
            <scheme val="minor"/>
          </rPr>
          <t>https://population.un.org/wpp/
	-NPW Long</t>
        </r>
      </text>
    </comment>
  </commentList>
</comments>
</file>

<file path=xl/sharedStrings.xml><?xml version="1.0" encoding="utf-8"?>
<sst xmlns="http://schemas.openxmlformats.org/spreadsheetml/2006/main" count="154" uniqueCount="97">
  <si>
    <t>Variable name</t>
  </si>
  <si>
    <t>Description</t>
  </si>
  <si>
    <t>Data Source</t>
  </si>
  <si>
    <t>Growth rate of GDP (annual %)</t>
  </si>
  <si>
    <t>WDI</t>
  </si>
  <si>
    <t>GC</t>
  </si>
  <si>
    <t>Outstanding green credit (% of GDP)</t>
  </si>
  <si>
    <t>SBV, calculation of the authors</t>
  </si>
  <si>
    <t>FDI</t>
  </si>
  <si>
    <t>FDI net inflow (% of GDP)</t>
  </si>
  <si>
    <t>GE</t>
  </si>
  <si>
    <t>Government expenditure (billion VND)</t>
  </si>
  <si>
    <t>MOF</t>
  </si>
  <si>
    <t>INF</t>
  </si>
  <si>
    <t>Inflation, consumer price (annual %)</t>
  </si>
  <si>
    <t>Year</t>
  </si>
  <si>
    <t>GDP Growth (annual %)</t>
  </si>
  <si>
    <t>Gov Expenditure (billion VND)</t>
  </si>
  <si>
    <t>Inflation, consumer prices (annual %)</t>
  </si>
  <si>
    <t>Green Credit (%GDP)</t>
  </si>
  <si>
    <t>FDI (%GDP)</t>
  </si>
  <si>
    <t>Green Credit (billion VND)</t>
  </si>
  <si>
    <t>Total Credit (billion VND)</t>
  </si>
  <si>
    <t>% in Total Credit</t>
  </si>
  <si>
    <t>Proportion of Green Credit in Total Credit (%)</t>
  </si>
  <si>
    <t>Color code</t>
  </si>
  <si>
    <t>Q1/2015</t>
  </si>
  <si>
    <t>Green</t>
  </si>
  <si>
    <t>Sourced from SBV, previous research paper</t>
  </si>
  <si>
    <t>Q2/2015</t>
  </si>
  <si>
    <t>Q3/2015</t>
  </si>
  <si>
    <t>Q4/2015</t>
  </si>
  <si>
    <t>Q1/2016</t>
  </si>
  <si>
    <t>Q2/2016</t>
  </si>
  <si>
    <t>Q3/2016</t>
  </si>
  <si>
    <t>Q4/2016</t>
  </si>
  <si>
    <t>Q1/2017</t>
  </si>
  <si>
    <t>Q2/2017</t>
  </si>
  <si>
    <t>Q3/2017</t>
  </si>
  <si>
    <t>Q4/2017</t>
  </si>
  <si>
    <t>Q1/2018</t>
  </si>
  <si>
    <t>Q2/2018</t>
  </si>
  <si>
    <t>Q3/2018</t>
  </si>
  <si>
    <t>Q4/2018</t>
  </si>
  <si>
    <t>Q1/2019</t>
  </si>
  <si>
    <t>Q2/2019</t>
  </si>
  <si>
    <t>Q3/2019</t>
  </si>
  <si>
    <t>Q4/2019</t>
  </si>
  <si>
    <t>Q1/2020</t>
  </si>
  <si>
    <t>Q2/2020</t>
  </si>
  <si>
    <t>Q3/2020</t>
  </si>
  <si>
    <t>Q4/2020</t>
  </si>
  <si>
    <t>Q1/2021</t>
  </si>
  <si>
    <t>Q2/2021</t>
  </si>
  <si>
    <t>Q3/2021</t>
  </si>
  <si>
    <t>Q4/2021</t>
  </si>
  <si>
    <t>Q1/2022</t>
  </si>
  <si>
    <t>Q2/2022</t>
  </si>
  <si>
    <t>Q3/2022</t>
  </si>
  <si>
    <t>Q4/2022</t>
  </si>
  <si>
    <t>Q1/2023</t>
  </si>
  <si>
    <t>Q2/2023</t>
  </si>
  <si>
    <t>Life Expectancy (years)</t>
  </si>
  <si>
    <t>Labor Force Participation Rate (%)</t>
  </si>
  <si>
    <t>Urban population (% of total population)</t>
  </si>
  <si>
    <t>Urban population growth ( annual %)</t>
  </si>
  <si>
    <t>GDP</t>
  </si>
  <si>
    <t>COV</t>
  </si>
  <si>
    <t>Covid 19, yes is 1 and no is 0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</si>
  <si>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</si>
  <si>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</si>
  <si>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</si>
  <si>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</si>
  <si>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</si>
  <si>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</si>
  <si>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</si>
  <si>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</si>
  <si>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</si>
  <si>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</si>
  <si>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</si>
  <si>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</si>
  <si>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</si>
  <si>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</si>
  <si>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</si>
  <si>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</si>
  <si>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</si>
  <si>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</si>
  <si>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</si>
  <si>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</si>
  <si>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</si>
  <si>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</si>
  <si>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</si>
  <si>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</si>
  <si>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RMSE</t>
  </si>
  <si>
    <t>MSE</t>
  </si>
  <si>
    <t>y_true</t>
  </si>
  <si>
    <t>y_hat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</si>
</sst>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m/yyyy"/>
    <numFmt numFmtId="165" formatCode="0.000"/>
  </numFmts>
  <fonts count="17">
    <font>
      <sz val="10"/>
      <color rgb="FF000000"/>
      <name val="Arial"/>
      <scheme val="minor"/>
    </font>
    <font>
      <b/>
      <sz val="12"/>
      <color rgb="FF000000"/>
      <name val="&quot;Times New Roman&quot;"/>
    </font>
    <font>
      <sz val="12"/>
      <color rgb="FF000000"/>
      <name val="&quot;Times New Roman&quot;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theme="1"/>
      <name val="Arial"/>
      <family val="2"/>
      <scheme val="minor"/>
    </font>
    <font>
      <sz val="11"/>
      <color rgb="FF212529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1"/>
      <color rgb="FF208050"/>
      <name val="Consolas"/>
      <family val="3"/>
    </font>
    <font>
      <sz val="11"/>
      <color rgb="FFC65D0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2" fontId="5" fillId="0" borderId="0" xfId="0" applyNumberFormat="1" applyFont="1" applyAlignment="1">
      <alignment horizontal="right"/>
    </xf>
    <xf numFmtId="2" fontId="3" fillId="0" borderId="0" xfId="0" applyNumberFormat="1" applyFont="1"/>
    <xf numFmtId="0" fontId="6" fillId="0" borderId="2" xfId="0" applyFont="1" applyBorder="1" applyAlignment="1">
      <alignment horizontal="center"/>
    </xf>
    <xf numFmtId="0" fontId="5" fillId="0" borderId="0" xfId="0" applyFont="1"/>
    <xf numFmtId="0" fontId="5" fillId="0" borderId="3" xfId="0" applyFont="1" applyBorder="1"/>
    <xf numFmtId="0" fontId="5" fillId="0" borderId="3" xfId="0" applyFont="1" applyBorder="1" applyAlignment="1">
      <alignment horizontal="right"/>
    </xf>
    <xf numFmtId="164" fontId="3" fillId="0" borderId="0" xfId="0" applyNumberFormat="1" applyFont="1"/>
    <xf numFmtId="10" fontId="3" fillId="0" borderId="0" xfId="0" applyNumberFormat="1" applyFont="1"/>
    <xf numFmtId="0" fontId="7" fillId="0" borderId="0" xfId="0" applyFont="1"/>
    <xf numFmtId="0" fontId="8" fillId="2" borderId="0" xfId="0" applyFont="1" applyFill="1"/>
    <xf numFmtId="0" fontId="9" fillId="0" borderId="0" xfId="0" applyFont="1"/>
    <xf numFmtId="0" fontId="10" fillId="0" borderId="0" xfId="0" applyFont="1"/>
    <xf numFmtId="9" fontId="3" fillId="0" borderId="0" xfId="0" applyNumberFormat="1" applyFont="1"/>
    <xf numFmtId="10" fontId="5" fillId="0" borderId="0" xfId="0" applyNumberFormat="1" applyFont="1" applyAlignment="1">
      <alignment horizontal="right"/>
    </xf>
    <xf numFmtId="43" fontId="4" fillId="0" borderId="0" xfId="1" applyFont="1"/>
    <xf numFmtId="43" fontId="3" fillId="0" borderId="0" xfId="1" applyFont="1"/>
    <xf numFmtId="43" fontId="5" fillId="0" borderId="0" xfId="1" applyFont="1" applyAlignment="1">
      <alignment horizontal="right"/>
    </xf>
    <xf numFmtId="43" fontId="11" fillId="0" borderId="0" xfId="1" applyFont="1"/>
    <xf numFmtId="43" fontId="0" fillId="0" borderId="0" xfId="1" applyFont="1"/>
    <xf numFmtId="0" fontId="0" fillId="0" borderId="4" xfId="0" applyBorder="1"/>
    <xf numFmtId="0" fontId="13" fillId="0" borderId="5" xfId="0" applyFont="1" applyBorder="1" applyAlignment="1">
      <alignment horizontal="center"/>
    </xf>
    <xf numFmtId="0" fontId="13" fillId="0" borderId="5" xfId="0" applyFont="1" applyBorder="1" applyAlignment="1">
      <alignment horizontal="centerContinuous"/>
    </xf>
    <xf numFmtId="43" fontId="14" fillId="0" borderId="0" xfId="1" applyFont="1"/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1" fillId="0" borderId="0" xfId="0" applyFont="1"/>
    <xf numFmtId="165" fontId="0" fillId="0" borderId="0" xfId="0" applyNumberFormat="1"/>
    <xf numFmtId="0" fontId="5" fillId="0" borderId="0" xfId="0" applyFont="1"/>
    <xf numFmtId="0" fontId="0" fillId="0" borderId="0" xfId="0"/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652E9AB5-4B34-478B-9FBB-535C2C6797B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4"/>
  <sheetViews>
    <sheetView workbookViewId="0">
      <selection activeCell="B10" sqref="B10"/>
    </sheetView>
  </sheetViews>
  <sheetFormatPr defaultColWidth="12.5703125" defaultRowHeight="15.75" customHeight="1"/>
  <cols>
    <col min="1" max="1" width="16.85546875" customWidth="1"/>
    <col min="2" max="2" width="39.7109375" customWidth="1"/>
    <col min="3" max="3" width="34.42578125" customWidth="1"/>
  </cols>
  <sheetData>
    <row r="1" spans="1:3" ht="15.75" customHeight="1">
      <c r="A1" s="1" t="s">
        <v>0</v>
      </c>
      <c r="B1" s="1" t="s">
        <v>1</v>
      </c>
      <c r="C1" s="1" t="s">
        <v>2</v>
      </c>
    </row>
    <row r="2" spans="1:3" ht="15">
      <c r="A2" s="2" t="s">
        <v>66</v>
      </c>
      <c r="B2" s="2" t="s">
        <v>3</v>
      </c>
      <c r="C2" s="2" t="s">
        <v>4</v>
      </c>
    </row>
    <row r="3" spans="1:3" ht="15">
      <c r="A3" s="2" t="s">
        <v>5</v>
      </c>
      <c r="B3" s="2" t="s">
        <v>6</v>
      </c>
      <c r="C3" s="2" t="s">
        <v>7</v>
      </c>
    </row>
    <row r="4" spans="1:3" ht="15">
      <c r="A4" s="2" t="s">
        <v>8</v>
      </c>
      <c r="B4" s="2" t="s">
        <v>9</v>
      </c>
      <c r="C4" s="2" t="s">
        <v>4</v>
      </c>
    </row>
    <row r="5" spans="1:3" ht="15">
      <c r="A5" s="2" t="s">
        <v>10</v>
      </c>
      <c r="B5" s="2" t="s">
        <v>11</v>
      </c>
      <c r="C5" s="2" t="s">
        <v>12</v>
      </c>
    </row>
    <row r="6" spans="1:3" ht="15">
      <c r="A6" s="2" t="s">
        <v>13</v>
      </c>
      <c r="B6" s="2" t="s">
        <v>14</v>
      </c>
      <c r="C6" s="2" t="s">
        <v>4</v>
      </c>
    </row>
    <row r="7" spans="1:3" ht="15">
      <c r="A7" s="2" t="s">
        <v>67</v>
      </c>
      <c r="B7" s="2" t="s">
        <v>68</v>
      </c>
      <c r="C7" s="2"/>
    </row>
    <row r="8" spans="1:3" ht="12.75">
      <c r="C8" s="3"/>
    </row>
    <row r="9" spans="1:3" ht="12.75">
      <c r="C9" s="3"/>
    </row>
    <row r="10" spans="1:3" ht="12.75">
      <c r="B10" s="3"/>
      <c r="C10" s="3"/>
    </row>
    <row r="11" spans="1:3" ht="12.75">
      <c r="B11" s="3"/>
      <c r="C11" s="3"/>
    </row>
    <row r="12" spans="1:3" ht="12.75">
      <c r="B12" s="3"/>
      <c r="C12" s="3"/>
    </row>
    <row r="13" spans="1:3" ht="12.75">
      <c r="B13" s="3"/>
      <c r="C13" s="3"/>
    </row>
    <row r="14" spans="1:3" ht="12.75">
      <c r="B14" s="3"/>
      <c r="C14" s="3"/>
    </row>
    <row r="15" spans="1:3" ht="12.75">
      <c r="B15" s="3"/>
      <c r="C15" s="3"/>
    </row>
    <row r="16" spans="1:3" ht="12.75">
      <c r="B16" s="3"/>
      <c r="C16" s="3"/>
    </row>
    <row r="17" spans="2:3" ht="12.75">
      <c r="B17" s="3"/>
      <c r="C17" s="3"/>
    </row>
    <row r="18" spans="2:3" ht="12.75">
      <c r="B18" s="3"/>
      <c r="C18" s="3"/>
    </row>
    <row r="19" spans="2:3" ht="12.75">
      <c r="B19" s="3"/>
      <c r="C19" s="3"/>
    </row>
    <row r="20" spans="2:3" ht="12.75">
      <c r="B20" s="3"/>
      <c r="C20" s="3"/>
    </row>
    <row r="21" spans="2:3" ht="12.75">
      <c r="B21" s="3"/>
      <c r="C21" s="3"/>
    </row>
    <row r="22" spans="2:3" ht="12.75">
      <c r="B22" s="3"/>
      <c r="C22" s="3"/>
    </row>
    <row r="23" spans="2:3" ht="12.75">
      <c r="B23" s="3"/>
      <c r="C23" s="3"/>
    </row>
    <row r="24" spans="2:3" ht="12.75">
      <c r="B24" s="3"/>
      <c r="C24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9"/>
  <sheetViews>
    <sheetView workbookViewId="0"/>
  </sheetViews>
  <sheetFormatPr defaultColWidth="12.5703125" defaultRowHeight="15.75" customHeight="1"/>
  <sheetData>
    <row r="1" spans="1:2" ht="12.75">
      <c r="A1" s="3" t="s">
        <v>15</v>
      </c>
      <c r="B1" s="16" t="s">
        <v>18</v>
      </c>
    </row>
    <row r="2" spans="1:2" ht="15.75" customHeight="1">
      <c r="A2" s="3">
        <v>2015</v>
      </c>
      <c r="B2" s="5">
        <v>0.63120100000000001</v>
      </c>
    </row>
    <row r="3" spans="1:2" ht="15.75" customHeight="1">
      <c r="A3" s="3">
        <v>2016</v>
      </c>
      <c r="B3" s="5">
        <v>2.6682480000000002</v>
      </c>
    </row>
    <row r="4" spans="1:2" ht="15.75" customHeight="1">
      <c r="A4" s="3">
        <v>2017</v>
      </c>
      <c r="B4" s="5">
        <v>3.520257</v>
      </c>
    </row>
    <row r="5" spans="1:2" ht="15.75" customHeight="1">
      <c r="A5" s="3">
        <v>2018</v>
      </c>
      <c r="B5" s="5">
        <v>3.539628</v>
      </c>
    </row>
    <row r="6" spans="1:2" ht="15.75" customHeight="1">
      <c r="A6" s="3">
        <v>2019</v>
      </c>
      <c r="B6" s="5">
        <v>2.7958240000000001</v>
      </c>
    </row>
    <row r="7" spans="1:2" ht="15.75" customHeight="1">
      <c r="A7" s="3">
        <v>2020</v>
      </c>
      <c r="B7" s="5">
        <v>3.2209340000000002</v>
      </c>
    </row>
    <row r="8" spans="1:2" ht="15.75" customHeight="1">
      <c r="A8" s="3">
        <v>2021</v>
      </c>
      <c r="B8" s="5">
        <v>1.834716</v>
      </c>
    </row>
    <row r="9" spans="1:2" ht="15.75" customHeight="1">
      <c r="A9" s="3">
        <v>2022</v>
      </c>
      <c r="B9" s="5">
        <v>3.1565080000000001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9"/>
  <sheetViews>
    <sheetView workbookViewId="0"/>
  </sheetViews>
  <sheetFormatPr defaultColWidth="12.5703125" defaultRowHeight="15.75" customHeight="1"/>
  <sheetData>
    <row r="1" spans="1:9">
      <c r="A1" s="3" t="s">
        <v>15</v>
      </c>
      <c r="B1" s="17" t="s">
        <v>62</v>
      </c>
    </row>
    <row r="2" spans="1:9">
      <c r="A2" s="14">
        <v>2015</v>
      </c>
      <c r="B2" s="3">
        <v>75.08</v>
      </c>
      <c r="C2" s="14"/>
      <c r="D2" s="14"/>
      <c r="E2" s="14"/>
      <c r="F2" s="14"/>
      <c r="G2" s="14"/>
      <c r="H2" s="14"/>
      <c r="I2" s="14"/>
    </row>
    <row r="3" spans="1:9">
      <c r="A3" s="14">
        <v>2016</v>
      </c>
      <c r="B3" s="3">
        <v>75.150000000000006</v>
      </c>
    </row>
    <row r="4" spans="1:9">
      <c r="A4" s="14">
        <v>2017</v>
      </c>
      <c r="B4" s="3">
        <v>75.209999999999994</v>
      </c>
    </row>
    <row r="5" spans="1:9">
      <c r="A5" s="14">
        <v>2018</v>
      </c>
      <c r="B5" s="3">
        <v>75.27</v>
      </c>
    </row>
    <row r="6" spans="1:9">
      <c r="A6" s="14">
        <v>2019</v>
      </c>
      <c r="B6" s="3">
        <v>75.37</v>
      </c>
    </row>
    <row r="7" spans="1:9">
      <c r="A7" s="14">
        <v>2020</v>
      </c>
      <c r="B7" s="3">
        <v>75.47</v>
      </c>
    </row>
    <row r="8" spans="1:9">
      <c r="A8" s="14">
        <v>2021</v>
      </c>
      <c r="B8" s="3">
        <v>75.569999999999993</v>
      </c>
    </row>
    <row r="9" spans="1:9">
      <c r="A9" s="14">
        <v>2022</v>
      </c>
      <c r="B9" s="3">
        <v>75.67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E10"/>
  <sheetViews>
    <sheetView workbookViewId="0"/>
  </sheetViews>
  <sheetFormatPr defaultColWidth="12.5703125" defaultRowHeight="15.75" customHeight="1"/>
  <cols>
    <col min="2" max="2" width="26.5703125" customWidth="1"/>
  </cols>
  <sheetData>
    <row r="1" spans="1:5">
      <c r="A1" s="3" t="s">
        <v>15</v>
      </c>
      <c r="B1" s="3" t="s">
        <v>63</v>
      </c>
    </row>
    <row r="2" spans="1:5">
      <c r="A2" s="3">
        <v>2015</v>
      </c>
      <c r="B2" s="3">
        <v>77.2</v>
      </c>
      <c r="C2" s="13"/>
      <c r="D2" s="13"/>
      <c r="E2" s="13"/>
    </row>
    <row r="3" spans="1:5">
      <c r="A3" s="3">
        <v>2016</v>
      </c>
      <c r="B3" s="3">
        <v>76.599999999999994</v>
      </c>
      <c r="C3" s="18"/>
      <c r="D3" s="13"/>
      <c r="E3" s="13"/>
    </row>
    <row r="4" spans="1:5">
      <c r="A4" s="3">
        <v>2017</v>
      </c>
      <c r="B4" s="3">
        <v>76.099999999999994</v>
      </c>
      <c r="C4" s="13"/>
      <c r="D4" s="13"/>
      <c r="E4" s="13"/>
    </row>
    <row r="5" spans="1:5">
      <c r="A5" s="3">
        <v>2018</v>
      </c>
      <c r="B5" s="3">
        <v>75.599999999999994</v>
      </c>
      <c r="C5" s="13"/>
      <c r="D5" s="13"/>
      <c r="E5" s="13"/>
    </row>
    <row r="6" spans="1:5">
      <c r="A6" s="3">
        <v>2019</v>
      </c>
      <c r="B6" s="3">
        <v>75.599999999999994</v>
      </c>
      <c r="C6" s="13"/>
      <c r="D6" s="13"/>
      <c r="E6" s="13"/>
    </row>
    <row r="7" spans="1:5">
      <c r="A7" s="3">
        <v>2020</v>
      </c>
      <c r="B7" s="3">
        <v>73.3</v>
      </c>
      <c r="C7" s="13"/>
      <c r="E7" s="13"/>
    </row>
    <row r="8" spans="1:5">
      <c r="A8" s="3">
        <v>2021</v>
      </c>
      <c r="B8" s="3">
        <v>72.900000000000006</v>
      </c>
      <c r="C8" s="13"/>
      <c r="D8" s="13"/>
      <c r="E8" s="13"/>
    </row>
    <row r="9" spans="1:5">
      <c r="A9" s="3">
        <v>2022</v>
      </c>
      <c r="B9" s="3">
        <v>73.099999999999994</v>
      </c>
      <c r="C9" s="13"/>
      <c r="D9" s="13"/>
      <c r="E9" s="13"/>
    </row>
    <row r="10" spans="1:5">
      <c r="A10" s="12"/>
      <c r="B10" s="13"/>
      <c r="C10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L21"/>
  <sheetViews>
    <sheetView workbookViewId="0"/>
  </sheetViews>
  <sheetFormatPr defaultColWidth="12.5703125" defaultRowHeight="15.75" customHeight="1"/>
  <cols>
    <col min="2" max="2" width="31.28515625" customWidth="1"/>
    <col min="3" max="3" width="28.140625" customWidth="1"/>
  </cols>
  <sheetData>
    <row r="1" spans="1:12" ht="15.75" customHeight="1">
      <c r="A1" s="3" t="s">
        <v>15</v>
      </c>
      <c r="B1" s="9" t="s">
        <v>64</v>
      </c>
      <c r="C1" s="3" t="s">
        <v>65</v>
      </c>
    </row>
    <row r="2" spans="1:12" ht="15.75" customHeight="1">
      <c r="A2" s="3">
        <v>2022</v>
      </c>
      <c r="B2" s="5">
        <v>33.808999999999997</v>
      </c>
      <c r="C2" s="3">
        <v>2.6</v>
      </c>
    </row>
    <row r="3" spans="1:12" ht="15.75" customHeight="1">
      <c r="A3" s="3">
        <v>2021</v>
      </c>
      <c r="B3" s="5">
        <v>34.51</v>
      </c>
      <c r="C3" s="3">
        <v>2.7</v>
      </c>
    </row>
    <row r="4" spans="1:12" ht="15.75" customHeight="1">
      <c r="A4" s="3">
        <v>2020</v>
      </c>
      <c r="B4" s="5">
        <v>35.213000000000001</v>
      </c>
      <c r="C4" s="3">
        <v>2.8</v>
      </c>
    </row>
    <row r="5" spans="1:12" ht="15.75" customHeight="1">
      <c r="A5" s="3">
        <v>2019</v>
      </c>
      <c r="B5" s="5">
        <v>35.918999999999997</v>
      </c>
      <c r="C5" s="3">
        <v>2.9</v>
      </c>
    </row>
    <row r="6" spans="1:12" ht="15.75" customHeight="1">
      <c r="A6" s="3">
        <v>2018</v>
      </c>
      <c r="B6" s="5">
        <v>36.628</v>
      </c>
      <c r="C6" s="3">
        <v>2.9</v>
      </c>
    </row>
    <row r="7" spans="1:12" ht="15.75" customHeight="1">
      <c r="A7" s="3">
        <v>2017</v>
      </c>
      <c r="B7" s="5">
        <v>37.340000000000003</v>
      </c>
      <c r="C7" s="3">
        <v>3</v>
      </c>
    </row>
    <row r="8" spans="1:12" ht="15.75" customHeight="1">
      <c r="A8" s="3">
        <v>2016</v>
      </c>
      <c r="B8" s="5">
        <v>38.052</v>
      </c>
      <c r="C8" s="3">
        <v>3.1</v>
      </c>
    </row>
    <row r="9" spans="1:12" ht="15.75" customHeight="1">
      <c r="A9" s="3">
        <v>2015</v>
      </c>
      <c r="B9" s="5">
        <v>38.765999999999998</v>
      </c>
      <c r="C9" s="3">
        <v>3.1</v>
      </c>
    </row>
    <row r="13" spans="1:12" ht="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1:12" ht="15">
      <c r="A14" s="9"/>
      <c r="B14" s="9"/>
      <c r="C14" s="9"/>
      <c r="D14" s="9"/>
      <c r="E14" s="5"/>
      <c r="F14" s="5"/>
      <c r="G14" s="5"/>
      <c r="H14" s="5"/>
      <c r="I14" s="5"/>
      <c r="J14" s="5"/>
      <c r="K14" s="5"/>
      <c r="L14" s="5"/>
    </row>
    <row r="15" spans="1:12" ht="15">
      <c r="A15" s="9"/>
      <c r="B15" s="9"/>
      <c r="C15" s="9"/>
      <c r="D15" s="9"/>
      <c r="E15" s="5"/>
      <c r="F15" s="5"/>
      <c r="G15" s="5"/>
      <c r="H15" s="5"/>
      <c r="I15" s="5"/>
      <c r="J15" s="5"/>
      <c r="K15" s="5"/>
      <c r="L15" s="5"/>
    </row>
    <row r="16" spans="1:12" ht="15">
      <c r="A16" s="9"/>
      <c r="B16" s="9"/>
      <c r="C16" s="9"/>
      <c r="D16" s="9"/>
      <c r="E16" s="19"/>
      <c r="F16" s="19"/>
      <c r="G16" s="19"/>
      <c r="H16" s="19"/>
      <c r="I16" s="19"/>
      <c r="J16" s="19"/>
      <c r="K16" s="19"/>
      <c r="L16" s="19"/>
    </row>
    <row r="17" spans="1:12" ht="1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 ht="1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 ht="1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1:12" ht="15">
      <c r="A20" s="33"/>
      <c r="B20" s="34"/>
      <c r="C20" s="34"/>
      <c r="D20" s="9"/>
      <c r="E20" s="9"/>
      <c r="F20" s="9"/>
      <c r="G20" s="9"/>
      <c r="H20" s="9"/>
      <c r="I20" s="9"/>
      <c r="J20" s="9"/>
      <c r="K20" s="9"/>
      <c r="L20" s="9"/>
    </row>
    <row r="21" spans="1:12" ht="15">
      <c r="A21" s="33"/>
      <c r="B21" s="34"/>
      <c r="C21" s="34"/>
      <c r="D21" s="9"/>
      <c r="E21" s="9"/>
      <c r="F21" s="9"/>
      <c r="G21" s="9"/>
      <c r="H21" s="9"/>
      <c r="I21" s="9"/>
      <c r="J21" s="9"/>
      <c r="K21" s="9"/>
      <c r="L21" s="9"/>
    </row>
  </sheetData>
  <mergeCells count="2">
    <mergeCell ref="A20:C20"/>
    <mergeCell ref="A21:C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9708C-5840-4607-A3C1-1021B6CF564D}">
  <dimension ref="A1:K21"/>
  <sheetViews>
    <sheetView workbookViewId="0">
      <selection activeCell="E20" sqref="E20"/>
    </sheetView>
  </sheetViews>
  <sheetFormatPr defaultRowHeight="12.75"/>
  <sheetData>
    <row r="1" spans="1:11">
      <c r="A1" t="s">
        <v>69</v>
      </c>
    </row>
    <row r="2" spans="1:11" ht="13.5" thickBot="1"/>
    <row r="3" spans="1:11">
      <c r="A3" s="27" t="s">
        <v>70</v>
      </c>
      <c r="B3" s="27"/>
    </row>
    <row r="4" spans="1:11">
      <c r="A4" t="s">
        <v>71</v>
      </c>
      <c r="B4">
        <v>0.99619458392679772</v>
      </c>
    </row>
    <row r="5" spans="1:11">
      <c r="A5" t="s">
        <v>72</v>
      </c>
      <c r="B5">
        <v>0.9924036490450856</v>
      </c>
    </row>
    <row r="6" spans="1:11">
      <c r="A6" t="s">
        <v>73</v>
      </c>
      <c r="B6">
        <v>0.98227518110519974</v>
      </c>
      <c r="K6">
        <f>EXP(1+1*0.03)</f>
        <v>2.8010658346990791</v>
      </c>
    </row>
    <row r="7" spans="1:11">
      <c r="A7" t="s">
        <v>74</v>
      </c>
      <c r="B7">
        <v>0.28446645666943604</v>
      </c>
      <c r="K7">
        <f>EXP(1+2*0.03)</f>
        <v>2.8863709892679585</v>
      </c>
    </row>
    <row r="8" spans="1:11" ht="13.5" thickBot="1">
      <c r="A8" s="25" t="s">
        <v>75</v>
      </c>
      <c r="B8" s="25">
        <v>8</v>
      </c>
      <c r="K8">
        <f>(K7-K6)/K6</f>
        <v>3.0454533953516962E-2</v>
      </c>
    </row>
    <row r="9" spans="1:11">
      <c r="K9">
        <f>EXP(0.08)-1</f>
        <v>8.3287067674958637E-2</v>
      </c>
    </row>
    <row r="10" spans="1:11" ht="13.5" thickBot="1">
      <c r="A10" t="s">
        <v>76</v>
      </c>
    </row>
    <row r="11" spans="1:11">
      <c r="A11" s="26"/>
      <c r="B11" s="26" t="s">
        <v>81</v>
      </c>
      <c r="C11" s="26" t="s">
        <v>82</v>
      </c>
      <c r="D11" s="26" t="s">
        <v>83</v>
      </c>
      <c r="E11" s="26" t="s">
        <v>84</v>
      </c>
      <c r="F11" s="26" t="s">
        <v>85</v>
      </c>
    </row>
    <row r="12" spans="1:11">
      <c r="A12" t="s">
        <v>77</v>
      </c>
      <c r="B12">
        <v>4</v>
      </c>
      <c r="C12">
        <v>31.715145815893678</v>
      </c>
      <c r="D12">
        <v>7.9287864539734194</v>
      </c>
      <c r="E12">
        <v>97.981615278358674</v>
      </c>
      <c r="F12">
        <v>1.6476447683054327E-3</v>
      </c>
    </row>
    <row r="13" spans="1:11">
      <c r="A13" t="s">
        <v>78</v>
      </c>
      <c r="B13">
        <v>3</v>
      </c>
      <c r="C13">
        <v>0.24276349491019245</v>
      </c>
      <c r="D13">
        <v>8.0921164970064144E-2</v>
      </c>
    </row>
    <row r="14" spans="1:11" ht="13.5" thickBot="1">
      <c r="A14" s="25" t="s">
        <v>79</v>
      </c>
      <c r="B14" s="25">
        <v>7</v>
      </c>
      <c r="C14" s="25">
        <v>31.957909310803871</v>
      </c>
      <c r="D14" s="25"/>
      <c r="E14" s="25"/>
      <c r="F14" s="25"/>
    </row>
    <row r="15" spans="1:11" ht="13.5" thickBot="1"/>
    <row r="16" spans="1:11">
      <c r="A16" s="26"/>
      <c r="B16" s="26" t="s">
        <v>86</v>
      </c>
      <c r="C16" s="26" t="s">
        <v>74</v>
      </c>
      <c r="D16" s="26" t="s">
        <v>87</v>
      </c>
      <c r="E16" s="26" t="s">
        <v>88</v>
      </c>
      <c r="F16" s="26" t="s">
        <v>89</v>
      </c>
      <c r="G16" s="26" t="s">
        <v>90</v>
      </c>
      <c r="H16" s="26" t="s">
        <v>91</v>
      </c>
      <c r="I16" s="26" t="s">
        <v>92</v>
      </c>
    </row>
    <row r="17" spans="1:9">
      <c r="A17" t="s">
        <v>80</v>
      </c>
      <c r="B17">
        <v>5.3309648048501685</v>
      </c>
      <c r="C17">
        <v>0.78437150991009896</v>
      </c>
      <c r="D17">
        <v>6.796479394644483</v>
      </c>
      <c r="E17">
        <v>6.5127818404741083E-3</v>
      </c>
      <c r="F17">
        <v>2.8347445911669698</v>
      </c>
      <c r="G17">
        <v>7.8271850185333669</v>
      </c>
      <c r="H17">
        <v>2.8347445911669698</v>
      </c>
      <c r="I17">
        <v>7.8271850185333669</v>
      </c>
    </row>
    <row r="18" spans="1:9">
      <c r="A18" t="s">
        <v>5</v>
      </c>
      <c r="B18">
        <v>0.24587160279953243</v>
      </c>
      <c r="C18">
        <v>0.15716382995692638</v>
      </c>
      <c r="D18">
        <v>1.5644286784492212</v>
      </c>
      <c r="E18">
        <v>0.21567542990576938</v>
      </c>
      <c r="F18">
        <v>-0.25429384717112502</v>
      </c>
      <c r="G18">
        <v>0.74603705277018995</v>
      </c>
      <c r="H18">
        <v>-0.25429384717112502</v>
      </c>
      <c r="I18">
        <v>0.74603705277018995</v>
      </c>
    </row>
    <row r="19" spans="1:9">
      <c r="A19" t="s">
        <v>10</v>
      </c>
      <c r="B19">
        <v>7.2363040359358026E-7</v>
      </c>
      <c r="C19">
        <v>5.2930351866872225E-7</v>
      </c>
      <c r="D19">
        <v>1.3671369603089345</v>
      </c>
      <c r="E19">
        <v>0.26501068497592767</v>
      </c>
      <c r="F19">
        <v>-9.6084962376736176E-7</v>
      </c>
      <c r="G19">
        <v>2.4081104309545221E-6</v>
      </c>
      <c r="H19">
        <v>-9.6084962376736176E-7</v>
      </c>
      <c r="I19">
        <v>2.4081104309545221E-6</v>
      </c>
    </row>
    <row r="20" spans="1:9">
      <c r="A20" t="s">
        <v>13</v>
      </c>
      <c r="B20">
        <v>2.5666032438563822E-2</v>
      </c>
      <c r="C20">
        <v>0.12976461495005065</v>
      </c>
      <c r="D20">
        <v>0.19778914651304025</v>
      </c>
      <c r="E20">
        <v>0.8558535106724513</v>
      </c>
      <c r="F20">
        <v>-0.38730288696578807</v>
      </c>
      <c r="G20">
        <v>0.43863495184291568</v>
      </c>
      <c r="H20">
        <v>-0.38730288696578807</v>
      </c>
      <c r="I20">
        <v>0.43863495184291568</v>
      </c>
    </row>
    <row r="21" spans="1:9" ht="13.5" thickBot="1">
      <c r="A21" s="25" t="s">
        <v>67</v>
      </c>
      <c r="B21" s="25">
        <v>-4.9203954483874499</v>
      </c>
      <c r="C21" s="25">
        <v>0.29828001304703644</v>
      </c>
      <c r="D21" s="25">
        <v>-16.495893902256004</v>
      </c>
      <c r="E21" s="25">
        <v>4.8487214599958928E-4</v>
      </c>
      <c r="F21" s="25">
        <v>-5.8696555738489673</v>
      </c>
      <c r="G21" s="25">
        <v>-3.9711353229259325</v>
      </c>
      <c r="H21" s="25">
        <v>-5.8696555738489673</v>
      </c>
      <c r="I21" s="25">
        <v>-3.9711353229259325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35FD7-2C83-48D1-94D5-9CE701FB2E74}">
  <dimension ref="A1:I20"/>
  <sheetViews>
    <sheetView workbookViewId="0">
      <selection activeCell="E17" sqref="E17:E20"/>
    </sheetView>
  </sheetViews>
  <sheetFormatPr defaultRowHeight="12.75"/>
  <sheetData>
    <row r="1" spans="1:9">
      <c r="A1" t="s">
        <v>69</v>
      </c>
    </row>
    <row r="2" spans="1:9" ht="13.5" thickBot="1"/>
    <row r="3" spans="1:9">
      <c r="A3" s="27" t="s">
        <v>70</v>
      </c>
      <c r="B3" s="27"/>
    </row>
    <row r="4" spans="1:9">
      <c r="A4" t="s">
        <v>71</v>
      </c>
      <c r="B4">
        <v>0.9961448645879204</v>
      </c>
    </row>
    <row r="5" spans="1:9">
      <c r="A5" t="s">
        <v>72</v>
      </c>
      <c r="B5">
        <v>0.99230459124488635</v>
      </c>
    </row>
    <row r="6" spans="1:9">
      <c r="A6" t="s">
        <v>73</v>
      </c>
      <c r="B6">
        <v>0.98653303467855102</v>
      </c>
    </row>
    <row r="7" spans="1:9">
      <c r="A7" t="s">
        <v>74</v>
      </c>
      <c r="B7">
        <v>0.24795623359046962</v>
      </c>
    </row>
    <row r="8" spans="1:9" ht="13.5" thickBot="1">
      <c r="A8" s="25" t="s">
        <v>75</v>
      </c>
      <c r="B8" s="25">
        <v>8</v>
      </c>
    </row>
    <row r="10" spans="1:9" ht="13.5" thickBot="1">
      <c r="A10" t="s">
        <v>76</v>
      </c>
    </row>
    <row r="11" spans="1:9">
      <c r="A11" s="26"/>
      <c r="B11" s="26" t="s">
        <v>81</v>
      </c>
      <c r="C11" s="26" t="s">
        <v>82</v>
      </c>
      <c r="D11" s="26" t="s">
        <v>83</v>
      </c>
      <c r="E11" s="26" t="s">
        <v>84</v>
      </c>
      <c r="F11" s="26" t="s">
        <v>85</v>
      </c>
    </row>
    <row r="12" spans="1:9">
      <c r="A12" t="s">
        <v>77</v>
      </c>
      <c r="B12">
        <v>3</v>
      </c>
      <c r="C12">
        <v>31.711980135698383</v>
      </c>
      <c r="D12">
        <v>10.570660045232794</v>
      </c>
      <c r="E12">
        <v>171.9301508769544</v>
      </c>
      <c r="F12">
        <v>1.1075098206352997E-4</v>
      </c>
    </row>
    <row r="13" spans="1:9">
      <c r="A13" t="s">
        <v>78</v>
      </c>
      <c r="B13">
        <v>4</v>
      </c>
      <c r="C13">
        <v>0.24592917510548615</v>
      </c>
      <c r="D13">
        <v>6.1482293776371537E-2</v>
      </c>
    </row>
    <row r="14" spans="1:9" ht="13.5" thickBot="1">
      <c r="A14" s="25" t="s">
        <v>79</v>
      </c>
      <c r="B14" s="25">
        <v>7</v>
      </c>
      <c r="C14" s="25">
        <v>31.957909310803871</v>
      </c>
      <c r="D14" s="25"/>
      <c r="E14" s="25"/>
      <c r="F14" s="25"/>
    </row>
    <row r="15" spans="1:9" ht="13.5" thickBot="1"/>
    <row r="16" spans="1:9">
      <c r="A16" s="26"/>
      <c r="B16" s="26" t="s">
        <v>86</v>
      </c>
      <c r="C16" s="26" t="s">
        <v>74</v>
      </c>
      <c r="D16" s="26" t="s">
        <v>87</v>
      </c>
      <c r="E16" s="26" t="s">
        <v>88</v>
      </c>
      <c r="F16" s="26" t="s">
        <v>89</v>
      </c>
      <c r="G16" s="26" t="s">
        <v>90</v>
      </c>
      <c r="H16" s="26" t="s">
        <v>91</v>
      </c>
      <c r="I16" s="26" t="s">
        <v>92</v>
      </c>
    </row>
    <row r="17" spans="1:9">
      <c r="A17" t="s">
        <v>80</v>
      </c>
      <c r="B17">
        <v>5.3948425226794852</v>
      </c>
      <c r="C17">
        <v>0.62305642147762696</v>
      </c>
      <c r="D17">
        <v>8.6586741372237128</v>
      </c>
      <c r="E17">
        <v>9.7877246992299216E-4</v>
      </c>
      <c r="F17">
        <v>3.6649605710058744</v>
      </c>
      <c r="G17">
        <v>7.124724474353096</v>
      </c>
      <c r="H17">
        <v>3.6649605710058744</v>
      </c>
      <c r="I17">
        <v>7.124724474353096</v>
      </c>
    </row>
    <row r="18" spans="1:9">
      <c r="A18" t="s">
        <v>5</v>
      </c>
      <c r="B18">
        <v>0.26271754939167224</v>
      </c>
      <c r="C18">
        <v>0.11513198798283902</v>
      </c>
      <c r="D18">
        <v>2.2818814648699677</v>
      </c>
      <c r="E18">
        <v>8.4610806042578229E-2</v>
      </c>
      <c r="F18">
        <v>-5.6940095094972332E-2</v>
      </c>
      <c r="G18">
        <v>0.58237519387831682</v>
      </c>
      <c r="H18">
        <v>-5.6940095094972332E-2</v>
      </c>
      <c r="I18">
        <v>0.58237519387831682</v>
      </c>
    </row>
    <row r="19" spans="1:9">
      <c r="A19" t="s">
        <v>10</v>
      </c>
      <c r="B19">
        <v>6.9760549854398948E-7</v>
      </c>
      <c r="C19">
        <v>4.4688654054042639E-7</v>
      </c>
      <c r="D19">
        <v>1.5610349277925555</v>
      </c>
      <c r="E19">
        <v>0.19353809492832827</v>
      </c>
      <c r="F19">
        <v>-5.4315044951825275E-7</v>
      </c>
      <c r="G19">
        <v>1.9383614466062317E-6</v>
      </c>
      <c r="H19">
        <v>-5.4315044951825275E-7</v>
      </c>
      <c r="I19">
        <v>1.9383614466062317E-6</v>
      </c>
    </row>
    <row r="20" spans="1:9" ht="13.5" thickBot="1">
      <c r="A20" s="25" t="s">
        <v>67</v>
      </c>
      <c r="B20" s="25">
        <v>-4.9435396478888807</v>
      </c>
      <c r="C20" s="25">
        <v>0.2391551027771511</v>
      </c>
      <c r="D20" s="25">
        <v>-20.670851637630985</v>
      </c>
      <c r="E20" s="25">
        <v>3.2357274687934855E-5</v>
      </c>
      <c r="F20" s="25">
        <v>-5.607540662377577</v>
      </c>
      <c r="G20" s="25">
        <v>-4.2795386334001844</v>
      </c>
      <c r="H20" s="25">
        <v>-5.607540662377577</v>
      </c>
      <c r="I20" s="25">
        <v>-4.2795386334001844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3"/>
  <sheetViews>
    <sheetView tabSelected="1" topLeftCell="B1" workbookViewId="0">
      <selection activeCell="G12" sqref="G12"/>
    </sheetView>
  </sheetViews>
  <sheetFormatPr defaultColWidth="12.5703125" defaultRowHeight="15.75" customHeight="1"/>
  <cols>
    <col min="2" max="2" width="19.5703125" customWidth="1"/>
    <col min="3" max="4" width="24.140625" style="24" customWidth="1"/>
    <col min="5" max="5" width="34.28515625" style="24" customWidth="1"/>
    <col min="6" max="7" width="12.5703125" style="24"/>
  </cols>
  <sheetData>
    <row r="1" spans="1:12" ht="12.75">
      <c r="A1" s="4" t="s">
        <v>15</v>
      </c>
      <c r="B1" s="4" t="s">
        <v>66</v>
      </c>
      <c r="C1" s="20" t="s">
        <v>5</v>
      </c>
      <c r="D1" s="28" t="s">
        <v>8</v>
      </c>
      <c r="E1" s="20" t="s">
        <v>10</v>
      </c>
      <c r="F1" s="20" t="s">
        <v>13</v>
      </c>
      <c r="G1" s="20" t="s">
        <v>67</v>
      </c>
    </row>
    <row r="2" spans="1:12" ht="15">
      <c r="A2" s="5">
        <v>2015</v>
      </c>
      <c r="B2" s="6">
        <f>'Vietnam GDP Growth Rate'!B2</f>
        <v>6.9871670000000003</v>
      </c>
      <c r="C2" s="21">
        <f>'Outstanding Green Credit'!D2</f>
        <v>1.5212558715949045</v>
      </c>
      <c r="D2" s="24">
        <v>4.9000000000000004</v>
      </c>
      <c r="E2" s="22">
        <f>'Gov BudgetTổng chi NSNN'!B2</f>
        <v>1502189</v>
      </c>
      <c r="F2" s="22">
        <v>0.63120090500000003</v>
      </c>
      <c r="G2" s="23">
        <v>0</v>
      </c>
      <c r="I2" s="8"/>
      <c r="J2" s="8" t="s">
        <v>19</v>
      </c>
      <c r="K2" s="8" t="s">
        <v>20</v>
      </c>
      <c r="L2" s="8" t="s">
        <v>17</v>
      </c>
    </row>
    <row r="3" spans="1:12" ht="15">
      <c r="A3" s="5">
        <v>2016</v>
      </c>
      <c r="B3" s="6">
        <f>'Vietnam GDP Growth Rate'!B3</f>
        <v>6.6900089999999999</v>
      </c>
      <c r="C3" s="21">
        <f>'Outstanding Green Credit'!D3</f>
        <v>1.5399590986747143</v>
      </c>
      <c r="D3" s="24">
        <v>4.9000000000000004</v>
      </c>
      <c r="E3" s="22">
        <f>'Gov BudgetTổng chi NSNN'!B3</f>
        <v>1574448</v>
      </c>
      <c r="F3" s="22">
        <v>2.66824817</v>
      </c>
      <c r="G3" s="23">
        <v>0</v>
      </c>
      <c r="I3" s="9" t="s">
        <v>19</v>
      </c>
      <c r="J3" s="5">
        <v>1</v>
      </c>
      <c r="K3" s="9"/>
      <c r="L3" s="9"/>
    </row>
    <row r="4" spans="1:12" ht="15">
      <c r="A4" s="5">
        <v>2017</v>
      </c>
      <c r="B4" s="6">
        <f>'Vietnam GDP Growth Rate'!B4</f>
        <v>6.940188</v>
      </c>
      <c r="C4" s="21">
        <f>'Outstanding Green Credit'!D4</f>
        <v>2.7659782267186608</v>
      </c>
      <c r="D4" s="24">
        <v>5</v>
      </c>
      <c r="E4" s="22">
        <f>'Gov BudgetTổng chi NSNN'!B4</f>
        <v>1355034</v>
      </c>
      <c r="F4" s="22">
        <v>3.520256888</v>
      </c>
      <c r="G4" s="23">
        <v>0</v>
      </c>
      <c r="I4" s="9" t="s">
        <v>20</v>
      </c>
      <c r="J4" s="5">
        <v>-0.82857571699999999</v>
      </c>
      <c r="K4" s="5">
        <v>1</v>
      </c>
      <c r="L4" s="9"/>
    </row>
    <row r="5" spans="1:12" ht="15">
      <c r="A5" s="5">
        <v>2018</v>
      </c>
      <c r="B5" s="6">
        <f>'Vietnam GDP Growth Rate'!B5</f>
        <v>7.4649910000000004</v>
      </c>
      <c r="C5" s="21">
        <f>'Outstanding Green Credit'!D5</f>
        <v>3.2687738128668355</v>
      </c>
      <c r="D5" s="24">
        <v>5</v>
      </c>
      <c r="E5" s="22">
        <f>'Gov BudgetTổng chi NSNN'!B5</f>
        <v>1435435</v>
      </c>
      <c r="F5" s="22">
        <v>3.539628059</v>
      </c>
      <c r="G5" s="23">
        <v>0</v>
      </c>
      <c r="I5" s="9" t="s">
        <v>17</v>
      </c>
      <c r="J5" s="5">
        <v>0.64198507400000004</v>
      </c>
      <c r="K5" s="5">
        <v>-0.80662447500000001</v>
      </c>
      <c r="L5" s="5">
        <v>1</v>
      </c>
    </row>
    <row r="6" spans="1:12" ht="15">
      <c r="A6" s="5">
        <v>2019</v>
      </c>
      <c r="B6" s="6">
        <f>'Vietnam GDP Growth Rate'!B6</f>
        <v>7.3592810000000002</v>
      </c>
      <c r="C6" s="21">
        <f>'Outstanding Green Credit'!D6</f>
        <v>3.5641975924766514</v>
      </c>
      <c r="D6" s="24">
        <v>4.8</v>
      </c>
      <c r="E6" s="22">
        <f>'Gov BudgetTổng chi NSNN'!B6</f>
        <v>1526893</v>
      </c>
      <c r="F6" s="22">
        <v>2.7958236749999998</v>
      </c>
      <c r="G6" s="23">
        <v>0</v>
      </c>
      <c r="I6" s="10" t="s">
        <v>18</v>
      </c>
      <c r="J6" s="11">
        <v>0.31043918100000001</v>
      </c>
      <c r="K6" s="11">
        <v>0.133949279</v>
      </c>
      <c r="L6" s="11">
        <v>4.6420813999999998E-2</v>
      </c>
    </row>
    <row r="7" spans="1:12" ht="15">
      <c r="A7" s="5">
        <v>2020</v>
      </c>
      <c r="B7" s="6">
        <f>'Vietnam GDP Growth Rate'!B7</f>
        <v>2.8654120000000001</v>
      </c>
      <c r="C7" s="21">
        <f>'Outstanding Green Credit'!D7</f>
        <v>3.7171340407020192</v>
      </c>
      <c r="D7" s="24">
        <v>4.5999999999999996</v>
      </c>
      <c r="E7" s="22">
        <f>'Gov BudgetTổng chi NSNN'!B7</f>
        <v>1709524</v>
      </c>
      <c r="F7" s="22">
        <v>3.2209343669999999</v>
      </c>
      <c r="G7" s="23">
        <v>1</v>
      </c>
    </row>
    <row r="8" spans="1:12" ht="15">
      <c r="A8" s="5">
        <v>2021</v>
      </c>
      <c r="B8" s="6">
        <f>'Vietnam GDP Growth Rate'!B8</f>
        <v>2.5615510000000001</v>
      </c>
      <c r="C8" s="21">
        <f>'Outstanding Green Credit'!D8</f>
        <v>4.4293043387841413</v>
      </c>
      <c r="D8" s="24">
        <v>4.3</v>
      </c>
      <c r="E8" s="22">
        <f>'Gov BudgetTổng chi NSNN'!B8</f>
        <v>1708088</v>
      </c>
      <c r="F8" s="22">
        <v>1.8347155479999999</v>
      </c>
      <c r="G8" s="23">
        <v>1</v>
      </c>
    </row>
    <row r="9" spans="1:12" ht="15">
      <c r="A9" s="5">
        <v>2022</v>
      </c>
      <c r="B9" s="6">
        <f>'Vietnam GDP Growth Rate'!B9</f>
        <v>8.0197979999999998</v>
      </c>
      <c r="C9" s="21">
        <f>'Outstanding Green Credit'!D9</f>
        <v>4.1974152934212192</v>
      </c>
      <c r="D9" s="24">
        <v>4.4000000000000004</v>
      </c>
      <c r="E9" s="22">
        <f>'Gov BudgetTổng chi NSNN'!B9</f>
        <v>2158100</v>
      </c>
      <c r="F9" s="22">
        <v>3.1565075</v>
      </c>
      <c r="G9" s="23">
        <v>0</v>
      </c>
    </row>
    <row r="11" spans="1:12" ht="17.25" customHeight="1"/>
    <row r="14" spans="1:12" ht="15.75" customHeight="1">
      <c r="I14" s="29"/>
    </row>
    <row r="15" spans="1:12" ht="15.75" customHeight="1">
      <c r="G15" s="20"/>
      <c r="I15" s="30"/>
    </row>
    <row r="16" spans="1:12" ht="15.75" customHeight="1">
      <c r="G16" s="22"/>
    </row>
    <row r="17" spans="7:12" ht="15.75" customHeight="1">
      <c r="G17" s="22"/>
      <c r="H17" s="31" t="s">
        <v>95</v>
      </c>
      <c r="I17">
        <v>3</v>
      </c>
      <c r="J17">
        <v>-0.5</v>
      </c>
      <c r="K17">
        <v>2</v>
      </c>
      <c r="L17">
        <v>7</v>
      </c>
    </row>
    <row r="18" spans="7:12" ht="15.75" customHeight="1">
      <c r="G18" s="22"/>
      <c r="H18" s="31" t="s">
        <v>96</v>
      </c>
      <c r="I18">
        <v>2.5</v>
      </c>
      <c r="J18">
        <v>0</v>
      </c>
      <c r="K18">
        <v>2</v>
      </c>
      <c r="L18">
        <v>8</v>
      </c>
    </row>
    <row r="19" spans="7:12" ht="15.75" customHeight="1">
      <c r="G19" s="22"/>
      <c r="I19" s="31">
        <f>(I17-I18)^2</f>
        <v>0.25</v>
      </c>
      <c r="J19" s="31">
        <f t="shared" ref="J19:L19" si="0">(J17-J18)^2</f>
        <v>0.25</v>
      </c>
      <c r="K19" s="31">
        <f t="shared" si="0"/>
        <v>0</v>
      </c>
      <c r="L19" s="31">
        <f t="shared" si="0"/>
        <v>1</v>
      </c>
    </row>
    <row r="20" spans="7:12" ht="15.75" customHeight="1">
      <c r="G20" s="22"/>
      <c r="I20" s="31"/>
      <c r="J20" s="31"/>
      <c r="K20" s="31"/>
      <c r="L20" s="31"/>
    </row>
    <row r="21" spans="7:12" ht="15.75" customHeight="1">
      <c r="G21" s="22"/>
      <c r="K21" s="31" t="s">
        <v>93</v>
      </c>
      <c r="L21" s="31" t="s">
        <v>94</v>
      </c>
    </row>
    <row r="22" spans="7:12" ht="15.75" customHeight="1">
      <c r="G22" s="22"/>
      <c r="K22" s="32">
        <f>SQRT(SUM(I19:L19)/4)</f>
        <v>0.61237243569579447</v>
      </c>
      <c r="L22">
        <f>SUM(I19:L19)/4</f>
        <v>0.375</v>
      </c>
    </row>
    <row r="23" spans="7:12" ht="15.75" customHeight="1">
      <c r="G23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9"/>
  <sheetViews>
    <sheetView workbookViewId="0"/>
  </sheetViews>
  <sheetFormatPr defaultColWidth="12.5703125" defaultRowHeight="15.75" customHeight="1"/>
  <cols>
    <col min="2" max="2" width="19.42578125" customWidth="1"/>
  </cols>
  <sheetData>
    <row r="1" spans="1:2" ht="12.75">
      <c r="A1" s="3" t="s">
        <v>15</v>
      </c>
      <c r="B1" s="3" t="s">
        <v>16</v>
      </c>
    </row>
    <row r="2" spans="1:2" ht="15.75" customHeight="1">
      <c r="A2" s="5">
        <v>2015</v>
      </c>
      <c r="B2" s="6">
        <v>6.9871670000000003</v>
      </c>
    </row>
    <row r="3" spans="1:2" ht="15.75" customHeight="1">
      <c r="A3" s="5">
        <v>2016</v>
      </c>
      <c r="B3" s="6">
        <v>6.6900089999999999</v>
      </c>
    </row>
    <row r="4" spans="1:2" ht="15.75" customHeight="1">
      <c r="A4" s="5">
        <v>2017</v>
      </c>
      <c r="B4" s="6">
        <v>6.940188</v>
      </c>
    </row>
    <row r="5" spans="1:2" ht="15.75" customHeight="1">
      <c r="A5" s="5">
        <v>2018</v>
      </c>
      <c r="B5" s="6">
        <v>7.4649910000000004</v>
      </c>
    </row>
    <row r="6" spans="1:2" ht="15.75" customHeight="1">
      <c r="A6" s="5">
        <v>2019</v>
      </c>
      <c r="B6" s="6">
        <v>7.3592810000000002</v>
      </c>
    </row>
    <row r="7" spans="1:2" ht="15.75" customHeight="1">
      <c r="A7" s="5">
        <v>2020</v>
      </c>
      <c r="B7" s="6">
        <v>2.8654120000000001</v>
      </c>
    </row>
    <row r="8" spans="1:2" ht="15.75" customHeight="1">
      <c r="A8" s="5">
        <v>2021</v>
      </c>
      <c r="B8" s="6">
        <v>2.5615510000000001</v>
      </c>
    </row>
    <row r="9" spans="1:2" ht="15.75" customHeight="1">
      <c r="A9" s="5">
        <v>2022</v>
      </c>
      <c r="B9" s="6">
        <v>8.0197979999999998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2"/>
  <sheetViews>
    <sheetView workbookViewId="0"/>
  </sheetViews>
  <sheetFormatPr defaultColWidth="12.5703125" defaultRowHeight="15.75" customHeight="1"/>
  <cols>
    <col min="2" max="2" width="18" customWidth="1"/>
    <col min="3" max="3" width="16.42578125" customWidth="1"/>
  </cols>
  <sheetData>
    <row r="1" spans="1:4">
      <c r="A1" s="3" t="s">
        <v>15</v>
      </c>
      <c r="B1" s="3" t="s">
        <v>21</v>
      </c>
      <c r="C1" s="3" t="s">
        <v>22</v>
      </c>
      <c r="D1" s="3" t="s">
        <v>23</v>
      </c>
    </row>
    <row r="2" spans="1:4">
      <c r="A2" s="3">
        <v>2015</v>
      </c>
      <c r="B2" s="3">
        <v>70828</v>
      </c>
      <c r="C2" s="7">
        <v>4655890</v>
      </c>
      <c r="D2" s="7">
        <f t="shared" ref="D2:D9" si="0">B2/C2*100</f>
        <v>1.5212558715949045</v>
      </c>
    </row>
    <row r="3" spans="1:4">
      <c r="A3" s="3">
        <v>2016</v>
      </c>
      <c r="B3" s="3">
        <v>84781</v>
      </c>
      <c r="C3" s="7">
        <v>5505405.96</v>
      </c>
      <c r="D3" s="7">
        <f t="shared" si="0"/>
        <v>1.5399590986747143</v>
      </c>
    </row>
    <row r="4" spans="1:4">
      <c r="A4" s="3">
        <v>2017</v>
      </c>
      <c r="B4" s="3">
        <v>180121</v>
      </c>
      <c r="C4" s="7">
        <v>6512018</v>
      </c>
      <c r="D4" s="7">
        <f t="shared" si="0"/>
        <v>2.7659782267186608</v>
      </c>
    </row>
    <row r="5" spans="1:4">
      <c r="A5" s="3">
        <v>2018</v>
      </c>
      <c r="B5" s="3">
        <v>235717</v>
      </c>
      <c r="C5" s="7">
        <v>7211175</v>
      </c>
      <c r="D5" s="7">
        <f t="shared" si="0"/>
        <v>3.2687738128668355</v>
      </c>
    </row>
    <row r="6" spans="1:4">
      <c r="A6" s="3">
        <v>2019</v>
      </c>
      <c r="B6" s="3">
        <v>292100</v>
      </c>
      <c r="C6" s="7">
        <v>8195393</v>
      </c>
      <c r="D6" s="7">
        <f t="shared" si="0"/>
        <v>3.5641975924766514</v>
      </c>
    </row>
    <row r="7" spans="1:4">
      <c r="A7" s="3">
        <v>2020</v>
      </c>
      <c r="B7" s="3">
        <v>341700</v>
      </c>
      <c r="C7" s="7">
        <v>9192566</v>
      </c>
      <c r="D7" s="7">
        <f t="shared" si="0"/>
        <v>3.7171340407020192</v>
      </c>
    </row>
    <row r="8" spans="1:4">
      <c r="A8" s="3">
        <v>2021</v>
      </c>
      <c r="B8" s="3">
        <v>462600</v>
      </c>
      <c r="C8" s="7">
        <v>10444078</v>
      </c>
      <c r="D8" s="7">
        <f t="shared" si="0"/>
        <v>4.4293043387841413</v>
      </c>
    </row>
    <row r="9" spans="1:4">
      <c r="A9" s="3">
        <v>2022</v>
      </c>
      <c r="B9" s="3">
        <v>500518</v>
      </c>
      <c r="C9" s="7">
        <v>11924433.609999999</v>
      </c>
      <c r="D9" s="7">
        <f t="shared" si="0"/>
        <v>4.1974152934212192</v>
      </c>
    </row>
    <row r="10" spans="1:4">
      <c r="A10" s="12">
        <v>45078</v>
      </c>
      <c r="B10" s="3">
        <v>527947</v>
      </c>
    </row>
    <row r="12" spans="1:4">
      <c r="C12" s="3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35"/>
  <sheetViews>
    <sheetView workbookViewId="0"/>
  </sheetViews>
  <sheetFormatPr defaultColWidth="12.5703125" defaultRowHeight="15.75" customHeight="1"/>
  <cols>
    <col min="2" max="2" width="18" customWidth="1"/>
    <col min="3" max="3" width="16.42578125" customWidth="1"/>
    <col min="5" max="5" width="1.7109375" customWidth="1"/>
  </cols>
  <sheetData>
    <row r="1" spans="1:7">
      <c r="A1" s="3"/>
      <c r="B1" s="3" t="s">
        <v>21</v>
      </c>
      <c r="C1" s="3" t="s">
        <v>22</v>
      </c>
      <c r="D1" s="3" t="s">
        <v>24</v>
      </c>
      <c r="F1" s="3" t="s">
        <v>25</v>
      </c>
    </row>
    <row r="2" spans="1:7">
      <c r="A2" s="3" t="s">
        <v>26</v>
      </c>
      <c r="D2" s="7"/>
      <c r="F2" s="3" t="s">
        <v>27</v>
      </c>
      <c r="G2" s="3" t="s">
        <v>28</v>
      </c>
    </row>
    <row r="3" spans="1:7">
      <c r="A3" s="3" t="s">
        <v>29</v>
      </c>
      <c r="D3" s="7"/>
    </row>
    <row r="4" spans="1:7">
      <c r="A4" s="3" t="s">
        <v>30</v>
      </c>
      <c r="D4" s="7"/>
    </row>
    <row r="5" spans="1:7">
      <c r="A5" s="3" t="s">
        <v>31</v>
      </c>
      <c r="B5" s="3">
        <v>70828</v>
      </c>
      <c r="C5" s="7">
        <v>4655890</v>
      </c>
      <c r="D5" s="7">
        <v>1.5</v>
      </c>
    </row>
    <row r="6" spans="1:7">
      <c r="A6" s="3" t="s">
        <v>32</v>
      </c>
      <c r="D6" s="7"/>
    </row>
    <row r="7" spans="1:7">
      <c r="A7" s="3" t="s">
        <v>33</v>
      </c>
      <c r="D7" s="7"/>
    </row>
    <row r="8" spans="1:7">
      <c r="A8" s="3" t="s">
        <v>34</v>
      </c>
      <c r="B8" s="3">
        <v>81208</v>
      </c>
      <c r="D8" s="13">
        <v>1.4999999999999999E-2</v>
      </c>
    </row>
    <row r="9" spans="1:7">
      <c r="A9" s="3" t="s">
        <v>35</v>
      </c>
      <c r="B9" s="3">
        <v>84781</v>
      </c>
      <c r="C9" s="7">
        <v>5505405.96</v>
      </c>
      <c r="D9" s="7">
        <v>1.54</v>
      </c>
    </row>
    <row r="10" spans="1:7">
      <c r="A10" s="3" t="s">
        <v>36</v>
      </c>
    </row>
    <row r="11" spans="1:7">
      <c r="A11" s="3" t="s">
        <v>37</v>
      </c>
    </row>
    <row r="12" spans="1:7">
      <c r="A12" s="3" t="s">
        <v>38</v>
      </c>
      <c r="C12" s="3"/>
    </row>
    <row r="13" spans="1:7">
      <c r="A13" s="3" t="s">
        <v>39</v>
      </c>
      <c r="B13" s="3">
        <v>180121</v>
      </c>
      <c r="C13" s="7">
        <v>6512018</v>
      </c>
      <c r="D13" s="3">
        <v>2.77</v>
      </c>
    </row>
    <row r="14" spans="1:7">
      <c r="A14" s="3" t="s">
        <v>40</v>
      </c>
    </row>
    <row r="15" spans="1:7">
      <c r="A15" s="3" t="s">
        <v>41</v>
      </c>
    </row>
    <row r="16" spans="1:7">
      <c r="A16" s="3" t="s">
        <v>42</v>
      </c>
    </row>
    <row r="17" spans="1:4">
      <c r="A17" s="3" t="s">
        <v>43</v>
      </c>
      <c r="B17" s="3">
        <v>235717</v>
      </c>
      <c r="C17" s="7">
        <v>7211175</v>
      </c>
      <c r="D17" s="3">
        <v>3.27</v>
      </c>
    </row>
    <row r="18" spans="1:4">
      <c r="A18" s="3" t="s">
        <v>44</v>
      </c>
    </row>
    <row r="19" spans="1:4">
      <c r="A19" s="3" t="s">
        <v>45</v>
      </c>
      <c r="B19" s="3">
        <v>317600</v>
      </c>
      <c r="D19" s="3">
        <v>4.0999999999999996</v>
      </c>
    </row>
    <row r="20" spans="1:4">
      <c r="A20" s="3" t="s">
        <v>46</v>
      </c>
    </row>
    <row r="21" spans="1:4">
      <c r="A21" s="3" t="s">
        <v>47</v>
      </c>
      <c r="B21" s="3">
        <v>292100</v>
      </c>
      <c r="C21" s="7">
        <v>8195393</v>
      </c>
    </row>
    <row r="22" spans="1:4">
      <c r="A22" s="3" t="s">
        <v>48</v>
      </c>
    </row>
    <row r="23" spans="1:4">
      <c r="A23" s="3" t="s">
        <v>49</v>
      </c>
    </row>
    <row r="24" spans="1:4">
      <c r="A24" s="3" t="s">
        <v>50</v>
      </c>
    </row>
    <row r="25" spans="1:4">
      <c r="A25" s="3" t="s">
        <v>51</v>
      </c>
      <c r="B25" s="3">
        <v>341700</v>
      </c>
      <c r="C25" s="7">
        <v>9192566</v>
      </c>
    </row>
    <row r="26" spans="1:4">
      <c r="A26" s="3" t="s">
        <v>52</v>
      </c>
    </row>
    <row r="27" spans="1:4">
      <c r="A27" s="3" t="s">
        <v>53</v>
      </c>
    </row>
    <row r="28" spans="1:4">
      <c r="A28" s="3" t="s">
        <v>54</v>
      </c>
    </row>
    <row r="29" spans="1:4">
      <c r="A29" s="3" t="s">
        <v>55</v>
      </c>
      <c r="B29" s="3">
        <v>462600</v>
      </c>
      <c r="C29" s="7">
        <v>10444078</v>
      </c>
    </row>
    <row r="30" spans="1:4">
      <c r="A30" s="3" t="s">
        <v>56</v>
      </c>
    </row>
    <row r="31" spans="1:4">
      <c r="A31" s="3" t="s">
        <v>57</v>
      </c>
      <c r="B31" s="3">
        <v>474000</v>
      </c>
      <c r="D31" s="3">
        <v>4.0999999999999996</v>
      </c>
    </row>
    <row r="32" spans="1:4">
      <c r="A32" s="3" t="s">
        <v>58</v>
      </c>
    </row>
    <row r="33" spans="1:3">
      <c r="A33" s="3" t="s">
        <v>59</v>
      </c>
      <c r="B33" s="3">
        <v>500518</v>
      </c>
      <c r="C33" s="7">
        <v>11924433.609999999</v>
      </c>
    </row>
    <row r="34" spans="1:3">
      <c r="A34" s="3" t="s">
        <v>60</v>
      </c>
    </row>
    <row r="35" spans="1:3">
      <c r="A35" s="3" t="s">
        <v>61</v>
      </c>
      <c r="B35" s="3">
        <v>527947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9"/>
  <sheetViews>
    <sheetView workbookViewId="0"/>
  </sheetViews>
  <sheetFormatPr defaultColWidth="12.5703125" defaultRowHeight="15.75" customHeight="1"/>
  <cols>
    <col min="2" max="2" width="20.42578125" customWidth="1"/>
  </cols>
  <sheetData>
    <row r="1" spans="1:2" ht="12.75">
      <c r="A1" s="3" t="s">
        <v>15</v>
      </c>
      <c r="B1" s="3" t="s">
        <v>9</v>
      </c>
    </row>
    <row r="2" spans="1:2" ht="15.75" customHeight="1">
      <c r="A2" s="5">
        <v>2015</v>
      </c>
      <c r="B2" s="6">
        <v>4.9000000000000004</v>
      </c>
    </row>
    <row r="3" spans="1:2" ht="15.75" customHeight="1">
      <c r="A3" s="5">
        <v>2016</v>
      </c>
      <c r="B3" s="6">
        <v>4.9000000000000004</v>
      </c>
    </row>
    <row r="4" spans="1:2" ht="15.75" customHeight="1">
      <c r="A4" s="5">
        <v>2017</v>
      </c>
      <c r="B4" s="6">
        <v>5</v>
      </c>
    </row>
    <row r="5" spans="1:2" ht="15.75" customHeight="1">
      <c r="A5" s="5">
        <v>2018</v>
      </c>
      <c r="B5" s="6">
        <v>5</v>
      </c>
    </row>
    <row r="6" spans="1:2" ht="15.75" customHeight="1">
      <c r="A6" s="5">
        <v>2019</v>
      </c>
      <c r="B6" s="6">
        <v>4.8</v>
      </c>
    </row>
    <row r="7" spans="1:2" ht="15.75" customHeight="1">
      <c r="A7" s="5">
        <v>2020</v>
      </c>
      <c r="B7" s="6">
        <v>4.5999999999999996</v>
      </c>
    </row>
    <row r="8" spans="1:2" ht="15.75" customHeight="1">
      <c r="A8" s="5">
        <v>2021</v>
      </c>
      <c r="B8" s="6">
        <v>4.3</v>
      </c>
    </row>
    <row r="9" spans="1:2" ht="15.75" customHeight="1">
      <c r="A9" s="5">
        <v>2022</v>
      </c>
      <c r="B9" s="6">
        <v>4.4000000000000004</v>
      </c>
    </row>
  </sheetData>
  <autoFilter ref="A1:B1000" xr:uid="{00000000-0009-0000-0000-000005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9"/>
  <sheetViews>
    <sheetView workbookViewId="0"/>
  </sheetViews>
  <sheetFormatPr defaultColWidth="12.5703125" defaultRowHeight="15.75" customHeight="1"/>
  <cols>
    <col min="2" max="2" width="15.42578125" customWidth="1"/>
  </cols>
  <sheetData>
    <row r="1" spans="1:2">
      <c r="A1" s="14" t="s">
        <v>15</v>
      </c>
      <c r="B1" s="14" t="s">
        <v>17</v>
      </c>
    </row>
    <row r="2" spans="1:2">
      <c r="A2" s="14">
        <v>2015</v>
      </c>
      <c r="B2" s="14">
        <v>1502189</v>
      </c>
    </row>
    <row r="3" spans="1:2">
      <c r="A3" s="14">
        <v>2016</v>
      </c>
      <c r="B3" s="14">
        <v>1574448</v>
      </c>
    </row>
    <row r="4" spans="1:2">
      <c r="A4" s="14">
        <v>2017</v>
      </c>
      <c r="B4" s="15">
        <v>1355034</v>
      </c>
    </row>
    <row r="5" spans="1:2">
      <c r="A5" s="14">
        <v>2018</v>
      </c>
      <c r="B5" s="15">
        <v>1435435</v>
      </c>
    </row>
    <row r="6" spans="1:2">
      <c r="A6" s="14">
        <v>2019</v>
      </c>
      <c r="B6" s="14">
        <v>1526893</v>
      </c>
    </row>
    <row r="7" spans="1:2">
      <c r="A7" s="14">
        <v>2020</v>
      </c>
      <c r="B7" s="14">
        <v>1709524</v>
      </c>
    </row>
    <row r="8" spans="1:2">
      <c r="A8" s="14">
        <v>2021</v>
      </c>
      <c r="B8" s="14">
        <v>1708088</v>
      </c>
    </row>
    <row r="9" spans="1:2">
      <c r="A9" s="14">
        <v>2022</v>
      </c>
      <c r="B9" s="14">
        <v>2158100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 Description</vt:lpstr>
      <vt:lpstr>Sheet4</vt:lpstr>
      <vt:lpstr>Sheet5</vt:lpstr>
      <vt:lpstr>Summary</vt:lpstr>
      <vt:lpstr>Vietnam GDP Growth Rate</vt:lpstr>
      <vt:lpstr>Outstanding Green Credit</vt:lpstr>
      <vt:lpstr>QUARTERLY DATA RESORT</vt:lpstr>
      <vt:lpstr>FDI Net Inflow</vt:lpstr>
      <vt:lpstr>Gov BudgetTổng chi NSNN</vt:lpstr>
      <vt:lpstr>Inflation, consumer prices (ann</vt:lpstr>
      <vt:lpstr>Life Expectancy</vt:lpstr>
      <vt:lpstr>Labor Force Participation Rate</vt:lpstr>
      <vt:lpstr>Urbanization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Dang Quang</cp:lastModifiedBy>
  <dcterms:modified xsi:type="dcterms:W3CDTF">2023-11-10T05:45:04Z</dcterms:modified>
</cp:coreProperties>
</file>