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委托书" sheetId="5" r:id="rId1"/>
    <sheet name="报关单" sheetId="1" r:id="rId2"/>
    <sheet name="发票" sheetId="3" r:id="rId3"/>
    <sheet name="申报要素" sheetId="6" r:id="rId4"/>
    <sheet name="合同" sheetId="2" r:id="rId5"/>
    <sheet name="箱单" sheetId="4" r:id="rId6"/>
    <sheet name="填制规范" sheetId="7" r:id="rId7"/>
    <sheet name="Sheet1" sheetId="8" r:id="rId8"/>
  </sheets>
  <definedNames>
    <definedName name="_xlnm.Print_Area" localSheetId="1">报关单!$A$1:$S$25</definedName>
    <definedName name="_xlnm.Print_Area" localSheetId="0">委托书!$A$1:$J$49</definedName>
    <definedName name="_xlnm.Print_Area" localSheetId="3">申报要素!$A$7:$I$24</definedName>
    <definedName name="_xlnm.Print_Area" localSheetId="4">合同!$A$1:$I$59</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<sst xmlns="http://schemas.openxmlformats.org/spreadsheetml/2006/main" count="404" uniqueCount="335">
  <si>
    <t>代 理 报 关 委 托 书</t>
  </si>
  <si>
    <t>编号：00451437006</t>
  </si>
  <si>
    <r>
      <rPr>
        <sz val="10"/>
        <rFont val="宋体"/>
        <charset val="134"/>
      </rPr>
      <t xml:space="preserve">     我单位现  </t>
    </r>
    <r>
      <rPr>
        <b/>
        <sz val="10"/>
        <rFont val="宋体"/>
        <charset val="134"/>
      </rPr>
      <t>A</t>
    </r>
    <r>
      <rPr>
        <sz val="10"/>
        <rFont val="宋体"/>
        <charset val="134"/>
      </rPr>
      <t xml:space="preserve">   (A逐票、B长期)委托贵公司代理   </t>
    </r>
    <r>
      <rPr>
        <b/>
        <sz val="10"/>
        <rFont val="宋体"/>
        <charset val="134"/>
      </rPr>
      <t>AB</t>
    </r>
    <r>
      <rPr>
        <sz val="10"/>
        <rFont val="宋体"/>
        <charset val="134"/>
      </rPr>
      <t xml:space="preserve">  等通关事宜。（A、填单申报 B、辅助查验 C、</t>
    </r>
  </si>
  <si>
    <t>垫缴税款 D、办理海关证明联 E、审批手册 F、核销手册 G、申办减免税手续 H、其他 ）详见《委托报关协</t>
  </si>
  <si>
    <t>议》。</t>
  </si>
  <si>
    <t xml:space="preserve">    我单位保证遵守《海关法》和国家有关法规，保证所提供的情况真实、完整、单货相符，无侵犯他</t>
  </si>
  <si>
    <t>人知识产权的行为。否则，愿承担相关法律责任。</t>
  </si>
  <si>
    <t xml:space="preserve">    本委托书有效期自签字之日起至     </t>
  </si>
  <si>
    <t xml:space="preserve">    2026 年 12 月 31 日止。</t>
  </si>
  <si>
    <t>委托方（盖章）：</t>
  </si>
  <si>
    <t>法定代表人或其授权签署《代理报关委托书》的人（签字）</t>
  </si>
  <si>
    <t xml:space="preserve">   委 托 报 关 协 议</t>
  </si>
  <si>
    <t>为明确委托报关具体事项和各自责任，双方经平等协商签定协议如下：</t>
  </si>
  <si>
    <t>委托方</t>
  </si>
  <si>
    <t>被委托方</t>
  </si>
  <si>
    <t>主要货物名称</t>
  </si>
  <si>
    <t>*报关单编码</t>
  </si>
  <si>
    <t>HS编码</t>
  </si>
  <si>
    <t>收到单证日期</t>
  </si>
  <si>
    <t>货物总价</t>
  </si>
  <si>
    <t>收到单证情况</t>
  </si>
  <si>
    <t>合同□√</t>
  </si>
  <si>
    <t>发票□√</t>
  </si>
  <si>
    <t>进出口日期</t>
  </si>
  <si>
    <t>装箱清单□√</t>
  </si>
  <si>
    <t>提（运）单□</t>
  </si>
  <si>
    <t>提单号</t>
  </si>
  <si>
    <t>加工贸易手册□</t>
  </si>
  <si>
    <t>许可证件□</t>
  </si>
  <si>
    <t>贸易方式</t>
  </si>
  <si>
    <t xml:space="preserve">  其他</t>
  </si>
  <si>
    <t>原产地/货源地</t>
  </si>
  <si>
    <t>报关收费</t>
  </si>
  <si>
    <t xml:space="preserve">  人民币：       元</t>
  </si>
  <si>
    <t>其他要求：</t>
  </si>
  <si>
    <t>承诺说明：</t>
  </si>
  <si>
    <t>背面所列通用条款是本协议不可分割的一部分，对本协议的签署构成了对背面通用条款的同意。</t>
  </si>
  <si>
    <t>委托方业务签章：</t>
  </si>
  <si>
    <t>被委托方业务签章：</t>
  </si>
  <si>
    <t>经办人签章：</t>
  </si>
  <si>
    <t>经办报关员签章：</t>
  </si>
  <si>
    <t>联系电话：</t>
  </si>
  <si>
    <t xml:space="preserve">  （白联：海关留存、黄联：被委托方留存、红联：委托方留存）</t>
  </si>
  <si>
    <t>中国报关协会监制</t>
  </si>
  <si>
    <t>中华人民共和国海关出口货物报关单</t>
  </si>
  <si>
    <t>预录入编号：</t>
  </si>
  <si>
    <t>申报口岸:</t>
  </si>
  <si>
    <t>海关编号:</t>
  </si>
  <si>
    <t>境内发货人</t>
  </si>
  <si>
    <t>9144030078527617XT</t>
  </si>
  <si>
    <t>出境关别</t>
  </si>
  <si>
    <t>(    )</t>
  </si>
  <si>
    <t>出口日期</t>
  </si>
  <si>
    <t>申报日期</t>
  </si>
  <si>
    <t>备案号</t>
  </si>
  <si>
    <t>签约地点：</t>
  </si>
  <si>
    <t>深圳</t>
  </si>
  <si>
    <t>深圳市比苛电池有限公司</t>
  </si>
  <si>
    <t>成交方式:</t>
  </si>
  <si>
    <t>SHENZHEN</t>
  </si>
  <si>
    <t>付款条件：</t>
  </si>
  <si>
    <t>电汇</t>
  </si>
  <si>
    <t>境外收货人</t>
  </si>
  <si>
    <t>AEO：</t>
  </si>
  <si>
    <t>运输方式</t>
  </si>
  <si>
    <t>运输工具名称及航次号</t>
  </si>
  <si>
    <t>提运单号</t>
  </si>
  <si>
    <t>卖方公司：</t>
  </si>
  <si>
    <t>?</t>
  </si>
  <si>
    <t>卖方地址：</t>
  </si>
  <si>
    <t>深圳市龙华区民塘路328号鸿荣源北路中心B座9层</t>
  </si>
  <si>
    <t>生产销售单位</t>
  </si>
  <si>
    <t>监管方式</t>
  </si>
  <si>
    <t>征免性质</t>
  </si>
  <si>
    <t>许可证号</t>
  </si>
  <si>
    <t>卖方电话：</t>
  </si>
  <si>
    <t>0755-86670672</t>
  </si>
  <si>
    <t>卖方传真：</t>
  </si>
  <si>
    <t>0755-86670609</t>
  </si>
  <si>
    <t>一般贸易</t>
  </si>
  <si>
    <t>一般征税</t>
  </si>
  <si>
    <t>买方公司：</t>
  </si>
  <si>
    <t>合同协议号</t>
  </si>
  <si>
    <t>贸易国(地区)</t>
  </si>
  <si>
    <t>运抵国(地区)</t>
  </si>
  <si>
    <t>指运港</t>
  </si>
  <si>
    <t>离境口岸</t>
  </si>
  <si>
    <t>(    )跨境的才需要申报</t>
  </si>
  <si>
    <t>买方地址：</t>
  </si>
  <si>
    <t>ROOM 1804 BEVERLY HOUSE 93-107 LOCKHART ROAD,WANCHAI HK</t>
  </si>
  <si>
    <t>PK-260512003</t>
  </si>
  <si>
    <t>阿根廷</t>
  </si>
  <si>
    <t>买方电话：</t>
  </si>
  <si>
    <t>买方传真：</t>
  </si>
  <si>
    <t>包装种类</t>
  </si>
  <si>
    <t>件数</t>
  </si>
  <si>
    <t>毛重（千克）</t>
  </si>
  <si>
    <t>净重（千克）</t>
  </si>
  <si>
    <t>成交方式</t>
  </si>
  <si>
    <t>(  )</t>
  </si>
  <si>
    <t>运费</t>
  </si>
  <si>
    <t>保费</t>
  </si>
  <si>
    <t>杂费</t>
  </si>
  <si>
    <t>报关简称：</t>
  </si>
  <si>
    <t>报关全称：</t>
  </si>
  <si>
    <t>纸箱</t>
  </si>
  <si>
    <t>FOB</t>
  </si>
  <si>
    <t>境外收货人：</t>
  </si>
  <si>
    <t>境外收货人通常指签订并执行出口贸易合同中的买方或合同指定的收货人，名称一般填报英文名称，检验检疫要求填报其他外文名称的，在英文名称后填报，以半角括号分隔。</t>
  </si>
  <si>
    <t>随附单证及编号</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</si>
  <si>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</si>
  <si>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</si>
  <si>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境外收货人完整显示：</t>
  </si>
  <si>
    <t>检验检疫附加编号：</t>
  </si>
  <si>
    <t>通过以下网站输入10位HS编号，再根据申报要素细分确定3位检疫附加编号</t>
  </si>
  <si>
    <t>标记唛码及备注：</t>
  </si>
  <si>
    <t>检疫局网址-编码查询：</t>
  </si>
  <si>
    <t>https://e-service.shciq.gov.cn/shesp/</t>
  </si>
  <si>
    <t>备注：</t>
  </si>
  <si>
    <t>查申报要素网址：</t>
  </si>
  <si>
    <t>http://www.hscode.net/IntegrateQueries/QueryYS/</t>
  </si>
  <si>
    <t>报关联系电话：</t>
  </si>
  <si>
    <t>合计：</t>
  </si>
  <si>
    <r>
      <rPr>
        <sz val="10"/>
        <color rgb="FFFF0000"/>
        <rFont val="宋体"/>
        <charset val="134"/>
      </rPr>
      <t>贸易国：</t>
    </r>
    <r>
      <rPr>
        <sz val="10"/>
        <rFont val="宋体"/>
        <charset val="134"/>
      </rPr>
      <t>出口是指</t>
    </r>
    <r>
      <rPr>
        <sz val="10"/>
        <color rgb="FFFF000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</si>
  <si>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</si>
  <si>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</si>
  <si>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</si>
  <si>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</si>
  <si>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</si>
  <si>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项号</t>
  </si>
  <si>
    <t>商品编号</t>
  </si>
  <si>
    <t>商品名称及规格型号</t>
  </si>
  <si>
    <t>数量及单位</t>
  </si>
  <si>
    <t>单价/总价/币制</t>
  </si>
  <si>
    <t>原产国（地区）</t>
  </si>
  <si>
    <t>最终目的国（地区）</t>
  </si>
  <si>
    <t>境内货源地</t>
  </si>
  <si>
    <t>征免</t>
  </si>
  <si>
    <t>净重</t>
  </si>
  <si>
    <t>毛重</t>
  </si>
  <si>
    <t>8506101210</t>
  </si>
  <si>
    <t>碱性电池</t>
  </si>
  <si>
    <t>中国</t>
  </si>
  <si>
    <t>东莞其他</t>
  </si>
  <si>
    <t>照章征税</t>
  </si>
  <si>
    <t>1|2|玩具用|圆柱形|碱性锌锰|PKCELL|LR03|650mAh|不含汞|1.5V|</t>
  </si>
  <si>
    <t>个</t>
  </si>
  <si>
    <t>美元</t>
  </si>
  <si>
    <t>1|2|玩具用|圆柱形|碱性锌锰|PKCELL|LR6|1800mAh|不含汞|1.5V|</t>
  </si>
  <si>
    <t>1|2|玩具用|圆柱形|碱性锌锰|PKCELL|23A|50mAh|不含汞|12V|</t>
  </si>
  <si>
    <t>8506500090</t>
  </si>
  <si>
    <t>锂锰扣式电池</t>
  </si>
  <si>
    <t>1|2|玩具用|纽扣形|二氧化锰+铁+锂|PKCELL|CR2032|210mAh|不含汞|3.0V|</t>
  </si>
  <si>
    <t>表格制作单位：深圳市长来运报关有限公司QQ1152276688</t>
  </si>
  <si>
    <t>發票
INVOICE</t>
  </si>
  <si>
    <t>編   號
NO:</t>
  </si>
  <si>
    <t>商  號
Sold to Massrs:</t>
  </si>
  <si>
    <t>日  期
DATE:</t>
  </si>
  <si>
    <t>成交方式：</t>
  </si>
  <si>
    <t>標記號碼
Mark &amp; No</t>
  </si>
  <si>
    <t>貨物名稱
Description</t>
  </si>
  <si>
    <t>數量
Quantity</t>
  </si>
  <si>
    <t>單價
Unit price</t>
  </si>
  <si>
    <t>總金額
Amount</t>
  </si>
  <si>
    <t>TOTAL:</t>
  </si>
  <si>
    <t>唛头
Marks</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</si>
  <si>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</si>
  <si>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</si>
  <si>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</si>
  <si>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</si>
  <si>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</si>
  <si>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</si>
  <si>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</si>
  <si>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</si>
  <si>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</si>
  <si>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</si>
  <si>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</si>
  <si>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品牌类型</t>
  </si>
  <si>
    <t>出口享惠情况</t>
  </si>
  <si>
    <t>其他申报要素</t>
  </si>
  <si>
    <t>0无品牌</t>
  </si>
  <si>
    <t>0不享惠</t>
  </si>
  <si>
    <t>1境内自主</t>
  </si>
  <si>
    <t>1享惠</t>
  </si>
  <si>
    <t>2境内收购</t>
  </si>
  <si>
    <t>2不确定享惠</t>
  </si>
  <si>
    <t>3境外贴牌</t>
  </si>
  <si>
    <t>4境外其他</t>
  </si>
  <si>
    <r>
      <rPr>
        <b/>
        <sz val="24"/>
        <rFont val="宋体"/>
        <charset val="134"/>
      </rPr>
      <t>合</t>
    </r>
    <r>
      <rPr>
        <b/>
        <sz val="24"/>
        <rFont val="Times New Roman"/>
        <charset val="0"/>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0"/>
      </rPr>
      <t>CONTRACT</t>
    </r>
  </si>
  <si>
    <r>
      <rPr>
        <sz val="11"/>
        <rFont val="Times New Roman"/>
        <charset val="0"/>
      </rPr>
      <t xml:space="preserve">       </t>
    </r>
    <r>
      <rPr>
        <sz val="11"/>
        <rFont val="宋体"/>
        <charset val="134"/>
      </rPr>
      <t>卖</t>
    </r>
    <r>
      <rPr>
        <sz val="11"/>
        <rFont val="Times New Roman"/>
        <charset val="0"/>
      </rPr>
      <t xml:space="preserve">    </t>
    </r>
    <r>
      <rPr>
        <sz val="11"/>
        <rFont val="宋体"/>
        <charset val="134"/>
      </rPr>
      <t>方：</t>
    </r>
  </si>
  <si>
    <t xml:space="preserve">    Sellers:</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</si>
  <si>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</si>
  <si>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Address:  </t>
  </si>
  <si>
    <r>
      <rPr>
        <sz val="11"/>
        <rFont val="Times New Roman"/>
        <charset val="0"/>
      </rPr>
      <t xml:space="preserve">    </t>
    </r>
    <r>
      <rPr>
        <sz val="11"/>
        <rFont val="宋体"/>
        <charset val="134"/>
      </rPr>
      <t>合同号码</t>
    </r>
  </si>
  <si>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</si>
  <si>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t>传  真</t>
  </si>
  <si>
    <t xml:space="preserve">  Contract No:</t>
  </si>
  <si>
    <t xml:space="preserve">    TEL:</t>
  </si>
  <si>
    <t>FAX:</t>
  </si>
  <si>
    <r>
      <rPr>
        <sz val="11"/>
        <rFont val="Times New Roman"/>
        <charset val="0"/>
      </rPr>
      <t xml:space="preserve">    </t>
    </r>
    <r>
      <rPr>
        <sz val="11"/>
        <rFont val="宋体"/>
        <charset val="134"/>
      </rPr>
      <t>日</t>
    </r>
    <r>
      <rPr>
        <sz val="11"/>
        <rFont val="Times New Roman"/>
        <charset val="0"/>
      </rPr>
      <t xml:space="preserve">     </t>
    </r>
    <r>
      <rPr>
        <sz val="11"/>
        <rFont val="宋体"/>
        <charset val="134"/>
      </rPr>
      <t>期</t>
    </r>
  </si>
  <si>
    <r>
      <rPr>
        <sz val="11"/>
        <rFont val="宋体"/>
        <charset val="134"/>
      </rPr>
      <t xml:space="preserve">  买</t>
    </r>
    <r>
      <rPr>
        <sz val="11"/>
        <rFont val="Times New Roman"/>
        <charset val="0"/>
      </rPr>
      <t xml:space="preserve">  </t>
    </r>
    <r>
      <rPr>
        <sz val="11"/>
        <rFont val="宋体"/>
        <charset val="134"/>
      </rPr>
      <t>方：</t>
    </r>
  </si>
  <si>
    <t xml:space="preserve">    Date:</t>
  </si>
  <si>
    <r>
      <rPr>
        <sz val="11"/>
        <rFont val="Times New Roman"/>
        <charset val="0"/>
      </rPr>
      <t xml:space="preserve">  Buyers</t>
    </r>
    <r>
      <rPr>
        <sz val="11"/>
        <rFont val="宋体"/>
        <charset val="134"/>
      </rPr>
      <t>：</t>
    </r>
  </si>
  <si>
    <t>签约地点</t>
  </si>
  <si>
    <r>
      <rPr>
        <sz val="11"/>
        <rFont val="Times New Roman"/>
        <charset val="0"/>
      </rPr>
      <t xml:space="preserve">  </t>
    </r>
    <r>
      <rPr>
        <sz val="11"/>
        <rFont val="宋体"/>
        <charset val="134"/>
      </rPr>
      <t>地</t>
    </r>
    <r>
      <rPr>
        <sz val="11"/>
        <rFont val="Times New Roman"/>
        <charset val="0"/>
      </rPr>
      <t xml:space="preserve">   </t>
    </r>
    <r>
      <rPr>
        <sz val="11"/>
        <rFont val="宋体"/>
        <charset val="134"/>
      </rPr>
      <t>址：</t>
    </r>
  </si>
  <si>
    <t xml:space="preserve">  Signed at:</t>
  </si>
  <si>
    <t>Address:</t>
  </si>
  <si>
    <t>成交方式：
Trade Term:</t>
  </si>
  <si>
    <r>
      <rPr>
        <sz val="11"/>
        <rFont val="Times New Roman"/>
        <charset val="0"/>
      </rPr>
      <t xml:space="preserve"> </t>
    </r>
    <r>
      <rPr>
        <sz val="11"/>
        <rFont val="宋体"/>
        <charset val="134"/>
      </rPr>
      <t>电</t>
    </r>
    <r>
      <rPr>
        <sz val="11"/>
        <rFont val="Times New Roman"/>
        <charset val="0"/>
      </rPr>
      <t xml:space="preserve">   </t>
    </r>
    <r>
      <rPr>
        <sz val="11"/>
        <rFont val="宋体"/>
        <charset val="134"/>
      </rPr>
      <t>话</t>
    </r>
    <r>
      <rPr>
        <sz val="11"/>
        <rFont val="Times New Roman"/>
        <charset val="0"/>
      </rPr>
      <t xml:space="preserve"> </t>
    </r>
  </si>
  <si>
    <r>
      <rPr>
        <sz val="10"/>
        <rFont val="Times New Roman"/>
        <charset val="0"/>
      </rPr>
      <t xml:space="preserve">  </t>
    </r>
    <r>
      <rPr>
        <sz val="10"/>
        <rFont val="宋体"/>
        <charset val="134"/>
      </rPr>
      <t>传</t>
    </r>
    <r>
      <rPr>
        <sz val="10"/>
        <rFont val="Times New Roman"/>
        <charset val="0"/>
      </rPr>
      <t xml:space="preserve">  </t>
    </r>
    <r>
      <rPr>
        <sz val="10"/>
        <rFont val="宋体"/>
        <charset val="134"/>
      </rPr>
      <t>真</t>
    </r>
    <r>
      <rPr>
        <sz val="10"/>
        <rFont val="Times New Roman"/>
        <charset val="0"/>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</si>
  <si>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</si>
  <si>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</si>
  <si>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</si>
  <si>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0"/>
      </rPr>
      <t>(1)</t>
    </r>
    <r>
      <rPr>
        <sz val="11"/>
        <rFont val="宋体"/>
        <charset val="134"/>
      </rPr>
      <t>货物名称</t>
    </r>
  </si>
  <si>
    <r>
      <rPr>
        <sz val="11"/>
        <rFont val="Times New Roman"/>
        <charset val="0"/>
      </rPr>
      <t xml:space="preserve">(2) </t>
    </r>
    <r>
      <rPr>
        <sz val="11"/>
        <rFont val="宋体"/>
        <charset val="134"/>
      </rPr>
      <t>数</t>
    </r>
    <r>
      <rPr>
        <sz val="11"/>
        <rFont val="Times New Roman"/>
        <charset val="0"/>
      </rPr>
      <t xml:space="preserve"> </t>
    </r>
    <r>
      <rPr>
        <sz val="11"/>
        <rFont val="宋体"/>
        <charset val="134"/>
      </rPr>
      <t>量</t>
    </r>
  </si>
  <si>
    <r>
      <rPr>
        <sz val="11"/>
        <rFont val="Times New Roman"/>
        <charset val="0"/>
      </rPr>
      <t>(3)</t>
    </r>
    <r>
      <rPr>
        <sz val="11"/>
        <rFont val="宋体"/>
        <charset val="134"/>
      </rPr>
      <t>单</t>
    </r>
    <r>
      <rPr>
        <sz val="11"/>
        <rFont val="Times New Roman"/>
        <charset val="0"/>
      </rPr>
      <t xml:space="preserve"> </t>
    </r>
    <r>
      <rPr>
        <sz val="11"/>
        <rFont val="宋体"/>
        <charset val="134"/>
      </rPr>
      <t>位</t>
    </r>
  </si>
  <si>
    <r>
      <rPr>
        <sz val="11"/>
        <rFont val="Times New Roman"/>
        <charset val="0"/>
      </rPr>
      <t>(4)</t>
    </r>
    <r>
      <rPr>
        <sz val="11"/>
        <rFont val="宋体"/>
        <charset val="134"/>
      </rPr>
      <t>单价</t>
    </r>
  </si>
  <si>
    <r>
      <rPr>
        <sz val="11"/>
        <rFont val="Times New Roman"/>
        <charset val="0"/>
      </rPr>
      <t xml:space="preserve"> (5)   </t>
    </r>
    <r>
      <rPr>
        <sz val="11"/>
        <rFont val="宋体"/>
        <charset val="134"/>
      </rPr>
      <t>金</t>
    </r>
    <r>
      <rPr>
        <sz val="11"/>
        <rFont val="Times New Roman"/>
        <charset val="0"/>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</si>
  <si>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</si>
  <si>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</si>
  <si>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</si>
  <si>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</si>
  <si>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</si>
  <si>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0"/>
      </rPr>
      <t xml:space="preserve"> 2 %</t>
    </r>
    <r>
      <rPr>
        <sz val="10"/>
        <rFont val="宋体"/>
        <charset val="134"/>
      </rPr>
      <t>的增减。</t>
    </r>
  </si>
  <si>
    <r>
      <rPr>
        <b/>
        <sz val="12"/>
        <rFont val="Times New Roman"/>
        <charset val="0"/>
      </rPr>
      <t xml:space="preserve">   </t>
    </r>
    <r>
      <rPr>
        <b/>
        <sz val="12"/>
        <rFont val="宋体"/>
        <charset val="134"/>
      </rPr>
      <t>总</t>
    </r>
    <r>
      <rPr>
        <b/>
        <sz val="12"/>
        <rFont val="Times New Roman"/>
        <charset val="0"/>
      </rPr>
      <t xml:space="preserve">      </t>
    </r>
    <r>
      <rPr>
        <b/>
        <sz val="12"/>
        <rFont val="宋体"/>
        <charset val="134"/>
      </rPr>
      <t>值</t>
    </r>
  </si>
  <si>
    <t xml:space="preserve">2  % more or less both in amount and quantity allowed.                    </t>
  </si>
  <si>
    <t>Total Amount:</t>
  </si>
  <si>
    <t>(6)合同总值（大写）</t>
  </si>
  <si>
    <t xml:space="preserve">Total Value in Word:  FORTY TWO THOUSAND FOUR HUNDRED AND SEVENTY THREE AND CENTS TWENTY EIGHT ONLY. </t>
  </si>
  <si>
    <r>
      <rPr>
        <sz val="12"/>
        <rFont val="Times New Roman"/>
        <charset val="0"/>
      </rPr>
      <t>(7)</t>
    </r>
    <r>
      <rPr>
        <sz val="12"/>
        <rFont val="宋体"/>
        <charset val="134"/>
      </rPr>
      <t>包装及唛头</t>
    </r>
  </si>
  <si>
    <r>
      <rPr>
        <sz val="10"/>
        <rFont val="Times New Roman"/>
        <charset val="0"/>
      </rPr>
      <t xml:space="preserve">Packing and shipping Marks:  </t>
    </r>
    <r>
      <rPr>
        <sz val="12"/>
        <rFont val="Times New Roman"/>
        <charset val="0"/>
      </rPr>
      <t xml:space="preserve"> </t>
    </r>
  </si>
  <si>
    <r>
      <rPr>
        <sz val="12"/>
        <rFont val="Times New Roman"/>
        <charset val="0"/>
      </rPr>
      <t>(8)</t>
    </r>
    <r>
      <rPr>
        <sz val="12"/>
        <rFont val="宋体"/>
        <charset val="134"/>
      </rPr>
      <t>装运期</t>
    </r>
  </si>
  <si>
    <t xml:space="preserve">Time of Shipment:    </t>
  </si>
  <si>
    <t>之前</t>
  </si>
  <si>
    <r>
      <rPr>
        <sz val="12"/>
        <rFont val="Times New Roman"/>
        <charset val="0"/>
      </rPr>
      <t>(9)</t>
    </r>
    <r>
      <rPr>
        <sz val="12"/>
        <rFont val="宋体"/>
        <charset val="134"/>
      </rPr>
      <t>装运口岸和目的地</t>
    </r>
    <r>
      <rPr>
        <sz val="12"/>
        <rFont val="Times New Roman"/>
        <charset val="0"/>
      </rPr>
      <t xml:space="preserve">           </t>
    </r>
    <r>
      <rPr>
        <sz val="12"/>
        <rFont val="宋体"/>
        <charset val="134"/>
      </rPr>
      <t>深圳</t>
    </r>
    <r>
      <rPr>
        <sz val="12"/>
        <rFont val="Times New Roman"/>
        <charset val="0"/>
      </rPr>
      <t>---</t>
    </r>
  </si>
  <si>
    <t>准许分批与转船。</t>
  </si>
  <si>
    <t>Loading Port &amp; Destination:From  Shenzhen-- To Hongkong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</si>
  <si>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</si>
  <si>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</si>
  <si>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</si>
  <si>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</si>
  <si>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0"/>
      </rPr>
      <t>(12)</t>
    </r>
    <r>
      <rPr>
        <sz val="12"/>
        <rFont val="宋体"/>
        <charset val="134"/>
      </rPr>
      <t>装运标记</t>
    </r>
  </si>
  <si>
    <t>Shipping Marks:</t>
  </si>
  <si>
    <r>
      <rPr>
        <sz val="12"/>
        <rFont val="Times New Roman"/>
        <charset val="0"/>
      </rPr>
      <t xml:space="preserve">    </t>
    </r>
    <r>
      <rPr>
        <sz val="12"/>
        <rFont val="宋体"/>
        <charset val="134"/>
      </rPr>
      <t>买</t>
    </r>
    <r>
      <rPr>
        <sz val="12"/>
        <rFont val="Times New Roman"/>
        <charset val="0"/>
      </rPr>
      <t xml:space="preserve">  </t>
    </r>
    <r>
      <rPr>
        <sz val="12"/>
        <rFont val="宋体"/>
        <charset val="134"/>
      </rPr>
      <t>方</t>
    </r>
  </si>
  <si>
    <r>
      <rPr>
        <sz val="12"/>
        <rFont val="Times New Roman"/>
        <charset val="0"/>
      </rPr>
      <t xml:space="preserve">    </t>
    </r>
    <r>
      <rPr>
        <sz val="12"/>
        <rFont val="宋体"/>
        <charset val="134"/>
      </rPr>
      <t>卖</t>
    </r>
    <r>
      <rPr>
        <sz val="12"/>
        <rFont val="Times New Roman"/>
        <charset val="0"/>
      </rPr>
      <t xml:space="preserve">  </t>
    </r>
    <r>
      <rPr>
        <sz val="12"/>
        <rFont val="宋体"/>
        <charset val="134"/>
      </rPr>
      <t>方</t>
    </r>
  </si>
  <si>
    <t>THE BUYERS</t>
  </si>
  <si>
    <r>
      <rPr>
        <sz val="12"/>
        <rFont val="Times New Roman"/>
        <charset val="0"/>
      </rPr>
      <t xml:space="preserve">  </t>
    </r>
    <r>
      <rPr>
        <u/>
        <sz val="12"/>
        <rFont val="Times New Roman"/>
        <charset val="0"/>
      </rPr>
      <t>THE SELLERS</t>
    </r>
  </si>
  <si>
    <t>(Authorized Signature)</t>
  </si>
  <si>
    <t xml:space="preserve">  装  箱  单
  PACKING LIST</t>
  </si>
  <si>
    <r>
      <rPr>
        <sz val="12"/>
        <rFont val="宋体"/>
        <charset val="134"/>
      </rPr>
      <t>日期</t>
    </r>
    <r>
      <rPr>
        <sz val="12"/>
        <rFont val="Times New Roman"/>
        <charset val="0"/>
      </rPr>
      <t xml:space="preserve">
Date</t>
    </r>
    <r>
      <rPr>
        <sz val="12"/>
        <rFont val="宋体"/>
        <charset val="134"/>
      </rPr>
      <t>：</t>
    </r>
  </si>
  <si>
    <r>
      <rPr>
        <sz val="12"/>
        <rFont val="宋体"/>
        <charset val="134"/>
      </rPr>
      <t>发票编号</t>
    </r>
    <r>
      <rPr>
        <sz val="12"/>
        <rFont val="Times New Roman"/>
        <charset val="0"/>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</si>
  <si>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</si>
  <si>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0"/>
      </rPr>
      <t xml:space="preserve">
Contract No:</t>
    </r>
  </si>
  <si>
    <t xml:space="preserve">
</t>
  </si>
  <si>
    <r>
      <rPr>
        <sz val="12"/>
        <rFont val="宋体"/>
        <charset val="134"/>
      </rPr>
      <t>船名</t>
    </r>
    <r>
      <rPr>
        <sz val="12"/>
        <rFont val="Times New Roman"/>
        <charset val="0"/>
      </rPr>
      <t xml:space="preserve">
Shipped by</t>
    </r>
    <r>
      <rPr>
        <sz val="12"/>
        <rFont val="宋体"/>
        <charset val="134"/>
      </rPr>
      <t>：</t>
    </r>
  </si>
  <si>
    <t>由  深圳  至</t>
  </si>
  <si>
    <t>美国</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</si>
  <si>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</si>
  <si>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</si>
  <si>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</si>
  <si>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</si>
  <si>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</si>
  <si>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</si>
  <si>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</si>
  <si>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</si>
  <si>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</si>
  <si>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</si>
  <si>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</si>
  <si>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</si>
  <si>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</si>
  <si>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</si>
  <si>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</si>
  <si>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t>境外收发货人</t>
  </si>
  <si>
    <r>
      <rPr>
        <sz val="12"/>
        <color rgb="FFFF000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</si>
  <si>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</si>
  <si>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</si>
  <si>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</si>
  <si>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</si>
  <si>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</si>
  <si>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</si>
  <si>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</si>
  <si>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</si>
  <si>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rgb="FFFF0000"/>
        <rFont val="宋体"/>
        <charset val="134"/>
      </rPr>
      <t>第一个境外</t>
    </r>
    <r>
      <rPr>
        <sz val="12"/>
        <rFont val="宋体"/>
        <charset val="134"/>
      </rPr>
      <t>装运港。</t>
    </r>
  </si>
  <si>
    <t>填报进出口货物合同（包括协议或订单）编号。未发生商业性交易的免予填报。</t>
  </si>
  <si>
    <r>
      <rPr>
        <sz val="12"/>
        <rFont val="宋体"/>
        <charset val="134"/>
      </rPr>
      <t>发生商业性交易的</t>
    </r>
    <r>
      <rPr>
        <sz val="12"/>
        <color rgb="FFFF0000"/>
        <rFont val="宋体"/>
        <charset val="134"/>
      </rPr>
      <t>进口填报购自国</t>
    </r>
    <r>
      <rPr>
        <sz val="12"/>
        <rFont val="宋体"/>
        <charset val="134"/>
      </rPr>
      <t>（地区），</t>
    </r>
    <r>
      <rPr>
        <sz val="12"/>
        <color rgb="FFFF000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</si>
  <si>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</si>
  <si>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</si>
  <si>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</si>
  <si>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</si>
  <si>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</si>
  <si>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rgb="FFFF0000"/>
        <rFont val="宋体"/>
        <charset val="134"/>
      </rPr>
      <t>最后一个境外装运港。</t>
    </r>
  </si>
  <si>
    <t>指运港-出口</t>
  </si>
  <si>
    <r>
      <rPr>
        <sz val="12"/>
        <rFont val="宋体"/>
        <charset val="134"/>
      </rPr>
      <t>指运港填报出口货物</t>
    </r>
    <r>
      <rPr>
        <sz val="12"/>
        <color rgb="FFFF000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</si>
  <si>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</si>
  <si>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</si>
  <si>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</si>
  <si>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</si>
  <si>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</si>
  <si>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填报进出口货物运输包装的件数（按运输包装计）。特殊情况填报要求如下：1.舱单件数为集装箱的，填报集装箱个数。2.舱单件数为托盘的，填报托盘数。不得填报为零，裸装货物填报为“1”。</t>
  </si>
  <si>
    <t>填报进出口货物及其包装材料的重量之和，计量单位为千克，不足一千克的填报为“1”。</t>
  </si>
  <si>
    <t>填报进出口货物的毛重减去外包装材料后的重量，即货物本身的实际重量，计量单位为千克，不足一千克的填报为“1”。</t>
  </si>
  <si>
    <t>根据进出口货物实际成交价格条款，按海关规定的《成交方式代码表》选择填报相应的成交方式代码。无实际进出境的货物，进口填报CIF，出口填报FOB。</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</si>
  <si>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</si>
  <si>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</si>
  <si>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</si>
  <si>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</si>
  <si>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</si>
  <si>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</si>
  <si>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</si>
  <si>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r>
      <rPr>
        <sz val="12"/>
        <color rgb="FFFF0000"/>
        <rFont val="宋体"/>
        <charset val="134"/>
      </rPr>
      <t>填报由13位数字组成的商品编号。</t>
    </r>
    <r>
      <rPr>
        <sz val="12"/>
        <rFont val="宋体"/>
        <charset val="134"/>
      </rPr>
      <t>前8位为《中华人民共和国进出口税则》和《中华人民共和国海关统计商品目录》确定的编码；9、10位为监管附加编号，</t>
    </r>
    <r>
      <rPr>
        <sz val="12"/>
        <color rgb="FFFF0000"/>
        <rFont val="宋体"/>
        <charset val="134"/>
      </rPr>
      <t>11-13位为检验检疫附加编号。</t>
    </r>
  </si>
  <si>
    <t>分两行填报。第一行填报进出口货物规范的中文商品名称，第二行填报规格型号。</t>
  </si>
  <si>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</si>
  <si>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</si>
  <si>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r>
      <rPr>
        <sz val="12"/>
        <rFont val="宋体"/>
        <charset val="134"/>
      </rPr>
      <t>分三行填报。</t>
    </r>
    <r>
      <rPr>
        <sz val="12"/>
        <color rgb="FFFF000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</si>
  <si>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</si>
  <si>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rgb="FFFF0000"/>
        <rFont val="宋体"/>
        <charset val="134"/>
      </rPr>
      <t>无实际成交价格的，填报单位货值。</t>
    </r>
  </si>
  <si>
    <t>总价</t>
  </si>
  <si>
    <r>
      <rPr>
        <sz val="12"/>
        <rFont val="宋体"/>
        <charset val="134"/>
      </rPr>
      <t>填报同一项号下进出口货物实际成交的商品总价格。</t>
    </r>
    <r>
      <rPr>
        <sz val="12"/>
        <color rgb="FFFF000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</si>
  <si>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</si>
  <si>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</si>
  <si>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</si>
  <si>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r>
      <rPr>
        <sz val="12"/>
        <rFont val="宋体"/>
        <charset val="134"/>
      </rPr>
      <t>最终目的国（地区）填报</t>
    </r>
    <r>
      <rPr>
        <sz val="12"/>
        <color rgb="FFFF000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rgb="FFFF000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</si>
  <si>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</si>
  <si>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</si>
  <si>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</si>
  <si>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rgb="FFFF0000"/>
        <rFont val="宋体"/>
        <charset val="134"/>
      </rPr>
      <t>国内的产地或原始发货地</t>
    </r>
    <r>
      <rPr>
        <sz val="12"/>
        <rFont val="宋体"/>
        <charset val="134"/>
      </rPr>
      <t>。出口货物产地难以确定的，填报最早发运该出口货物的单位所在地。</t>
    </r>
  </si>
  <si>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</si>
  <si>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</si>
  <si>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rgb="FFFF000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</si>
  <si>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</si>
  <si>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rgb="FFFF000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</si>
  <si>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</si>
  <si>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rgb="FFFF000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</si>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</sst>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Red]\(0.0000\)"/>
    <numFmt numFmtId="177" formatCode="[$HKD]\ #,##0.00"/>
    <numFmt numFmtId="178" formatCode="#,##0.00_);[Red]\(#,##0.00\)"/>
    <numFmt numFmtId="179" formatCode="[DBNum2][$RMB]General;[Red][DBNum2][$RMB]General"/>
    <numFmt numFmtId="180" formatCode="[DBNum2][$-804]\ General&quot;元整&quot;"/>
    <numFmt numFmtId="181" formatCode="yyyy&quot;年&quot;m&quot;月&quot;d&quot;日&quot;;@"/>
    <numFmt numFmtId="182" formatCode="0.000_);[Red]\(0.000\)"/>
    <numFmt numFmtId="183" formatCode="\$#,##0.00;[Red]\$#,##0.00"/>
    <numFmt numFmtId="184" formatCode="0.00_ "/>
  </numFmts>
  <fonts count="59">
    <font>
      <sz val="12"/>
      <name val="宋体"/>
      <charset val="134"/>
    </font>
    <font>
      <sz val="12"/>
      <color rgb="FFFF0000"/>
      <name val="宋体"/>
      <charset val="134"/>
    </font>
    <font>
      <b/>
      <sz val="12"/>
      <name val="宋体"/>
      <charset val="134"/>
    </font>
    <font>
      <sz val="12"/>
      <name val="Times New Roman"/>
      <charset val="0"/>
    </font>
    <font>
      <b/>
      <sz val="22"/>
      <name val="宋体"/>
      <charset val="134"/>
    </font>
    <font>
      <sz val="22"/>
      <name val="宋体"/>
      <charset val="134"/>
    </font>
    <font>
      <sz val="20"/>
      <name val="Times New Roman"/>
      <charset val="0"/>
    </font>
    <font>
      <sz val="16"/>
      <name val="Times New Roman"/>
      <charset val="0"/>
    </font>
    <font>
      <sz val="10"/>
      <name val="Times New Roman"/>
      <charset val="0"/>
    </font>
    <font>
      <sz val="12"/>
      <color indexed="10"/>
      <name val="宋体"/>
      <charset val="134"/>
    </font>
    <font>
      <sz val="11"/>
      <name val="宋体"/>
      <charset val="134"/>
    </font>
    <font>
      <sz val="9"/>
      <name val="Arial"/>
      <charset val="0"/>
    </font>
    <font>
      <sz val="10"/>
      <name val="Arial"/>
      <charset val="0"/>
    </font>
    <font>
      <sz val="11"/>
      <name val="Times New Roman"/>
      <charset val="0"/>
    </font>
    <font>
      <b/>
      <sz val="24"/>
      <name val="宋体"/>
      <charset val="134"/>
    </font>
    <font>
      <sz val="24"/>
      <name val="宋体"/>
      <charset val="134"/>
    </font>
    <font>
      <sz val="10"/>
      <name val="宋体"/>
      <charset val="134"/>
    </font>
    <font>
      <sz val="10"/>
      <name val="宋体"/>
      <charset val="134"/>
      <scheme val="minor"/>
    </font>
    <font>
      <b/>
      <sz val="12"/>
      <name val="Times New Roman"/>
      <charset val="0"/>
    </font>
    <font>
      <b/>
      <sz val="10"/>
      <name val="Times New Roman"/>
      <charset val="0"/>
    </font>
    <font>
      <sz val="9"/>
      <name val="Times New Roman"/>
      <charset val="0"/>
    </font>
    <font>
      <u/>
      <sz val="12"/>
      <name val="Times New Roman"/>
      <charset val="0"/>
    </font>
    <font>
      <b/>
      <sz val="12"/>
      <color rgb="FFFF0000"/>
      <name val="宋体"/>
      <charset val="134"/>
    </font>
    <font>
      <u/>
      <sz val="11"/>
      <color rgb="FF0000FF"/>
      <name val="宋体"/>
      <charset val="134"/>
      <scheme val="minor"/>
    </font>
    <font>
      <sz val="20"/>
      <name val="宋体"/>
      <charset val="134"/>
    </font>
    <font>
      <b/>
      <sz val="14"/>
      <name val="宋体"/>
      <charset val="134"/>
    </font>
    <font>
      <b/>
      <sz val="20"/>
      <name val="宋体"/>
      <charset val="134"/>
    </font>
    <font>
      <sz val="10"/>
      <color rgb="FFFF0000"/>
      <name val="宋体"/>
      <charset val="134"/>
    </font>
    <font>
      <sz val="10"/>
      <color theme="1"/>
      <name val="宋体"/>
      <charset val="134"/>
      <scheme val="minor"/>
    </font>
    <font>
      <sz val="10"/>
      <color rgb="FFFF0000"/>
      <name val="宋体"/>
      <charset val="134"/>
      <scheme val="minor"/>
    </font>
    <font>
      <u/>
      <sz val="11"/>
      <color rgb="FF800080"/>
      <name val="宋体"/>
      <charset val="134"/>
      <scheme val="minor"/>
    </font>
    <font>
      <b/>
      <sz val="11"/>
      <name val="宋体"/>
      <charset val="134"/>
    </font>
    <font>
      <b/>
      <sz val="10"/>
      <name val="宋体"/>
      <charset val="134"/>
    </font>
    <font>
      <sz val="11"/>
      <color theme="8" tint="-0.499984740745262"/>
      <name val="宋体"/>
      <charset val="134"/>
    </font>
    <font>
      <sz val="12"/>
      <color theme="0" tint="-0.249977111117893"/>
      <name val="宋体"/>
      <charset val="134"/>
    </font>
    <font>
      <sz val="8"/>
      <name val="宋体"/>
      <charset val="134"/>
    </font>
    <font>
      <sz val="9"/>
      <name val="宋体"/>
      <charset val="134"/>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b/>
      <sz val="24"/>
      <name val="Times New Roman"/>
      <charset val="0"/>
    </font>
    <font>
      <b/>
      <u/>
      <sz val="22"/>
      <name val="宋体"/>
      <charset val="134"/>
    </font>
    <font>
      <u/>
      <sz val="20"/>
      <name val="Times New Roman"/>
      <charset val="0"/>
    </font>
    <font>
      <b/>
      <sz val="12"/>
      <color indexed="10"/>
      <name val="宋体"/>
      <charset val="134"/>
    </font>
  </fonts>
  <fills count="38">
    <fill>
      <patternFill patternType="none"/>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
      <patternFill patternType="solid">
        <fgColor theme="0" tint="-0.149998474074526"/>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auto="1"/>
      </right>
      <top/>
      <bottom style="thin">
        <color auto="1"/>
      </bottom>
      <diagonal/>
    </border>
    <border>
      <left/>
      <right/>
      <top style="thin">
        <color auto="1"/>
      </top>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style="thin">
        <color auto="1"/>
      </left>
      <right/>
      <top style="thin">
        <color auto="1"/>
      </top>
      <bottom/>
      <diagonal/>
    </border>
    <border>
      <left/>
      <right style="thin">
        <color auto="1"/>
      </right>
      <top style="thin">
        <color auto="1"/>
      </top>
      <bottom/>
      <diagonal/>
    </border>
    <border>
      <left/>
      <right/>
      <top style="hair">
        <color auto="1"/>
      </top>
      <bottom/>
      <diagonal/>
    </border>
    <border>
      <left style="thin">
        <color auto="1"/>
      </left>
      <right/>
      <top/>
      <bottom style="hair">
        <color auto="1"/>
      </bottom>
      <diagonal/>
    </border>
    <border>
      <left style="thin">
        <color auto="1"/>
      </left>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7" fillId="7" borderId="51"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52" applyNumberFormat="0" applyFill="0" applyAlignment="0" applyProtection="0">
      <alignment vertical="center"/>
    </xf>
    <xf numFmtId="0" fontId="42" fillId="0" borderId="52" applyNumberFormat="0" applyFill="0" applyAlignment="0" applyProtection="0">
      <alignment vertical="center"/>
    </xf>
    <xf numFmtId="0" fontId="43" fillId="0" borderId="53" applyNumberFormat="0" applyFill="0" applyAlignment="0" applyProtection="0">
      <alignment vertical="center"/>
    </xf>
    <xf numFmtId="0" fontId="43" fillId="0" borderId="0" applyNumberFormat="0" applyFill="0" applyBorder="0" applyAlignment="0" applyProtection="0">
      <alignment vertical="center"/>
    </xf>
    <xf numFmtId="0" fontId="44" fillId="8" borderId="54" applyNumberFormat="0" applyAlignment="0" applyProtection="0">
      <alignment vertical="center"/>
    </xf>
    <xf numFmtId="0" fontId="45" fillId="9" borderId="55" applyNumberFormat="0" applyAlignment="0" applyProtection="0">
      <alignment vertical="center"/>
    </xf>
    <xf numFmtId="0" fontId="46" fillId="9" borderId="54" applyNumberFormat="0" applyAlignment="0" applyProtection="0">
      <alignment vertical="center"/>
    </xf>
    <xf numFmtId="0" fontId="47" fillId="10" borderId="56" applyNumberFormat="0" applyAlignment="0" applyProtection="0">
      <alignment vertical="center"/>
    </xf>
    <xf numFmtId="0" fontId="48" fillId="0" borderId="57" applyNumberFormat="0" applyFill="0" applyAlignment="0" applyProtection="0">
      <alignment vertical="center"/>
    </xf>
    <xf numFmtId="0" fontId="49" fillId="0" borderId="58" applyNumberFormat="0" applyFill="0" applyAlignment="0" applyProtection="0">
      <alignment vertical="center"/>
    </xf>
    <xf numFmtId="0" fontId="50" fillId="11" borderId="0" applyNumberFormat="0" applyBorder="0" applyAlignment="0" applyProtection="0">
      <alignment vertical="center"/>
    </xf>
    <xf numFmtId="0" fontId="51" fillId="12" borderId="0" applyNumberFormat="0" applyBorder="0" applyAlignment="0" applyProtection="0">
      <alignment vertical="center"/>
    </xf>
    <xf numFmtId="0" fontId="52" fillId="13" borderId="0" applyNumberFormat="0" applyBorder="0" applyAlignment="0" applyProtection="0">
      <alignment vertical="center"/>
    </xf>
    <xf numFmtId="0" fontId="53" fillId="14"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4" fillId="35" borderId="0" applyNumberFormat="0" applyBorder="0" applyAlignment="0" applyProtection="0">
      <alignment vertical="center"/>
    </xf>
    <xf numFmtId="0" fontId="54" fillId="36" borderId="0" applyNumberFormat="0" applyBorder="0" applyAlignment="0" applyProtection="0">
      <alignment vertical="center"/>
    </xf>
    <xf numFmtId="0" fontId="53" fillId="37" borderId="0" applyNumberFormat="0" applyBorder="0" applyAlignment="0" applyProtection="0">
      <alignment vertical="center"/>
    </xf>
    <xf numFmtId="0" fontId="0" fillId="0" borderId="0">
      <alignment vertical="center"/>
    </xf>
  </cellStyleXfs>
  <cellXfs count="392">
    <xf numFmtId="0" fontId="0" fillId="0" borderId="0" xfId="0">
      <alignment vertical="center"/>
    </xf>
    <xf numFmtId="0" fontId="0" fillId="2" borderId="0" xfId="0" applyFill="1">
      <alignment vertical="center"/>
    </xf>
    <xf numFmtId="0" fontId="1" fillId="2" borderId="0" xfId="0" applyFont="1" applyFill="1">
      <alignment vertical="center"/>
    </xf>
    <xf numFmtId="0" fontId="0" fillId="2" borderId="0" xfId="0" applyFont="1" applyFill="1">
      <alignment vertical="center"/>
    </xf>
    <xf numFmtId="0" fontId="2" fillId="2" borderId="0" xfId="0" applyFont="1" applyFill="1">
      <alignment vertical="center"/>
    </xf>
    <xf numFmtId="0" fontId="3" fillId="0" borderId="0" xfId="0" applyFont="1">
      <alignment vertical="center"/>
    </xf>
    <xf numFmtId="0" fontId="3" fillId="0" borderId="0" xfId="0" applyFont="1" applyBorder="1">
      <alignment vertical="center"/>
    </xf>
    <xf numFmtId="0" fontId="3" fillId="0" borderId="0" xfId="0" applyFont="1" applyProtection="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Border="1" applyAlignment="1" applyProtection="1">
      <alignment horizontal="center" vertical="center" wrapText="1"/>
    </xf>
    <xf numFmtId="0" fontId="4" fillId="0" borderId="0" xfId="0" applyFont="1" applyBorder="1" applyAlignment="1" applyProtection="1">
      <alignment horizontal="left" vertical="center" wrapText="1"/>
    </xf>
    <xf numFmtId="0" fontId="5"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3" fillId="0" borderId="1" xfId="0" applyNumberFormat="1" applyFont="1" applyFill="1" applyBorder="1" applyAlignment="1" applyProtection="1">
      <alignment horizontal="left" vertical="center" wrapText="1"/>
    </xf>
    <xf numFmtId="0" fontId="3" fillId="0" borderId="0" xfId="0" applyFont="1" applyBorder="1" applyProtection="1">
      <alignment vertical="center"/>
    </xf>
    <xf numFmtId="0" fontId="6" fillId="0" borderId="0" xfId="0" applyFont="1" applyBorder="1" applyAlignment="1" applyProtection="1">
      <alignment vertical="center"/>
    </xf>
    <xf numFmtId="0" fontId="7" fillId="0" borderId="0" xfId="0" applyFont="1" applyBorder="1" applyAlignment="1" applyProtection="1">
      <alignment vertical="center"/>
    </xf>
    <xf numFmtId="0" fontId="8" fillId="0" borderId="0" xfId="0" applyFont="1" applyBorder="1" applyAlignment="1" applyProtection="1">
      <alignment horizontal="center" vertical="center" wrapText="1"/>
    </xf>
    <xf numFmtId="0" fontId="8"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3" fillId="0" borderId="1" xfId="0" applyNumberFormat="1" applyFont="1" applyFill="1" applyBorder="1" applyAlignment="1" applyProtection="1">
      <alignment horizontal="left" vertical="center" wrapText="1"/>
    </xf>
    <xf numFmtId="0" fontId="0" fillId="0" borderId="1" xfId="0" applyFont="1" applyBorder="1" applyAlignment="1" applyProtection="1">
      <alignment horizontal="left" vertical="center" wrapText="1"/>
    </xf>
    <xf numFmtId="0" fontId="3" fillId="0" borderId="1" xfId="0" applyNumberFormat="1" applyFont="1" applyBorder="1" applyAlignment="1" applyProtection="1">
      <alignment horizontal="left" vertical="center" wrapText="1"/>
    </xf>
    <xf numFmtId="0" fontId="0" fillId="0" borderId="0" xfId="0" applyBorder="1" applyAlignment="1" applyProtection="1">
      <alignment wrapText="1"/>
    </xf>
    <xf numFmtId="0" fontId="3"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9"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1" xfId="0" applyFont="1" applyBorder="1" applyAlignment="1" applyProtection="1">
      <alignment horizontal="center" vertical="top"/>
    </xf>
    <xf numFmtId="0" fontId="0" fillId="0" borderId="0" xfId="0" applyFont="1" applyBorder="1" applyAlignment="1" applyProtection="1">
      <alignment vertical="center"/>
    </xf>
    <xf numFmtId="0" fontId="3" fillId="0" borderId="0" xfId="0" applyFont="1" applyBorder="1" applyAlignment="1" applyProtection="1">
      <alignment horizontal="left" vertical="center"/>
    </xf>
    <xf numFmtId="0" fontId="0" fillId="0" borderId="0" xfId="0" applyFont="1" applyFill="1" applyBorder="1" applyAlignment="1" applyProtection="1">
      <alignment vertical="center" wrapText="1"/>
    </xf>
    <xf numFmtId="0" fontId="0" fillId="0" borderId="1"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2" xfId="0" applyFont="1" applyBorder="1" applyAlignment="1" applyProtection="1">
      <alignment horizontal="center" vertical="center" wrapText="1"/>
    </xf>
    <xf numFmtId="0" fontId="0" fillId="0" borderId="2" xfId="0" applyBorder="1" applyAlignment="1" applyProtection="1">
      <alignment horizontal="center" vertical="center" wrapText="1"/>
    </xf>
    <xf numFmtId="0" fontId="10" fillId="0" borderId="2" xfId="0" applyFont="1" applyBorder="1" applyAlignment="1" applyProtection="1">
      <alignment horizontal="center" vertical="center" wrapText="1"/>
    </xf>
    <xf numFmtId="0" fontId="0" fillId="0" borderId="2" xfId="0" applyFont="1" applyBorder="1" applyAlignment="1" applyProtection="1">
      <alignment horizontal="left" vertical="center" wrapText="1"/>
    </xf>
    <xf numFmtId="8" fontId="11" fillId="3" borderId="2" xfId="49" applyNumberFormat="1" applyFont="1" applyFill="1" applyBorder="1" applyAlignment="1">
      <alignment horizontal="left" vertical="center" wrapText="1"/>
    </xf>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5" xfId="0" applyFont="1" applyFill="1" applyBorder="1" applyAlignment="1">
      <alignment horizontal="center" vertical="center" wrapText="1"/>
    </xf>
    <xf numFmtId="0" fontId="3" fillId="0" borderId="6" xfId="0" applyFont="1" applyBorder="1" applyAlignment="1" applyProtection="1">
      <alignment horizontal="center" vertical="top" wrapText="1"/>
    </xf>
    <xf numFmtId="0" fontId="10" fillId="0" borderId="7" xfId="0" applyFont="1" applyBorder="1" applyAlignment="1" applyProtection="1">
      <alignment horizontal="center" vertical="center" shrinkToFit="1"/>
    </xf>
    <xf numFmtId="0" fontId="3" fillId="0" borderId="7" xfId="0" applyNumberFormat="1" applyFont="1" applyBorder="1" applyAlignment="1" applyProtection="1">
      <alignment horizontal="center" vertical="center" shrinkToFit="1"/>
    </xf>
    <xf numFmtId="0" fontId="3" fillId="0" borderId="0" xfId="0" applyFont="1" applyBorder="1" applyAlignment="1" applyProtection="1">
      <alignment horizontal="right" vertical="center" shrinkToFit="1"/>
      <protection locked="0"/>
    </xf>
    <xf numFmtId="0" fontId="3" fillId="0" borderId="0" xfId="0" applyFont="1" applyBorder="1" applyAlignment="1" applyProtection="1">
      <alignment horizontal="left" vertical="center" shrinkToFit="1"/>
      <protection locked="0"/>
    </xf>
    <xf numFmtId="0" fontId="3" fillId="0" borderId="6" xfId="0" applyNumberFormat="1" applyFont="1" applyBorder="1" applyAlignment="1" applyProtection="1">
      <alignment horizontal="center" vertical="center" shrinkToFit="1"/>
    </xf>
    <xf numFmtId="0" fontId="13" fillId="0" borderId="0" xfId="0" applyFont="1" applyBorder="1" applyProtection="1">
      <alignment vertical="center"/>
    </xf>
    <xf numFmtId="0" fontId="2" fillId="0" borderId="2" xfId="0" applyFont="1" applyBorder="1" applyAlignment="1" applyProtection="1">
      <alignment vertical="center" wrapText="1"/>
    </xf>
    <xf numFmtId="0" fontId="2" fillId="0" borderId="8" xfId="0" applyFont="1" applyBorder="1" applyAlignment="1" applyProtection="1">
      <alignment vertical="center" shrinkToFit="1"/>
    </xf>
    <xf numFmtId="0" fontId="3" fillId="0" borderId="8" xfId="0" applyNumberFormat="1" applyFont="1" applyBorder="1" applyAlignment="1" applyProtection="1">
      <alignment horizontal="center" vertical="center" shrinkToFit="1"/>
    </xf>
    <xf numFmtId="0" fontId="3" fillId="0" borderId="9" xfId="0" applyFont="1" applyBorder="1" applyAlignment="1" applyProtection="1">
      <alignment vertical="center" shrinkToFit="1"/>
      <protection locked="0"/>
    </xf>
    <xf numFmtId="0" fontId="3" fillId="0" borderId="8" xfId="0" applyFont="1" applyBorder="1" applyAlignment="1" applyProtection="1">
      <alignment vertical="center" shrinkToFit="1"/>
      <protection locked="0"/>
    </xf>
    <xf numFmtId="0" fontId="3" fillId="0" borderId="10"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3" fillId="0" borderId="0" xfId="0" applyFont="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horizontal="center" vertical="center"/>
    </xf>
    <xf numFmtId="0" fontId="14" fillId="0" borderId="0" xfId="0" applyFont="1" applyBorder="1" applyAlignment="1" applyProtection="1">
      <alignment horizontal="center" vertical="center" wrapText="1"/>
    </xf>
    <xf numFmtId="0" fontId="15" fillId="0" borderId="0" xfId="0" applyFont="1" applyBorder="1" applyAlignment="1" applyProtection="1">
      <alignment horizontal="center" vertical="center" wrapText="1"/>
    </xf>
    <xf numFmtId="0" fontId="13" fillId="0" borderId="0" xfId="0" applyFont="1" applyBorder="1" applyAlignment="1" applyProtection="1">
      <alignment horizontal="center" vertical="center"/>
    </xf>
    <xf numFmtId="0" fontId="10" fillId="0" borderId="0" xfId="0" applyFont="1" applyBorder="1" applyAlignment="1" applyProtection="1">
      <alignment horizontal="left" vertical="center" wrapText="1"/>
    </xf>
    <xf numFmtId="0" fontId="13" fillId="0" borderId="0" xfId="0" applyFont="1" applyBorder="1" applyAlignment="1" applyProtection="1">
      <alignment horizontal="right" vertical="center"/>
    </xf>
    <xf numFmtId="0" fontId="13" fillId="0" borderId="0" xfId="0" applyFont="1" applyAlignment="1" applyProtection="1">
      <alignment horizontal="center" vertical="center"/>
    </xf>
    <xf numFmtId="0" fontId="10" fillId="0" borderId="1" xfId="0" applyFont="1" applyBorder="1" applyAlignment="1" applyProtection="1">
      <alignment horizontal="left" vertical="center" wrapText="1"/>
    </xf>
    <xf numFmtId="0" fontId="13" fillId="0" borderId="0" xfId="0" applyFont="1" applyBorder="1" applyAlignment="1" applyProtection="1">
      <alignment horizontal="right" vertical="center" wrapText="1"/>
    </xf>
    <xf numFmtId="0" fontId="3" fillId="0" borderId="0"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10" fillId="0" borderId="11" xfId="0" applyFont="1" applyBorder="1" applyAlignment="1" applyProtection="1">
      <alignment horizontal="left" vertical="center" wrapText="1"/>
    </xf>
    <xf numFmtId="0" fontId="13" fillId="0" borderId="11" xfId="0" applyFont="1" applyBorder="1" applyAlignment="1" applyProtection="1">
      <alignment horizontal="left" vertical="center" wrapText="1"/>
    </xf>
    <xf numFmtId="0" fontId="8" fillId="0" borderId="0" xfId="0" applyFont="1" applyBorder="1" applyAlignment="1" applyProtection="1">
      <alignment horizontal="right" vertical="center"/>
    </xf>
    <xf numFmtId="0" fontId="8" fillId="0" borderId="0" xfId="0" applyFont="1" applyBorder="1" applyAlignment="1" applyProtection="1">
      <alignment horizontal="center" vertical="center"/>
    </xf>
    <xf numFmtId="0" fontId="13" fillId="0" borderId="1" xfId="0" applyFont="1" applyBorder="1" applyAlignment="1" applyProtection="1">
      <alignment horizontal="left" vertical="center" wrapText="1"/>
    </xf>
    <xf numFmtId="0" fontId="13" fillId="0" borderId="11" xfId="0" applyFont="1" applyBorder="1" applyAlignment="1" applyProtection="1">
      <alignment horizontal="center" wrapText="1"/>
    </xf>
    <xf numFmtId="0" fontId="10" fillId="0" borderId="0" xfId="0" applyFont="1" applyAlignment="1" applyProtection="1">
      <alignment horizontal="center" vertical="center"/>
    </xf>
    <xf numFmtId="0" fontId="3" fillId="0" borderId="0" xfId="0" applyNumberFormat="1" applyFont="1" applyFill="1" applyBorder="1" applyAlignment="1" applyProtection="1">
      <alignment horizontal="center" vertical="center" wrapText="1"/>
    </xf>
    <xf numFmtId="0" fontId="13" fillId="0" borderId="1" xfId="0" applyFont="1" applyBorder="1" applyAlignment="1" applyProtection="1">
      <alignment horizontal="center" wrapText="1"/>
    </xf>
    <xf numFmtId="0" fontId="13" fillId="0" borderId="1"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0" fillId="0" borderId="11" xfId="0" applyFont="1" applyBorder="1" applyAlignment="1" applyProtection="1">
      <alignment horizontal="left" vertical="center"/>
    </xf>
    <xf numFmtId="14" fontId="3" fillId="0" borderId="0" xfId="0" applyNumberFormat="1" applyFont="1" applyFill="1" applyBorder="1" applyAlignment="1" applyProtection="1">
      <alignment horizontal="center" vertical="center" wrapText="1"/>
    </xf>
    <xf numFmtId="0" fontId="10" fillId="0" borderId="1" xfId="0" applyFont="1" applyBorder="1" applyAlignment="1" applyProtection="1">
      <alignment horizontal="left" vertical="center"/>
    </xf>
    <xf numFmtId="0" fontId="16" fillId="0" borderId="0" xfId="0" applyFont="1" applyBorder="1" applyAlignment="1" applyProtection="1">
      <alignment horizontal="right" vertical="center"/>
    </xf>
    <xf numFmtId="0" fontId="8"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7" fillId="0" borderId="0" xfId="0" applyFont="1" applyAlignment="1" applyProtection="1">
      <alignment horizontal="right" vertical="center" wrapText="1"/>
    </xf>
    <xf numFmtId="0" fontId="17" fillId="0" borderId="0" xfId="0" applyFont="1" applyAlignment="1" applyProtection="1">
      <alignment horizontal="center"/>
    </xf>
    <xf numFmtId="0" fontId="17" fillId="0" borderId="0" xfId="0" applyFont="1" applyAlignment="1" applyProtection="1">
      <alignment horizontal="left"/>
    </xf>
    <xf numFmtId="0" fontId="13" fillId="0" borderId="11" xfId="0" applyFont="1" applyBorder="1" applyAlignment="1" applyProtection="1">
      <alignment horizontal="center" vertical="center"/>
    </xf>
    <xf numFmtId="0" fontId="8" fillId="0" borderId="11" xfId="0" applyFont="1" applyBorder="1" applyAlignment="1" applyProtection="1">
      <alignment horizontal="center" vertical="center"/>
    </xf>
    <xf numFmtId="0" fontId="17" fillId="0" borderId="0" xfId="0" applyFont="1" applyAlignment="1" applyProtection="1">
      <alignment horizontal="right" vertical="center"/>
    </xf>
    <xf numFmtId="0" fontId="13" fillId="0" borderId="1" xfId="0" applyFont="1" applyBorder="1" applyAlignment="1" applyProtection="1">
      <alignment horizontal="center" vertical="center"/>
    </xf>
    <xf numFmtId="0" fontId="8" fillId="0" borderId="0" xfId="0" applyFont="1" applyBorder="1" applyProtection="1">
      <alignment vertical="center"/>
    </xf>
    <xf numFmtId="0" fontId="16" fillId="0" borderId="0" xfId="0" applyFont="1" applyBorder="1" applyProtection="1">
      <alignment vertical="center"/>
    </xf>
    <xf numFmtId="0" fontId="16" fillId="0" borderId="11" xfId="0" applyFont="1" applyBorder="1" applyProtection="1">
      <alignment vertical="center"/>
    </xf>
    <xf numFmtId="0" fontId="8" fillId="0" borderId="12" xfId="0" applyFont="1" applyBorder="1" applyAlignment="1" applyProtection="1">
      <alignment vertical="center" shrinkToFit="1"/>
    </xf>
    <xf numFmtId="0" fontId="13" fillId="0" borderId="13" xfId="0" applyFont="1" applyBorder="1" applyAlignment="1" applyProtection="1">
      <alignment horizontal="center" vertical="center"/>
    </xf>
    <xf numFmtId="0" fontId="13" fillId="0" borderId="14" xfId="0" applyFont="1" applyBorder="1" applyAlignment="1" applyProtection="1">
      <alignment horizontal="center" vertical="center"/>
    </xf>
    <xf numFmtId="0" fontId="13" fillId="0" borderId="15" xfId="0" applyFont="1" applyBorder="1" applyAlignment="1" applyProtection="1">
      <alignment horizontal="center" vertical="center"/>
    </xf>
    <xf numFmtId="0" fontId="13" fillId="0" borderId="16" xfId="0" applyFont="1" applyBorder="1" applyAlignment="1" applyProtection="1">
      <alignment horizontal="center" vertical="center"/>
    </xf>
    <xf numFmtId="0" fontId="13" fillId="0" borderId="3" xfId="0" applyFont="1" applyBorder="1" applyAlignment="1" applyProtection="1">
      <alignment horizontal="center" vertical="center"/>
    </xf>
    <xf numFmtId="0" fontId="13" fillId="0" borderId="10" xfId="0" applyFont="1" applyBorder="1" applyAlignment="1" applyProtection="1">
      <alignment horizontal="center" vertical="center"/>
    </xf>
    <xf numFmtId="0" fontId="13" fillId="0" borderId="4" xfId="0" applyFont="1" applyBorder="1" applyAlignment="1" applyProtection="1">
      <alignment horizontal="center" vertical="center"/>
    </xf>
    <xf numFmtId="0" fontId="10" fillId="0" borderId="17" xfId="0" applyFont="1" applyBorder="1" applyAlignment="1" applyProtection="1">
      <alignment horizontal="center" vertical="center" shrinkToFit="1"/>
    </xf>
    <xf numFmtId="0" fontId="10" fillId="0" borderId="18" xfId="0" applyFont="1" applyBorder="1" applyAlignment="1" applyProtection="1">
      <alignment horizontal="center" vertical="center" shrinkToFit="1"/>
    </xf>
    <xf numFmtId="0" fontId="3" fillId="0" borderId="5" xfId="0" applyNumberFormat="1" applyFont="1" applyBorder="1" applyAlignment="1" applyProtection="1">
      <alignment horizontal="center" vertical="center" shrinkToFit="1"/>
    </xf>
    <xf numFmtId="0" fontId="16" fillId="0" borderId="5" xfId="0" applyFont="1" applyBorder="1" applyAlignment="1" applyProtection="1">
      <alignment horizontal="center" vertical="center" shrinkToFit="1"/>
    </xf>
    <xf numFmtId="176" fontId="3" fillId="0" borderId="5" xfId="0" applyNumberFormat="1" applyFont="1" applyBorder="1" applyAlignment="1" applyProtection="1">
      <alignment horizontal="center" vertical="center" shrinkToFit="1"/>
    </xf>
    <xf numFmtId="0" fontId="3" fillId="0" borderId="17" xfId="0" applyNumberFormat="1" applyFont="1" applyBorder="1" applyAlignment="1" applyProtection="1">
      <alignment horizontal="center" vertical="center" shrinkToFit="1"/>
    </xf>
    <xf numFmtId="4" fontId="3" fillId="0" borderId="11" xfId="0" applyNumberFormat="1" applyFont="1" applyBorder="1" applyAlignment="1" applyProtection="1">
      <alignment horizontal="left" vertical="center" shrinkToFit="1"/>
    </xf>
    <xf numFmtId="4" fontId="3" fillId="0" borderId="18" xfId="0" applyNumberFormat="1" applyFont="1" applyBorder="1" applyAlignment="1" applyProtection="1">
      <alignment horizontal="left" vertical="center" shrinkToFit="1"/>
    </xf>
    <xf numFmtId="0" fontId="10" fillId="0" borderId="17" xfId="0" applyFont="1" applyBorder="1" applyAlignment="1" applyProtection="1">
      <alignment horizontal="center" vertical="center"/>
    </xf>
    <xf numFmtId="0" fontId="10" fillId="0" borderId="18" xfId="0" applyFont="1" applyBorder="1" applyAlignment="1" applyProtection="1">
      <alignment horizontal="center" vertical="center"/>
    </xf>
    <xf numFmtId="0" fontId="3" fillId="0" borderId="5" xfId="0" applyNumberFormat="1" applyFont="1" applyBorder="1" applyAlignment="1" applyProtection="1">
      <alignment horizontal="center" vertical="center"/>
    </xf>
    <xf numFmtId="0" fontId="16" fillId="0" borderId="5" xfId="0" applyFont="1" applyBorder="1" applyAlignment="1" applyProtection="1">
      <alignment horizontal="center" vertical="center"/>
    </xf>
    <xf numFmtId="4" fontId="3" fillId="0" borderId="5" xfId="0" applyNumberFormat="1" applyFont="1" applyBorder="1" applyAlignment="1" applyProtection="1">
      <alignment horizontal="center" vertical="center"/>
    </xf>
    <xf numFmtId="0" fontId="3" fillId="0" borderId="17" xfId="0" applyNumberFormat="1" applyFont="1" applyBorder="1" applyAlignment="1" applyProtection="1">
      <alignment horizontal="center" vertical="center"/>
    </xf>
    <xf numFmtId="4" fontId="3" fillId="0" borderId="11" xfId="0" applyNumberFormat="1" applyFont="1" applyBorder="1" applyAlignment="1" applyProtection="1">
      <alignment horizontal="left" vertical="center"/>
    </xf>
    <xf numFmtId="4" fontId="3" fillId="0" borderId="18" xfId="0" applyNumberFormat="1" applyFont="1" applyBorder="1" applyAlignment="1" applyProtection="1">
      <alignment horizontal="left" vertical="center"/>
    </xf>
    <xf numFmtId="0" fontId="18" fillId="0" borderId="0" xfId="0" applyFont="1" applyBorder="1" applyProtection="1">
      <alignment vertical="center"/>
    </xf>
    <xf numFmtId="177" fontId="18" fillId="0" borderId="17" xfId="0" applyNumberFormat="1" applyFont="1" applyBorder="1" applyAlignment="1" applyProtection="1">
      <alignment horizontal="center" vertical="center"/>
    </xf>
    <xf numFmtId="178" fontId="18" fillId="0" borderId="19" xfId="0" applyNumberFormat="1" applyFont="1" applyBorder="1" applyAlignment="1" applyProtection="1">
      <alignment horizontal="left" vertical="center"/>
    </xf>
    <xf numFmtId="0" fontId="8" fillId="0" borderId="0" xfId="0" applyFont="1" applyBorder="1" applyAlignment="1" applyProtection="1">
      <alignment vertical="center"/>
    </xf>
    <xf numFmtId="0" fontId="19" fillId="0" borderId="0" xfId="0" applyFont="1" applyBorder="1" applyAlignment="1" applyProtection="1">
      <alignment vertical="center"/>
    </xf>
    <xf numFmtId="177" fontId="18" fillId="0" borderId="20" xfId="0" applyNumberFormat="1" applyFont="1" applyBorder="1" applyAlignment="1" applyProtection="1">
      <alignment horizontal="center" vertical="center"/>
    </xf>
    <xf numFmtId="178" fontId="18" fillId="0" borderId="0" xfId="0" applyNumberFormat="1"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8" fontId="2" fillId="0" borderId="0" xfId="0" applyNumberFormat="1" applyFont="1" applyBorder="1" applyAlignment="1" applyProtection="1">
      <alignment horizontal="right" vertical="center"/>
    </xf>
    <xf numFmtId="179" fontId="2" fillId="0" borderId="0" xfId="0" applyNumberFormat="1" applyFont="1" applyBorder="1" applyAlignment="1" applyProtection="1">
      <alignment horizontal="left" vertical="center"/>
    </xf>
    <xf numFmtId="180" fontId="2" fillId="0" borderId="0" xfId="0" applyNumberFormat="1" applyFont="1" applyBorder="1" applyAlignment="1" applyProtection="1">
      <alignment horizontal="lef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3" fillId="0" borderId="0" xfId="0" applyFont="1" applyBorder="1" applyAlignment="1" applyProtection="1">
      <alignment horizontal="left" vertical="center" shrinkToFit="1"/>
    </xf>
    <xf numFmtId="181" fontId="3"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0" fillId="0" borderId="0" xfId="0" applyBorder="1" applyProtection="1">
      <alignment vertical="center"/>
    </xf>
    <xf numFmtId="0" fontId="20" fillId="0" borderId="0" xfId="0" applyFont="1" applyBorder="1" applyAlignment="1" applyProtection="1">
      <alignment horizontal="left" vertical="center"/>
    </xf>
    <xf numFmtId="0" fontId="0" fillId="0" borderId="0" xfId="0" applyBorder="1" applyAlignment="1" applyProtection="1">
      <alignment horizontal="right" vertical="center"/>
    </xf>
    <xf numFmtId="0" fontId="3" fillId="0" borderId="0" xfId="0" applyFont="1" applyBorder="1" applyAlignment="1" applyProtection="1">
      <alignment vertical="center"/>
    </xf>
    <xf numFmtId="0" fontId="21" fillId="0" borderId="0" xfId="0" applyFont="1" applyBorder="1" applyProtection="1">
      <alignment vertical="center"/>
    </xf>
    <xf numFmtId="0" fontId="0" fillId="0" borderId="0" xfId="0" applyAlignment="1">
      <alignment horizontal="left" vertical="center"/>
    </xf>
    <xf numFmtId="0" fontId="0" fillId="0" borderId="0" xfId="0" applyAlignment="1">
      <alignment vertical="center" wrapText="1"/>
    </xf>
    <xf numFmtId="0" fontId="16"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22" fillId="0" borderId="0" xfId="0" applyFont="1" applyAlignment="1">
      <alignment horizontal="left" vertical="center"/>
    </xf>
    <xf numFmtId="0" fontId="0" fillId="0" borderId="0" xfId="0" applyFont="1" applyAlignment="1">
      <alignment horizontal="left" vertical="center"/>
    </xf>
    <xf numFmtId="0" fontId="23" fillId="0" borderId="0" xfId="6" applyAlignment="1">
      <alignment horizontal="left" vertical="center"/>
    </xf>
    <xf numFmtId="0" fontId="24" fillId="0" borderId="0" xfId="0" applyFont="1" applyAlignment="1">
      <alignment horizontal="center" vertical="center" wrapText="1"/>
    </xf>
    <xf numFmtId="49" fontId="24" fillId="0" borderId="0" xfId="0" applyNumberFormat="1" applyFont="1" applyAlignment="1">
      <alignment horizontal="center" vertical="center" wrapText="1"/>
    </xf>
    <xf numFmtId="0" fontId="16" fillId="0" borderId="2" xfId="0" applyFont="1" applyBorder="1" applyAlignment="1">
      <alignment horizontal="center" vertical="center" wrapText="1"/>
    </xf>
    <xf numFmtId="49" fontId="16" fillId="0" borderId="2" xfId="0" applyNumberFormat="1" applyFont="1" applyBorder="1" applyAlignment="1">
      <alignment horizontal="center" vertical="center" wrapText="1"/>
    </xf>
    <xf numFmtId="0" fontId="0" fillId="0" borderId="2" xfId="0" applyBorder="1" applyAlignment="1">
      <alignment horizontal="center" vertical="center" wrapText="1"/>
    </xf>
    <xf numFmtId="49" fontId="10"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49" fontId="10" fillId="4" borderId="2" xfId="0" applyNumberFormat="1" applyFont="1" applyFill="1" applyBorder="1" applyAlignment="1">
      <alignment horizontal="center" vertical="center" wrapText="1"/>
    </xf>
    <xf numFmtId="0" fontId="10" fillId="4" borderId="2" xfId="0" applyFont="1" applyFill="1" applyBorder="1" applyAlignment="1">
      <alignment horizontal="center" vertical="center" wrapText="1"/>
    </xf>
    <xf numFmtId="49" fontId="0" fillId="0" borderId="2" xfId="0" applyNumberFormat="1" applyBorder="1" applyAlignment="1">
      <alignment horizontal="center" vertical="center" wrapText="1"/>
    </xf>
    <xf numFmtId="0" fontId="0" fillId="0" borderId="1"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1" xfId="0" applyNumberFormat="1" applyFont="1" applyFill="1" applyBorder="1" applyAlignment="1" applyProtection="1">
      <alignment horizontal="left" vertical="center" wrapText="1"/>
    </xf>
    <xf numFmtId="0" fontId="0" fillId="0" borderId="1"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21" xfId="0" applyBorder="1" applyAlignment="1" applyProtection="1">
      <alignment horizontal="center" vertical="center" wrapText="1"/>
    </xf>
    <xf numFmtId="0" fontId="0" fillId="0" borderId="22" xfId="0" applyBorder="1" applyAlignment="1" applyProtection="1">
      <alignment horizontal="center" vertical="top" wrapText="1"/>
    </xf>
    <xf numFmtId="0" fontId="0" fillId="0" borderId="0" xfId="0" applyBorder="1" applyAlignment="1" applyProtection="1">
      <alignment horizontal="center" vertical="top"/>
    </xf>
    <xf numFmtId="0" fontId="0" fillId="0" borderId="22" xfId="0" applyBorder="1" applyAlignment="1" applyProtection="1">
      <alignment horizontal="center" vertical="center" shrinkToFit="1"/>
    </xf>
    <xf numFmtId="0" fontId="16" fillId="0" borderId="7" xfId="0" applyFont="1" applyBorder="1" applyAlignment="1" applyProtection="1">
      <alignment horizontal="center" vertical="center" shrinkToFit="1"/>
    </xf>
    <xf numFmtId="176" fontId="10" fillId="0" borderId="7" xfId="0" applyNumberFormat="1" applyFont="1" applyBorder="1" applyAlignment="1" applyProtection="1">
      <alignment horizontal="center" vertical="center" shrinkToFit="1"/>
    </xf>
    <xf numFmtId="182" fontId="0" fillId="0" borderId="0" xfId="0" applyNumberFormat="1" applyBorder="1" applyAlignment="1" applyProtection="1">
      <alignment horizontal="center" vertical="center" shrinkToFit="1"/>
    </xf>
    <xf numFmtId="0" fontId="0" fillId="0" borderId="0" xfId="0" applyBorder="1">
      <alignment vertical="center"/>
    </xf>
    <xf numFmtId="0" fontId="2" fillId="0" borderId="9" xfId="0" applyFont="1" applyBorder="1" applyAlignment="1" applyProtection="1">
      <alignment horizontal="center" vertical="center"/>
    </xf>
    <xf numFmtId="179" fontId="2" fillId="0" borderId="9" xfId="0" applyNumberFormat="1" applyFont="1" applyBorder="1" applyAlignment="1" applyProtection="1">
      <alignment horizontal="center" vertical="center" shrinkToFit="1"/>
    </xf>
    <xf numFmtId="0" fontId="2" fillId="0" borderId="9" xfId="0" applyNumberFormat="1" applyFont="1" applyBorder="1" applyAlignment="1" applyProtection="1">
      <alignment horizontal="right" vertical="center" shrinkToFit="1"/>
    </xf>
    <xf numFmtId="182" fontId="2" fillId="0" borderId="9" xfId="0" applyNumberFormat="1" applyFont="1" applyBorder="1" applyAlignment="1" applyProtection="1">
      <alignment horizontal="right" vertical="center" shrinkToFit="1"/>
    </xf>
    <xf numFmtId="178" fontId="2" fillId="0" borderId="9" xfId="0" applyNumberFormat="1" applyFont="1" applyBorder="1" applyAlignment="1" applyProtection="1">
      <alignment horizontal="left" vertical="center" shrinkToFit="1"/>
    </xf>
    <xf numFmtId="0" fontId="25" fillId="0" borderId="0" xfId="0" applyFont="1" applyBorder="1" applyAlignment="1" applyProtection="1">
      <alignment horizontal="center" vertical="center" wrapText="1"/>
    </xf>
    <xf numFmtId="0" fontId="25" fillId="0" borderId="0" xfId="0" applyFont="1" applyBorder="1" applyAlignment="1" applyProtection="1">
      <alignment horizontal="center" vertical="center"/>
    </xf>
    <xf numFmtId="0" fontId="0" fillId="0" borderId="0" xfId="0" applyAlignment="1" applyProtection="1">
      <alignment horizontal="center" vertical="center"/>
    </xf>
    <xf numFmtId="0" fontId="2" fillId="0" borderId="0" xfId="0" applyFont="1" applyAlignment="1" applyProtection="1">
      <alignment horizontal="left" vertical="center"/>
    </xf>
    <xf numFmtId="0" fontId="0" fillId="0" borderId="0" xfId="0" applyProtection="1">
      <alignment vertical="center"/>
    </xf>
    <xf numFmtId="0" fontId="16" fillId="0" borderId="0" xfId="0" applyFont="1">
      <alignment vertical="center"/>
    </xf>
    <xf numFmtId="0" fontId="10" fillId="0" borderId="0" xfId="0" applyFont="1">
      <alignment vertical="center"/>
    </xf>
    <xf numFmtId="0" fontId="0" fillId="0" borderId="0" xfId="0" applyAlignment="1">
      <alignment horizontal="right" vertical="center"/>
    </xf>
    <xf numFmtId="0" fontId="26" fillId="0" borderId="0" xfId="0" applyFont="1" applyBorder="1" applyAlignment="1">
      <alignment horizontal="center" vertical="center"/>
    </xf>
    <xf numFmtId="0" fontId="26" fillId="0" borderId="0" xfId="0" applyFont="1" applyBorder="1" applyAlignment="1">
      <alignment horizontal="right" vertical="center"/>
    </xf>
    <xf numFmtId="0" fontId="16" fillId="0" borderId="0" xfId="0" applyFont="1" applyBorder="1" applyAlignment="1">
      <alignment horizontal="right" vertical="center" shrinkToFit="1"/>
    </xf>
    <xf numFmtId="0" fontId="16" fillId="0" borderId="0" xfId="0" applyFont="1" applyBorder="1" applyAlignment="1">
      <alignment horizontal="left" vertical="center" shrinkToFit="1"/>
    </xf>
    <xf numFmtId="0" fontId="16" fillId="0" borderId="0" xfId="0" applyFont="1" applyBorder="1" applyAlignment="1">
      <alignment vertical="center" shrinkToFit="1"/>
    </xf>
    <xf numFmtId="0" fontId="16" fillId="0" borderId="23" xfId="0" applyFont="1" applyBorder="1" applyAlignment="1">
      <alignment horizontal="left" vertical="center" shrinkToFit="1"/>
    </xf>
    <xf numFmtId="0" fontId="16" fillId="0" borderId="24" xfId="0" applyFont="1" applyBorder="1" applyAlignment="1">
      <alignment horizontal="left" vertical="center" shrinkToFit="1"/>
    </xf>
    <xf numFmtId="0" fontId="16" fillId="0" borderId="25" xfId="0" applyFont="1" applyBorder="1" applyAlignment="1">
      <alignment horizontal="left" vertical="center" shrinkToFit="1"/>
    </xf>
    <xf numFmtId="0" fontId="27" fillId="0" borderId="26" xfId="0" applyFont="1" applyBorder="1" applyAlignment="1">
      <alignment vertical="center" shrinkToFit="1"/>
    </xf>
    <xf numFmtId="0" fontId="16" fillId="0" borderId="25" xfId="0" applyFont="1" applyBorder="1" applyAlignment="1">
      <alignment vertical="center" shrinkToFit="1"/>
    </xf>
    <xf numFmtId="0" fontId="16" fillId="0" borderId="26" xfId="0" applyFont="1" applyBorder="1" applyAlignment="1">
      <alignment vertical="center" shrinkToFit="1"/>
    </xf>
    <xf numFmtId="0" fontId="16" fillId="0" borderId="24" xfId="0" applyFont="1" applyBorder="1" applyAlignment="1">
      <alignment horizontal="right" vertical="center" shrinkToFit="1"/>
    </xf>
    <xf numFmtId="14" fontId="16" fillId="0" borderId="24" xfId="0" applyNumberFormat="1" applyFont="1" applyBorder="1" applyAlignment="1">
      <alignment horizontal="left" vertical="center" shrinkToFit="1"/>
    </xf>
    <xf numFmtId="0" fontId="16" fillId="0" borderId="27" xfId="0" applyFont="1" applyBorder="1" applyAlignment="1">
      <alignment horizontal="left" vertical="center" shrinkToFit="1"/>
    </xf>
    <xf numFmtId="0" fontId="28" fillId="5" borderId="23" xfId="0" applyFont="1" applyFill="1" applyBorder="1" applyAlignment="1"/>
    <xf numFmtId="0" fontId="29" fillId="5" borderId="24" xfId="0" applyFont="1" applyFill="1" applyBorder="1" applyAlignment="1"/>
    <xf numFmtId="0" fontId="28" fillId="5" borderId="24" xfId="0" applyFont="1" applyFill="1" applyBorder="1" applyAlignment="1"/>
    <xf numFmtId="0" fontId="28" fillId="5" borderId="27" xfId="0" applyFont="1" applyFill="1" applyBorder="1" applyAlignment="1"/>
    <xf numFmtId="0" fontId="2" fillId="0" borderId="28"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10" xfId="0" applyFont="1" applyBorder="1" applyAlignment="1">
      <alignment horizontal="left" vertical="center" shrinkToFit="1"/>
    </xf>
    <xf numFmtId="0" fontId="0" fillId="0" borderId="3" xfId="0" applyBorder="1" applyAlignment="1">
      <alignment horizontal="left" vertical="center" shrinkToFit="1"/>
    </xf>
    <xf numFmtId="0" fontId="0" fillId="0" borderId="10" xfId="0" applyBorder="1" applyAlignment="1">
      <alignment horizontal="left" vertical="center" shrinkToFit="1"/>
    </xf>
    <xf numFmtId="0" fontId="0" fillId="0" borderId="1" xfId="0" applyBorder="1" applyAlignment="1">
      <alignment horizontal="left" vertical="center" shrinkToFit="1"/>
    </xf>
    <xf numFmtId="0" fontId="0" fillId="0" borderId="1" xfId="0" applyBorder="1" applyAlignment="1">
      <alignment horizontal="right" vertical="center" shrinkToFit="1"/>
    </xf>
    <xf numFmtId="0" fontId="0" fillId="0" borderId="10" xfId="0" applyBorder="1" applyAlignment="1">
      <alignment vertical="center" shrinkToFit="1"/>
    </xf>
    <xf numFmtId="0" fontId="0" fillId="0" borderId="29" xfId="0" applyBorder="1" applyAlignment="1">
      <alignment horizontal="left" vertical="center" shrinkToFit="1"/>
    </xf>
    <xf numFmtId="0" fontId="28" fillId="5" borderId="30" xfId="0" applyFont="1" applyFill="1" applyBorder="1" applyAlignment="1">
      <alignment vertical="center"/>
    </xf>
    <xf numFmtId="0" fontId="29" fillId="5" borderId="0" xfId="0" applyFont="1" applyFill="1" applyAlignment="1">
      <alignment horizontal="center" vertical="center"/>
    </xf>
    <xf numFmtId="0" fontId="29" fillId="5" borderId="0" xfId="0" applyFont="1" applyFill="1" applyAlignment="1">
      <alignment vertical="center"/>
    </xf>
    <xf numFmtId="0" fontId="28" fillId="5" borderId="0" xfId="0" applyFont="1" applyFill="1" applyAlignment="1">
      <alignment vertical="center"/>
    </xf>
    <xf numFmtId="0" fontId="28" fillId="5" borderId="31" xfId="0" applyFont="1" applyFill="1" applyBorder="1" applyAlignment="1"/>
    <xf numFmtId="0" fontId="27" fillId="0" borderId="32" xfId="0" applyFont="1" applyBorder="1" applyAlignment="1">
      <alignment horizontal="left" vertical="center" shrinkToFit="1"/>
    </xf>
    <xf numFmtId="0" fontId="27" fillId="0" borderId="11" xfId="0" applyFont="1" applyBorder="1" applyAlignment="1">
      <alignment horizontal="left" vertical="center" shrinkToFit="1"/>
    </xf>
    <xf numFmtId="0" fontId="16" fillId="0" borderId="11" xfId="0" applyFont="1" applyBorder="1" applyAlignment="1">
      <alignment vertical="center" shrinkToFit="1"/>
    </xf>
    <xf numFmtId="0" fontId="16" fillId="0" borderId="18" xfId="0" applyFont="1" applyBorder="1" applyAlignment="1">
      <alignment horizontal="left" vertical="center" wrapText="1" shrinkToFit="1"/>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17" xfId="0" applyFont="1" applyBorder="1" applyAlignment="1">
      <alignment horizontal="left" vertical="center" shrinkToFit="1"/>
    </xf>
    <xf numFmtId="0" fontId="16" fillId="0" borderId="11" xfId="0" applyFont="1" applyBorder="1" applyAlignment="1">
      <alignment horizontal="left" vertical="center" shrinkToFit="1"/>
    </xf>
    <xf numFmtId="0" fontId="16" fillId="0" borderId="11" xfId="0" applyFont="1" applyBorder="1" applyAlignment="1">
      <alignment horizontal="right" vertical="center" shrinkToFit="1"/>
    </xf>
    <xf numFmtId="0" fontId="16" fillId="0" borderId="18" xfId="0" applyFont="1" applyBorder="1" applyAlignment="1">
      <alignment horizontal="left" vertical="center" shrinkToFit="1"/>
    </xf>
    <xf numFmtId="0" fontId="16" fillId="0" borderId="33" xfId="0" applyFont="1" applyBorder="1" applyAlignment="1">
      <alignment horizontal="left" vertical="center" shrinkToFit="1"/>
    </xf>
    <xf numFmtId="0" fontId="28" fillId="5" borderId="30" xfId="0" applyFont="1" applyFill="1" applyBorder="1" applyAlignment="1"/>
    <xf numFmtId="0" fontId="28" fillId="5" borderId="0" xfId="0" applyFont="1" applyFill="1" applyAlignment="1"/>
    <xf numFmtId="0" fontId="2" fillId="4" borderId="28" xfId="0" applyFont="1" applyFill="1" applyBorder="1" applyAlignment="1">
      <alignment horizontal="left" vertical="center" shrinkToFit="1"/>
    </xf>
    <xf numFmtId="0" fontId="2" fillId="4" borderId="1" xfId="0" applyFont="1" applyFill="1" applyBorder="1" applyAlignment="1">
      <alignment horizontal="left" vertical="center" shrinkToFit="1"/>
    </xf>
    <xf numFmtId="0" fontId="2" fillId="4" borderId="10" xfId="0" applyFont="1" applyFill="1" applyBorder="1" applyAlignment="1">
      <alignment horizontal="left" vertical="center" shrinkToFit="1"/>
    </xf>
    <xf numFmtId="0" fontId="16" fillId="0" borderId="3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1" xfId="0" applyFont="1" applyBorder="1" applyAlignment="1">
      <alignment horizontal="right" vertical="center" shrinkToFit="1"/>
    </xf>
    <xf numFmtId="0" fontId="27" fillId="0" borderId="17" xfId="0" applyFont="1" applyBorder="1" applyAlignment="1">
      <alignment vertical="center" shrinkToFit="1"/>
    </xf>
    <xf numFmtId="0" fontId="22" fillId="4" borderId="3" xfId="0" applyFont="1" applyFill="1" applyBorder="1" applyAlignment="1">
      <alignment horizontal="left" vertical="center" wrapText="1" shrinkToFit="1"/>
    </xf>
    <xf numFmtId="0" fontId="22" fillId="4" borderId="10" xfId="0" applyFont="1" applyFill="1" applyBorder="1" applyAlignment="1">
      <alignment horizontal="left" vertical="center" shrinkToFit="1"/>
    </xf>
    <xf numFmtId="0" fontId="0" fillId="4" borderId="3" xfId="0" applyFill="1" applyBorder="1" applyAlignment="1">
      <alignment horizontal="left" vertical="center" shrinkToFit="1"/>
    </xf>
    <xf numFmtId="0" fontId="0" fillId="4" borderId="1" xfId="0" applyFill="1" applyBorder="1" applyAlignment="1">
      <alignment horizontal="left" vertical="center" shrinkToFit="1"/>
    </xf>
    <xf numFmtId="0" fontId="28" fillId="6" borderId="0" xfId="0" applyFont="1" applyFill="1" applyAlignment="1"/>
    <xf numFmtId="0" fontId="16" fillId="0" borderId="6" xfId="0" applyFont="1" applyBorder="1" applyAlignment="1">
      <alignment vertical="center" shrinkToFit="1"/>
    </xf>
    <xf numFmtId="0" fontId="16" fillId="0" borderId="5" xfId="0" applyFont="1" applyBorder="1" applyAlignment="1">
      <alignment vertical="center" shrinkToFit="1"/>
    </xf>
    <xf numFmtId="0" fontId="16" fillId="0" borderId="17" xfId="0" applyFont="1" applyBorder="1" applyAlignment="1">
      <alignment horizontal="right" vertical="center" shrinkToFit="1"/>
    </xf>
    <xf numFmtId="0" fontId="16" fillId="0" borderId="11" xfId="0" applyFont="1" applyBorder="1" applyAlignment="1">
      <alignment horizontal="center" vertical="center" shrinkToFit="1"/>
    </xf>
    <xf numFmtId="0" fontId="16" fillId="0" borderId="33" xfId="0" applyFont="1" applyBorder="1" applyAlignment="1">
      <alignment horizontal="center" vertical="center" shrinkToFit="1"/>
    </xf>
    <xf numFmtId="0" fontId="28" fillId="5" borderId="34" xfId="0" applyFont="1" applyFill="1" applyBorder="1" applyAlignment="1"/>
    <xf numFmtId="0" fontId="28" fillId="5" borderId="35" xfId="0" applyFont="1" applyFill="1" applyBorder="1" applyAlignment="1"/>
    <xf numFmtId="0" fontId="28" fillId="5" borderId="36" xfId="0" applyFont="1" applyFill="1" applyBorder="1" applyAlignment="1"/>
    <xf numFmtId="0" fontId="2" fillId="0" borderId="4" xfId="0" applyFont="1" applyBorder="1" applyAlignment="1">
      <alignment horizontal="left" vertical="center" shrinkToFit="1"/>
    </xf>
    <xf numFmtId="0" fontId="2" fillId="4" borderId="3" xfId="0" applyFont="1" applyFill="1" applyBorder="1" applyAlignment="1">
      <alignment horizontal="left" vertical="center" shrinkToFit="1"/>
    </xf>
    <xf numFmtId="183" fontId="2" fillId="4" borderId="3" xfId="0" applyNumberFormat="1" applyFont="1" applyFill="1" applyBorder="1" applyAlignment="1">
      <alignment horizontal="left" vertical="center" shrinkToFit="1"/>
    </xf>
    <xf numFmtId="183" fontId="2" fillId="4" borderId="1" xfId="0" applyNumberFormat="1" applyFont="1" applyFill="1" applyBorder="1" applyAlignment="1">
      <alignment horizontal="left" vertical="center" shrinkToFit="1"/>
    </xf>
    <xf numFmtId="183" fontId="2" fillId="4" borderId="10" xfId="0" applyNumberFormat="1" applyFont="1" applyFill="1" applyBorder="1" applyAlignment="1">
      <alignment horizontal="left" vertical="center" shrinkToFit="1"/>
    </xf>
    <xf numFmtId="0" fontId="2" fillId="0" borderId="29" xfId="0" applyFont="1" applyBorder="1" applyAlignment="1">
      <alignment horizontal="left" vertical="center" shrinkToFit="1"/>
    </xf>
    <xf numFmtId="0" fontId="27" fillId="0" borderId="0" xfId="0" applyFont="1" applyAlignment="1">
      <alignment horizontal="right" vertical="center"/>
    </xf>
    <xf numFmtId="0" fontId="16" fillId="0" borderId="0" xfId="0" applyFont="1" applyAlignment="1">
      <alignment horizontal="left" vertical="center"/>
    </xf>
    <xf numFmtId="0" fontId="16" fillId="0" borderId="32" xfId="0" applyFont="1" applyBorder="1">
      <alignment vertical="center"/>
    </xf>
    <xf numFmtId="0" fontId="16" fillId="0" borderId="11" xfId="0" applyFont="1" applyBorder="1">
      <alignment vertical="center"/>
    </xf>
    <xf numFmtId="0" fontId="16" fillId="0" borderId="11" xfId="0" applyFont="1" applyBorder="1" applyAlignment="1">
      <alignment horizontal="left" vertical="center"/>
    </xf>
    <xf numFmtId="0" fontId="16" fillId="0" borderId="33" xfId="0" applyFont="1" applyBorder="1" applyAlignment="1">
      <alignment horizontal="left" vertical="center"/>
    </xf>
    <xf numFmtId="0" fontId="27" fillId="0" borderId="34" xfId="0" applyFont="1" applyBorder="1" applyAlignment="1">
      <alignment horizontal="right" vertical="center"/>
    </xf>
    <xf numFmtId="0" fontId="27" fillId="0" borderId="35" xfId="0" applyFont="1" applyBorder="1" applyAlignment="1">
      <alignment horizontal="right" vertical="center"/>
    </xf>
    <xf numFmtId="0" fontId="27" fillId="0" borderId="35" xfId="0" applyFont="1" applyBorder="1" applyAlignment="1">
      <alignment horizontal="left" vertical="center"/>
    </xf>
    <xf numFmtId="0" fontId="27" fillId="0" borderId="36" xfId="0" applyFont="1" applyBorder="1" applyAlignment="1">
      <alignment horizontal="left" vertical="center"/>
    </xf>
    <xf numFmtId="0" fontId="16" fillId="0" borderId="30" xfId="0" applyFont="1" applyBorder="1">
      <alignment vertical="center"/>
    </xf>
    <xf numFmtId="0" fontId="16" fillId="0" borderId="0" xfId="0" applyFont="1" applyBorder="1">
      <alignment vertical="center"/>
    </xf>
    <xf numFmtId="0" fontId="16" fillId="0" borderId="0" xfId="0" applyFont="1" applyBorder="1" applyAlignment="1">
      <alignment horizontal="left" vertical="center"/>
    </xf>
    <xf numFmtId="0" fontId="16" fillId="0" borderId="31" xfId="0" applyFont="1" applyBorder="1" applyAlignment="1">
      <alignment horizontal="left" vertical="center"/>
    </xf>
    <xf numFmtId="0" fontId="16" fillId="0" borderId="0" xfId="0" applyFont="1" applyAlignment="1">
      <alignment horizontal="right" vertical="center"/>
    </xf>
    <xf numFmtId="0" fontId="30" fillId="0" borderId="0" xfId="6" applyFont="1" applyAlignment="1">
      <alignment horizontal="left" vertical="center"/>
    </xf>
    <xf numFmtId="0" fontId="0" fillId="0" borderId="31" xfId="0" applyBorder="1" applyAlignment="1">
      <alignment horizontal="left" vertical="center"/>
    </xf>
    <xf numFmtId="0" fontId="0" fillId="4" borderId="30" xfId="0" applyFill="1" applyBorder="1" applyAlignment="1">
      <alignment horizontal="left" vertical="center"/>
    </xf>
    <xf numFmtId="0" fontId="0" fillId="4" borderId="0" xfId="0" applyFill="1" applyBorder="1" applyAlignment="1">
      <alignment horizontal="left" vertical="center"/>
    </xf>
    <xf numFmtId="0" fontId="0" fillId="0" borderId="0" xfId="0" applyFont="1" applyBorder="1" applyAlignment="1">
      <alignment horizontal="right" vertical="center"/>
    </xf>
    <xf numFmtId="0" fontId="16" fillId="0" borderId="37" xfId="0" applyFont="1" applyBorder="1">
      <alignment vertical="center"/>
    </xf>
    <xf numFmtId="0" fontId="0" fillId="0" borderId="24" xfId="0" applyBorder="1">
      <alignment vertical="center"/>
    </xf>
    <xf numFmtId="0" fontId="0" fillId="0" borderId="27" xfId="0" applyBorder="1">
      <alignment vertical="center"/>
    </xf>
    <xf numFmtId="0" fontId="27" fillId="0" borderId="0" xfId="0" applyFont="1" applyAlignment="1">
      <alignment horizontal="left" vertical="center"/>
    </xf>
    <xf numFmtId="0" fontId="31" fillId="0" borderId="38" xfId="0" applyFont="1" applyBorder="1">
      <alignment vertical="center"/>
    </xf>
    <xf numFmtId="0" fontId="31" fillId="0" borderId="39" xfId="0" applyFont="1" applyBorder="1">
      <alignment vertical="center"/>
    </xf>
    <xf numFmtId="0" fontId="31" fillId="0" borderId="40" xfId="0" applyFont="1" applyBorder="1" applyAlignment="1">
      <alignment horizontal="left" vertical="center"/>
    </xf>
    <xf numFmtId="0" fontId="31" fillId="0" borderId="41" xfId="0" applyFont="1" applyBorder="1" applyAlignment="1">
      <alignment horizontal="right" vertical="center"/>
    </xf>
    <xf numFmtId="0" fontId="31" fillId="0" borderId="39" xfId="0" applyFont="1" applyBorder="1" applyAlignment="1">
      <alignment horizontal="right" vertical="center"/>
    </xf>
    <xf numFmtId="0" fontId="32" fillId="0" borderId="42" xfId="0" applyFont="1" applyBorder="1">
      <alignment vertical="center"/>
    </xf>
    <xf numFmtId="0" fontId="33" fillId="0" borderId="39" xfId="0" applyFont="1" applyBorder="1" applyAlignment="1">
      <alignment horizontal="center" vertical="center"/>
    </xf>
    <xf numFmtId="0" fontId="33" fillId="0" borderId="43" xfId="0" applyFont="1" applyBorder="1" applyAlignment="1">
      <alignment horizontal="center" vertical="center"/>
    </xf>
    <xf numFmtId="0" fontId="10" fillId="0" borderId="43" xfId="0" applyFont="1" applyBorder="1" applyAlignment="1">
      <alignment horizontal="center" vertical="center" shrinkToFit="1"/>
    </xf>
    <xf numFmtId="0" fontId="10" fillId="0" borderId="37" xfId="0" applyFont="1" applyBorder="1" applyAlignment="1">
      <alignment horizontal="center" vertical="center" shrinkToFit="1"/>
    </xf>
    <xf numFmtId="0" fontId="16" fillId="0" borderId="3" xfId="0" applyFont="1" applyBorder="1" applyAlignment="1">
      <alignment horizontal="center" vertical="center"/>
    </xf>
    <xf numFmtId="0" fontId="27" fillId="0" borderId="1" xfId="0" applyFont="1" applyBorder="1" applyAlignment="1">
      <alignment horizontal="center" vertical="center"/>
    </xf>
    <xf numFmtId="0" fontId="16" fillId="0" borderId="1" xfId="0" applyFont="1" applyBorder="1" applyAlignment="1">
      <alignment horizontal="center" vertical="center"/>
    </xf>
    <xf numFmtId="0" fontId="16" fillId="0" borderId="10" xfId="0" applyFont="1" applyBorder="1" applyAlignment="1">
      <alignment horizontal="center" vertical="center"/>
    </xf>
    <xf numFmtId="0" fontId="16" fillId="0" borderId="31" xfId="0" applyFont="1" applyBorder="1" applyAlignment="1">
      <alignment horizontal="center" vertical="center" shrinkToFit="1"/>
    </xf>
    <xf numFmtId="0" fontId="16" fillId="0" borderId="44" xfId="0" applyFont="1" applyBorder="1" applyAlignment="1">
      <alignment horizontal="center" vertical="center" shrinkToFit="1"/>
    </xf>
    <xf numFmtId="0" fontId="0" fillId="0" borderId="22" xfId="0" applyBorder="1" applyAlignment="1">
      <alignment horizontal="center" vertical="center" shrinkToFit="1"/>
    </xf>
    <xf numFmtId="0" fontId="0" fillId="0" borderId="0" xfId="0" applyBorder="1" applyAlignment="1">
      <alignment horizontal="left" vertical="center" shrinkToFit="1"/>
    </xf>
    <xf numFmtId="0" fontId="0" fillId="0" borderId="0" xfId="0" applyFont="1" applyFill="1" applyBorder="1" applyAlignment="1">
      <alignment horizontal="center" vertical="center" wrapText="1" shrinkToFit="1"/>
    </xf>
    <xf numFmtId="0" fontId="0" fillId="0" borderId="0" xfId="0" applyFont="1" applyFill="1" applyBorder="1" applyAlignment="1">
      <alignment horizontal="center" vertical="center" shrinkToFit="1"/>
    </xf>
    <xf numFmtId="0" fontId="0" fillId="0" borderId="0" xfId="0" applyBorder="1" applyAlignment="1">
      <alignment vertical="center" shrinkToFit="1"/>
    </xf>
    <xf numFmtId="0" fontId="0" fillId="0" borderId="0" xfId="0" applyAlignment="1">
      <alignment horizontal="right" vertical="center" shrinkToFit="1"/>
    </xf>
    <xf numFmtId="0" fontId="0" fillId="0" borderId="0" xfId="0" applyAlignment="1">
      <alignment horizontal="center" vertical="center" shrinkToFit="1"/>
    </xf>
    <xf numFmtId="0" fontId="2" fillId="0" borderId="0" xfId="0" applyFont="1" applyAlignment="1">
      <alignment horizontal="center" vertical="center" shrinkToFit="1"/>
    </xf>
    <xf numFmtId="0" fontId="0" fillId="0" borderId="7" xfId="0" applyBorder="1" applyAlignment="1">
      <alignment vertical="center" shrinkToFit="1"/>
    </xf>
    <xf numFmtId="0" fontId="0" fillId="0" borderId="8" xfId="0" applyBorder="1" applyAlignment="1">
      <alignment horizontal="center" vertical="center" shrinkToFit="1"/>
    </xf>
    <xf numFmtId="0" fontId="0" fillId="0" borderId="2" xfId="0" applyBorder="1" applyAlignment="1">
      <alignment horizontal="center" vertical="center" shrinkToFit="1"/>
    </xf>
    <xf numFmtId="0" fontId="1" fillId="0" borderId="0" xfId="0" applyFont="1" applyAlignment="1">
      <alignment horizontal="left" vertical="center" shrinkToFit="1"/>
    </xf>
    <xf numFmtId="0" fontId="0" fillId="0" borderId="0" xfId="0" applyFont="1" applyFill="1" applyBorder="1" applyAlignment="1">
      <alignment horizontal="left" vertical="center" wrapText="1" shrinkToFit="1"/>
    </xf>
    <xf numFmtId="0" fontId="0" fillId="0" borderId="0" xfId="0" applyAlignment="1">
      <alignment vertical="center" shrinkToFit="1"/>
    </xf>
    <xf numFmtId="184" fontId="0" fillId="0" borderId="0" xfId="0" applyNumberFormat="1" applyAlignment="1">
      <alignment horizontal="right" vertical="center" shrinkToFit="1"/>
    </xf>
    <xf numFmtId="184" fontId="0" fillId="0" borderId="0" xfId="0" applyNumberFormat="1" applyAlignment="1">
      <alignment horizontal="center" vertical="center" shrinkToFit="1"/>
    </xf>
    <xf numFmtId="0" fontId="16" fillId="0" borderId="3" xfId="0" applyFont="1" applyBorder="1" applyAlignment="1">
      <alignment horizontal="center" vertical="center" shrinkToFit="1"/>
    </xf>
    <xf numFmtId="0" fontId="0" fillId="0" borderId="1" xfId="0" applyFont="1" applyFill="1" applyBorder="1" applyAlignment="1">
      <alignment horizontal="left" vertical="center" wrapText="1" shrinkToFit="1"/>
    </xf>
    <xf numFmtId="0" fontId="0" fillId="0" borderId="1" xfId="0" applyBorder="1">
      <alignment vertical="center"/>
    </xf>
    <xf numFmtId="0" fontId="0" fillId="0" borderId="1" xfId="0" applyBorder="1" applyAlignment="1">
      <alignment vertical="center" shrinkToFit="1"/>
    </xf>
    <xf numFmtId="0" fontId="0" fillId="0" borderId="1" xfId="0" applyBorder="1" applyAlignment="1">
      <alignment horizontal="center" vertical="center" shrinkToFit="1"/>
    </xf>
    <xf numFmtId="0" fontId="0" fillId="0" borderId="0" xfId="0" applyBorder="1" applyAlignment="1">
      <alignment horizontal="center" vertical="center" shrinkToFit="1"/>
    </xf>
    <xf numFmtId="0" fontId="0" fillId="0" borderId="0" xfId="0" applyAlignment="1">
      <alignment horizontal="left" vertical="center" shrinkToFit="1"/>
    </xf>
    <xf numFmtId="0" fontId="16" fillId="0" borderId="0" xfId="0" applyFont="1" applyAlignment="1">
      <alignment horizontal="left" vertical="center" wrapText="1" shrinkToFit="1"/>
    </xf>
    <xf numFmtId="0" fontId="16" fillId="0" borderId="1" xfId="0" applyFont="1" applyBorder="1" applyAlignment="1">
      <alignment horizontal="left" vertical="center" wrapText="1" shrinkToFit="1"/>
    </xf>
    <xf numFmtId="0" fontId="34" fillId="0" borderId="0" xfId="0" applyFont="1">
      <alignment vertical="center"/>
    </xf>
    <xf numFmtId="0" fontId="25" fillId="0" borderId="0" xfId="0" applyFont="1">
      <alignment vertical="center"/>
    </xf>
    <xf numFmtId="0" fontId="2" fillId="0" borderId="0" xfId="0" applyFont="1" applyAlignment="1">
      <alignment horizontal="right" vertical="center"/>
    </xf>
    <xf numFmtId="0" fontId="32" fillId="0" borderId="0" xfId="0" applyFont="1">
      <alignment vertical="center"/>
    </xf>
    <xf numFmtId="181" fontId="0" fillId="0" borderId="0" xfId="0" applyNumberFormat="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shrinkToFit="1"/>
    </xf>
    <xf numFmtId="0" fontId="16" fillId="0" borderId="46" xfId="0" applyFont="1" applyBorder="1" applyAlignment="1">
      <alignment horizontal="center" vertical="center"/>
    </xf>
    <xf numFmtId="0" fontId="16" fillId="0" borderId="47" xfId="0" applyFont="1" applyBorder="1" applyAlignment="1">
      <alignment horizontal="center" vertical="center"/>
    </xf>
    <xf numFmtId="0" fontId="16" fillId="0" borderId="48" xfId="0" applyFont="1" applyBorder="1" applyAlignment="1">
      <alignment horizontal="center" vertical="center" shrinkToFit="1"/>
    </xf>
    <xf numFmtId="0" fontId="16" fillId="0" borderId="48" xfId="0" applyFont="1" applyBorder="1" applyAlignment="1">
      <alignment horizontal="center" vertical="center"/>
    </xf>
    <xf numFmtId="0" fontId="16" fillId="0" borderId="4" xfId="0" applyFont="1" applyBorder="1" applyAlignment="1">
      <alignment horizontal="center" vertical="center"/>
    </xf>
    <xf numFmtId="0" fontId="16" fillId="0" borderId="4" xfId="0" applyFont="1" applyBorder="1" applyAlignment="1">
      <alignment horizontal="center" vertical="center" shrinkToFit="1"/>
    </xf>
    <xf numFmtId="0" fontId="16" fillId="0" borderId="6" xfId="0" applyFont="1" applyBorder="1" applyAlignment="1">
      <alignment horizontal="center" vertical="center" shrinkToFit="1"/>
    </xf>
    <xf numFmtId="181" fontId="16" fillId="0" borderId="4" xfId="0" applyNumberFormat="1" applyFont="1" applyBorder="1" applyAlignment="1">
      <alignment horizontal="center" vertical="center"/>
    </xf>
    <xf numFmtId="0" fontId="16" fillId="0" borderId="2" xfId="0" applyFont="1" applyBorder="1" applyAlignment="1">
      <alignment horizontal="center" vertical="center"/>
    </xf>
    <xf numFmtId="0" fontId="16" fillId="0" borderId="21" xfId="0" applyFont="1" applyBorder="1" applyAlignment="1">
      <alignment horizontal="right" vertical="center" shrinkToFit="1"/>
    </xf>
    <xf numFmtId="0" fontId="16" fillId="0" borderId="9" xfId="0" applyFont="1" applyBorder="1" applyAlignment="1">
      <alignment horizontal="left" vertical="center" shrinkToFit="1"/>
    </xf>
    <xf numFmtId="0" fontId="16" fillId="0" borderId="8" xfId="0" applyFont="1" applyBorder="1" applyAlignment="1">
      <alignment vertical="center" shrinkToFit="1"/>
    </xf>
    <xf numFmtId="181" fontId="16" fillId="0" borderId="2" xfId="0" applyNumberFormat="1" applyFont="1" applyBorder="1" applyAlignment="1">
      <alignment horizontal="center" vertical="center" shrinkToFit="1"/>
    </xf>
    <xf numFmtId="181" fontId="16" fillId="0" borderId="4" xfId="0" applyNumberFormat="1" applyFont="1" applyBorder="1" applyAlignment="1">
      <alignment horizontal="center" vertical="center" shrinkToFit="1"/>
    </xf>
    <xf numFmtId="0" fontId="16" fillId="0" borderId="5" xfId="0" applyFont="1" applyBorder="1" applyAlignment="1">
      <alignment horizontal="center" vertical="center"/>
    </xf>
    <xf numFmtId="0" fontId="16" fillId="0" borderId="5" xfId="0" applyFont="1" applyBorder="1" applyAlignment="1">
      <alignment horizontal="center" vertical="center" shrinkToFit="1"/>
    </xf>
    <xf numFmtId="0" fontId="16" fillId="0" borderId="49" xfId="0" applyFont="1" applyBorder="1" applyAlignment="1">
      <alignment horizontal="center" vertical="center"/>
    </xf>
    <xf numFmtId="0" fontId="16" fillId="0" borderId="40" xfId="0" applyFont="1" applyBorder="1" applyAlignment="1">
      <alignment horizontal="center" vertical="center" shrinkToFit="1"/>
    </xf>
    <xf numFmtId="0" fontId="16" fillId="0" borderId="50" xfId="0" applyFont="1" applyBorder="1" applyAlignment="1">
      <alignment horizontal="center" vertical="center" shrinkToFit="1"/>
    </xf>
    <xf numFmtId="0" fontId="16" fillId="0" borderId="2" xfId="0" applyFont="1" applyBorder="1" applyAlignment="1">
      <alignment horizontal="left" vertical="center"/>
    </xf>
    <xf numFmtId="0" fontId="16" fillId="0" borderId="6" xfId="0" applyFont="1" applyBorder="1" applyAlignment="1">
      <alignment horizontal="center" vertical="center"/>
    </xf>
    <xf numFmtId="0" fontId="16" fillId="0" borderId="5" xfId="0" applyFont="1" applyBorder="1" applyAlignment="1">
      <alignment horizontal="left" vertical="center"/>
    </xf>
    <xf numFmtId="0" fontId="16" fillId="0" borderId="17" xfId="0" applyFont="1" applyBorder="1" applyAlignment="1">
      <alignment vertical="center"/>
    </xf>
    <xf numFmtId="0" fontId="16" fillId="0" borderId="11" xfId="0" applyFont="1" applyBorder="1" applyAlignment="1">
      <alignment vertical="center"/>
    </xf>
    <xf numFmtId="0" fontId="16" fillId="0" borderId="18" xfId="0" applyFont="1" applyBorder="1" applyAlignment="1">
      <alignment vertical="center"/>
    </xf>
    <xf numFmtId="0" fontId="16" fillId="0" borderId="22" xfId="0" applyFont="1" applyBorder="1" applyAlignment="1">
      <alignment vertical="center"/>
    </xf>
    <xf numFmtId="0" fontId="16" fillId="0" borderId="0" xfId="0" applyFont="1" applyBorder="1" applyAlignment="1">
      <alignment vertical="center"/>
    </xf>
    <xf numFmtId="0" fontId="16" fillId="0" borderId="7" xfId="0" applyFont="1" applyBorder="1" applyAlignment="1">
      <alignment vertical="center"/>
    </xf>
    <xf numFmtId="0" fontId="35" fillId="0" borderId="17" xfId="0" applyFont="1" applyBorder="1" applyAlignment="1">
      <alignment horizontal="left" vertical="top" wrapText="1"/>
    </xf>
    <xf numFmtId="0" fontId="35" fillId="0" borderId="11" xfId="0" applyFont="1" applyBorder="1" applyAlignment="1">
      <alignment horizontal="left" vertical="top"/>
    </xf>
    <xf numFmtId="0" fontId="35" fillId="0" borderId="18" xfId="0" applyFont="1" applyBorder="1" applyAlignment="1">
      <alignment horizontal="left" vertical="top"/>
    </xf>
    <xf numFmtId="0" fontId="35" fillId="0" borderId="11" xfId="0" applyFont="1" applyBorder="1" applyAlignment="1">
      <alignment horizontal="left" vertical="top" wrapText="1"/>
    </xf>
    <xf numFmtId="0" fontId="35" fillId="0" borderId="18" xfId="0" applyFont="1" applyBorder="1" applyAlignment="1">
      <alignment horizontal="left" vertical="top" wrapText="1"/>
    </xf>
    <xf numFmtId="0" fontId="35" fillId="0" borderId="22" xfId="0" applyFont="1" applyBorder="1" applyAlignment="1">
      <alignment horizontal="left" vertical="top"/>
    </xf>
    <xf numFmtId="0" fontId="35" fillId="0" borderId="0" xfId="0" applyFont="1" applyBorder="1" applyAlignment="1">
      <alignment horizontal="left" vertical="top"/>
    </xf>
    <xf numFmtId="0" fontId="35" fillId="0" borderId="7" xfId="0" applyFont="1" applyBorder="1" applyAlignment="1">
      <alignment horizontal="left" vertical="top"/>
    </xf>
    <xf numFmtId="0" fontId="35" fillId="0" borderId="22" xfId="0" applyFont="1" applyBorder="1" applyAlignment="1">
      <alignment horizontal="left" vertical="top" wrapText="1"/>
    </xf>
    <xf numFmtId="0" fontId="35" fillId="0" borderId="0" xfId="0" applyFont="1" applyBorder="1" applyAlignment="1">
      <alignment horizontal="left" vertical="top" wrapText="1"/>
    </xf>
    <xf numFmtId="0" fontId="35" fillId="0" borderId="7" xfId="0" applyFont="1" applyBorder="1" applyAlignment="1">
      <alignment horizontal="left" vertical="top" wrapText="1"/>
    </xf>
    <xf numFmtId="0" fontId="36" fillId="0" borderId="17" xfId="0" applyFont="1" applyBorder="1" applyAlignment="1">
      <alignment vertical="center"/>
    </xf>
    <xf numFmtId="0" fontId="0" fillId="0" borderId="11" xfId="0" applyBorder="1" applyAlignment="1">
      <alignment vertical="center"/>
    </xf>
    <xf numFmtId="0" fontId="0" fillId="0" borderId="18" xfId="0" applyBorder="1" applyAlignment="1">
      <alignment vertical="center"/>
    </xf>
    <xf numFmtId="0" fontId="0" fillId="0" borderId="22" xfId="0" applyBorder="1" applyAlignment="1">
      <alignment vertical="center"/>
    </xf>
    <xf numFmtId="0" fontId="0" fillId="0" borderId="0" xfId="0" applyBorder="1" applyAlignment="1">
      <alignment vertical="center"/>
    </xf>
    <xf numFmtId="0" fontId="0" fillId="0" borderId="7" xfId="0" applyBorder="1" applyAlignment="1">
      <alignment vertical="center"/>
    </xf>
    <xf numFmtId="181" fontId="16" fillId="0" borderId="0" xfId="0" applyNumberFormat="1" applyFont="1" applyBorder="1" applyAlignment="1">
      <alignment vertical="center"/>
    </xf>
    <xf numFmtId="181" fontId="16" fillId="0" borderId="7" xfId="0" applyNumberFormat="1" applyFont="1" applyBorder="1" applyAlignment="1">
      <alignment vertical="center"/>
    </xf>
    <xf numFmtId="0" fontId="16" fillId="0" borderId="0" xfId="0" applyNumberFormat="1" applyFont="1" applyBorder="1" applyAlignment="1">
      <alignment horizontal="left" vertical="center"/>
    </xf>
    <xf numFmtId="181" fontId="16" fillId="0" borderId="0" xfId="0" applyNumberFormat="1" applyFont="1" applyAlignment="1">
      <alignment horizontal="center" vertical="center"/>
    </xf>
    <xf numFmtId="181" fontId="16" fillId="0" borderId="7" xfId="0" applyNumberFormat="1" applyFont="1" applyBorder="1" applyAlignment="1">
      <alignment horizontal="center" vertical="center"/>
    </xf>
    <xf numFmtId="0" fontId="0" fillId="0" borderId="3" xfId="0" applyBorder="1" applyAlignment="1">
      <alignment vertical="center"/>
    </xf>
    <xf numFmtId="0" fontId="0" fillId="0" borderId="1" xfId="0" applyBorder="1" applyAlignment="1">
      <alignment vertical="center"/>
    </xf>
    <xf numFmtId="0" fontId="0" fillId="0" borderId="10" xfId="0" applyBorder="1" applyAlignment="1">
      <alignment vertical="center"/>
    </xf>
    <xf numFmtId="0" fontId="0" fillId="0" borderId="0" xfId="0" applyAlignment="1">
      <alignment horizontal="center" vertical="center"/>
    </xf>
    <xf numFmtId="0" fontId="16" fillId="0" borderId="0" xfId="0" applyFont="1" applyAlignment="1">
      <alignment horizontal="left" vertical="top"/>
    </xf>
    <xf numFmtId="0" fontId="16" fillId="0" borderId="0" xfId="0" applyFont="1" applyAlignment="1">
      <alignment horizontal="center" vertical="center"/>
    </xf>
    <xf numFmtId="0" fontId="16" fillId="0" borderId="4" xfId="0" applyFont="1" applyBorder="1" applyAlignment="1" quotePrefix="1">
      <alignment horizontal="center" vertical="center" shrinkToFit="1"/>
    </xf>
    <xf numFmtId="0" fontId="0" fillId="0" borderId="0" xfId="0" applyBorder="1" applyAlignment="1" quotePrefix="1">
      <alignment horizontal="left" vertical="center" shrinkToFi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C0C0C0"/>
      <color rgb="00BFBFBF"/>
      <color rgb="00800080"/>
      <color rgb="00203764"/>
      <color rgb="000000FF"/>
      <color rgb="00FFFF00"/>
      <color rgb="00D9D9D9"/>
      <color rgb="00FF0000"/>
      <color rgb="00F2F2F2"/>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19050</xdr:colOff>
      <xdr:row>47</xdr:row>
      <xdr:rowOff>94615</xdr:rowOff>
    </xdr:from>
    <xdr:to>
      <xdr:col>1</xdr:col>
      <xdr:colOff>704850</xdr:colOff>
      <xdr:row>48</xdr:row>
      <xdr:rowOff>50800</xdr:rowOff>
    </xdr:to>
    <xdr:pic>
      <xdr:nvPicPr>
        <xdr:cNvPr id="39921" name="图片 7"/>
        <xdr:cNvPicPr>
          <a:picLocks noChangeAspect="1"/>
        </xdr:cNvPicPr>
      </xdr:nvPicPr>
      <xdr:blipFill>
        <a:blip r:embed="rId1"/>
        <a:stretch>
          <a:fillRect/>
        </a:stretch>
      </xdr:blipFill>
      <xdr:spPr>
        <a:xfrm>
          <a:off x="238125" y="9361805"/>
          <a:ext cx="685800" cy="2482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22</xdr:col>
      <xdr:colOff>257175</xdr:colOff>
      <xdr:row>19</xdr:row>
      <xdr:rowOff>8255</xdr:rowOff>
    </xdr:from>
    <xdr:to>
      <xdr:col>33</xdr:col>
      <xdr:colOff>206375</xdr:colOff>
      <xdr:row>21</xdr:row>
      <xdr:rowOff>93980</xdr:rowOff>
    </xdr:to>
    <xdr:pic>
      <xdr:nvPicPr>
        <xdr:cNvPr id="232284" name="图片 1"/>
        <xdr:cNvPicPr>
          <a:picLocks noChangeAspect="1"/>
        </xdr:cNvPicPr>
      </xdr:nvPicPr>
      <xdr:blipFill>
        <a:blip r:embed="rId1"/>
        <a:stretch>
          <a:fillRect/>
        </a:stretch>
      </xdr:blipFill>
      <xdr:spPr>
        <a:xfrm>
          <a:off x="14470380" y="36849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232285"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4"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5"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6"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7"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8"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9"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0"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4"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5"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6"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37</xdr:row>
      <xdr:rowOff>8255</xdr:rowOff>
    </xdr:from>
    <xdr:to>
      <xdr:col>33</xdr:col>
      <xdr:colOff>206375</xdr:colOff>
      <xdr:row>39</xdr:row>
      <xdr:rowOff>93980</xdr:rowOff>
    </xdr:to>
    <xdr:pic>
      <xdr:nvPicPr>
        <xdr:cNvPr id="3" name="图片 1"/>
        <xdr:cNvPicPr>
          <a:picLocks noChangeAspect="1"/>
        </xdr:cNvPicPr>
      </xdr:nvPicPr>
      <xdr:blipFill>
        <a:blip r:embed="rId1"/>
        <a:stretch>
          <a:fillRect/>
        </a:stretch>
      </xdr:blipFill>
      <xdr:spPr>
        <a:xfrm>
          <a:off x="14470380" y="10771505"/>
          <a:ext cx="7493000" cy="822325"/>
        </a:xfrm>
        <a:prstGeom prst="rect">
          <a:avLst/>
        </a:prstGeom>
        <a:noFill/>
        <a:ln w="9525">
          <a:noFill/>
        </a:ln>
      </xdr:spPr>
    </xdr:pic>
    <xdr:clientData/>
  </xdr:twoCellAnchor>
  <xdr:twoCellAnchor>
    <xdr:from>
      <xdr:col>22</xdr:col>
      <xdr:colOff>257175</xdr:colOff>
      <xdr:row>37</xdr:row>
      <xdr:rowOff>8255</xdr:rowOff>
    </xdr:from>
    <xdr:to>
      <xdr:col>33</xdr:col>
      <xdr:colOff>206375</xdr:colOff>
      <xdr:row>39</xdr:row>
      <xdr:rowOff>93980</xdr:rowOff>
    </xdr:to>
    <xdr:pic>
      <xdr:nvPicPr>
        <xdr:cNvPr id="17" name="图片 1"/>
        <xdr:cNvPicPr>
          <a:picLocks noChangeAspect="1"/>
        </xdr:cNvPicPr>
      </xdr:nvPicPr>
      <xdr:blipFill>
        <a:blip r:embed="rId1"/>
        <a:stretch>
          <a:fillRect/>
        </a:stretch>
      </xdr:blipFill>
      <xdr:spPr>
        <a:xfrm>
          <a:off x="14470380" y="10771505"/>
          <a:ext cx="7493000" cy="822325"/>
        </a:xfrm>
        <a:prstGeom prst="rect">
          <a:avLst/>
        </a:prstGeom>
        <a:noFill/>
        <a:ln w="9525">
          <a:noFill/>
        </a:ln>
      </xdr:spPr>
    </xdr:pic>
    <xdr:clientData/>
  </xdr:twoCellAnchor>
  <xdr:twoCellAnchor>
    <xdr:from>
      <xdr:col>22</xdr:col>
      <xdr:colOff>257175</xdr:colOff>
      <xdr:row>37</xdr:row>
      <xdr:rowOff>8255</xdr:rowOff>
    </xdr:from>
    <xdr:to>
      <xdr:col>33</xdr:col>
      <xdr:colOff>206375</xdr:colOff>
      <xdr:row>39</xdr:row>
      <xdr:rowOff>93980</xdr:rowOff>
    </xdr:to>
    <xdr:pic>
      <xdr:nvPicPr>
        <xdr:cNvPr id="18" name="图片 1"/>
        <xdr:cNvPicPr>
          <a:picLocks noChangeAspect="1"/>
        </xdr:cNvPicPr>
      </xdr:nvPicPr>
      <xdr:blipFill>
        <a:blip r:embed="rId1"/>
        <a:stretch>
          <a:fillRect/>
        </a:stretch>
      </xdr:blipFill>
      <xdr:spPr>
        <a:xfrm>
          <a:off x="14470380" y="107715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20"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22"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3"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4"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5"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6"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27"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28" name="图片 27"/>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29"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0"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1"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2"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3"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4"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35"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36"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37"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38"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39"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40"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41"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42"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3" name="图片 42"/>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4"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5"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6"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7"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8"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49"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0"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1"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2"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3"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4"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5"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56"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5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5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5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0" name="图片 59"/>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8" name="图片 67"/>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6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7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8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8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2"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3"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4"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5" name="图片 84"/>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6"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7"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8"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89"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0"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1"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2"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3" name="图片 92"/>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4"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5"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6"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7"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8"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99"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0"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1"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2"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3"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4"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5"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xdr:from>
      <xdr:col>22</xdr:col>
      <xdr:colOff>257175</xdr:colOff>
      <xdr:row>34</xdr:row>
      <xdr:rowOff>8255</xdr:rowOff>
    </xdr:from>
    <xdr:to>
      <xdr:col>33</xdr:col>
      <xdr:colOff>206375</xdr:colOff>
      <xdr:row>36</xdr:row>
      <xdr:rowOff>93980</xdr:rowOff>
    </xdr:to>
    <xdr:pic>
      <xdr:nvPicPr>
        <xdr:cNvPr id="106" name="图片 1"/>
        <xdr:cNvPicPr>
          <a:picLocks noChangeAspect="1"/>
        </xdr:cNvPicPr>
      </xdr:nvPicPr>
      <xdr:blipFill>
        <a:blip r:embed="rId1"/>
        <a:stretch>
          <a:fillRect/>
        </a:stretch>
      </xdr:blipFill>
      <xdr:spPr>
        <a:xfrm>
          <a:off x="14470380" y="9590405"/>
          <a:ext cx="7493000" cy="822325"/>
        </a:xfrm>
        <a:prstGeom prst="rect">
          <a:avLst/>
        </a:prstGeom>
        <a:noFill/>
        <a:ln w="9525">
          <a:noFill/>
        </a:ln>
      </xdr:spPr>
    </xdr:pic>
    <xdr:clientData/>
  </xdr:twoCellAnchor>
  <xdr:twoCellAnchor editAs="oneCell">
    <xdr:from>
      <xdr:col>0</xdr:col>
      <xdr:colOff>18415</xdr:colOff>
      <xdr:row>34</xdr:row>
      <xdr:rowOff>145415</xdr:rowOff>
    </xdr:from>
    <xdr:to>
      <xdr:col>22</xdr:col>
      <xdr:colOff>226060</xdr:colOff>
      <xdr:row>37</xdr:row>
      <xdr:rowOff>107315</xdr:rowOff>
    </xdr:to>
    <xdr:pic>
      <xdr:nvPicPr>
        <xdr:cNvPr id="19" name="图片 18"/>
        <xdr:cNvPicPr>
          <a:picLocks noChangeAspect="1"/>
        </xdr:cNvPicPr>
      </xdr:nvPicPr>
      <xdr:blipFill>
        <a:blip r:embed="rId2"/>
        <a:stretch>
          <a:fillRect/>
        </a:stretch>
      </xdr:blipFill>
      <xdr:spPr>
        <a:xfrm>
          <a:off x="18415" y="9727565"/>
          <a:ext cx="14420850" cy="1143000"/>
        </a:xfrm>
        <a:prstGeom prst="rect">
          <a:avLst/>
        </a:prstGeom>
        <a:noFill/>
        <a:ln w="9525">
          <a:noFill/>
        </a:ln>
      </xdr:spPr>
    </xdr:pic>
    <xdr:clientData/>
  </xdr:twoCellAnchor>
  <xdr:twoCellAnchor>
    <xdr:from>
      <xdr:col>22</xdr:col>
      <xdr:colOff>257175</xdr:colOff>
      <xdr:row>22</xdr:row>
      <xdr:rowOff>8255</xdr:rowOff>
    </xdr:from>
    <xdr:to>
      <xdr:col>33</xdr:col>
      <xdr:colOff>206375</xdr:colOff>
      <xdr:row>24</xdr:row>
      <xdr:rowOff>93980</xdr:rowOff>
    </xdr:to>
    <xdr:pic>
      <xdr:nvPicPr>
        <xdr:cNvPr id="21" name="图片 1"/>
        <xdr:cNvPicPr>
          <a:picLocks noChangeAspect="1"/>
        </xdr:cNvPicPr>
      </xdr:nvPicPr>
      <xdr:blipFill>
        <a:blip r:embed="rId1"/>
        <a:stretch>
          <a:fillRect/>
        </a:stretch>
      </xdr:blipFill>
      <xdr:spPr>
        <a:xfrm>
          <a:off x="14470380" y="48660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07"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08"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09"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10"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11"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12"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25</xdr:row>
      <xdr:rowOff>8255</xdr:rowOff>
    </xdr:from>
    <xdr:to>
      <xdr:col>33</xdr:col>
      <xdr:colOff>206375</xdr:colOff>
      <xdr:row>27</xdr:row>
      <xdr:rowOff>93980</xdr:rowOff>
    </xdr:to>
    <xdr:pic>
      <xdr:nvPicPr>
        <xdr:cNvPr id="113" name="图片 1"/>
        <xdr:cNvPicPr>
          <a:picLocks noChangeAspect="1"/>
        </xdr:cNvPicPr>
      </xdr:nvPicPr>
      <xdr:blipFill>
        <a:blip r:embed="rId1"/>
        <a:stretch>
          <a:fillRect/>
        </a:stretch>
      </xdr:blipFill>
      <xdr:spPr>
        <a:xfrm>
          <a:off x="14470380" y="60471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4" name="图片 113"/>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5"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6"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7"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8"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19"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0"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1"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2"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3"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4"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5"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6"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7"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8"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29"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30"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31"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32"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33"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28</xdr:row>
      <xdr:rowOff>8255</xdr:rowOff>
    </xdr:from>
    <xdr:to>
      <xdr:col>33</xdr:col>
      <xdr:colOff>206375</xdr:colOff>
      <xdr:row>30</xdr:row>
      <xdr:rowOff>93980</xdr:rowOff>
    </xdr:to>
    <xdr:pic>
      <xdr:nvPicPr>
        <xdr:cNvPr id="134" name="图片 1"/>
        <xdr:cNvPicPr>
          <a:picLocks noChangeAspect="1"/>
        </xdr:cNvPicPr>
      </xdr:nvPicPr>
      <xdr:blipFill>
        <a:blip r:embed="rId1"/>
        <a:stretch>
          <a:fillRect/>
        </a:stretch>
      </xdr:blipFill>
      <xdr:spPr>
        <a:xfrm>
          <a:off x="14470380" y="72282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8" name="图片 137"/>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3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6" name="图片 145"/>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4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5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0" name="图片 159"/>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6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1"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2"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3"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4"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5"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6"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7"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8"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79"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twoCellAnchor>
    <xdr:from>
      <xdr:col>22</xdr:col>
      <xdr:colOff>257175</xdr:colOff>
      <xdr:row>31</xdr:row>
      <xdr:rowOff>8255</xdr:rowOff>
    </xdr:from>
    <xdr:to>
      <xdr:col>33</xdr:col>
      <xdr:colOff>206375</xdr:colOff>
      <xdr:row>33</xdr:row>
      <xdr:rowOff>93980</xdr:rowOff>
    </xdr:to>
    <xdr:pic>
      <xdr:nvPicPr>
        <xdr:cNvPr id="180" name="图片 1"/>
        <xdr:cNvPicPr>
          <a:picLocks noChangeAspect="1"/>
        </xdr:cNvPicPr>
      </xdr:nvPicPr>
      <xdr:blipFill>
        <a:blip r:embed="rId1"/>
        <a:stretch>
          <a:fillRect/>
        </a:stretch>
      </xdr:blipFill>
      <xdr:spPr>
        <a:xfrm>
          <a:off x="14470380" y="8409305"/>
          <a:ext cx="7493000" cy="82232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0</xdr:rowOff>
    </xdr:from>
    <xdr:to>
      <xdr:col>7</xdr:col>
      <xdr:colOff>956945</xdr:colOff>
      <xdr:row>1</xdr:row>
      <xdr:rowOff>24765</xdr:rowOff>
    </xdr:to>
    <xdr:pic>
      <xdr:nvPicPr>
        <xdr:cNvPr id="165456" name="图片 2"/>
        <xdr:cNvPicPr>
          <a:picLocks noChangeAspect="1"/>
        </xdr:cNvPicPr>
      </xdr:nvPicPr>
      <xdr:blipFill>
        <a:blip r:embed="rId1"/>
        <a:stretch>
          <a:fillRect/>
        </a:stretch>
      </xdr:blipFill>
      <xdr:spPr>
        <a:xfrm>
          <a:off x="635" y="0"/>
          <a:ext cx="6804660" cy="901065"/>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20320</xdr:rowOff>
    </xdr:from>
    <xdr:to>
      <xdr:col>19</xdr:col>
      <xdr:colOff>561340</xdr:colOff>
      <xdr:row>45</xdr:row>
      <xdr:rowOff>161925</xdr:rowOff>
    </xdr:to>
    <xdr:pic>
      <xdr:nvPicPr>
        <xdr:cNvPr id="289826" name="图片 1" descr="MINM9TB(6DQB{[LH}I[D653"/>
        <xdr:cNvPicPr>
          <a:picLocks noChangeAspect="1"/>
        </xdr:cNvPicPr>
      </xdr:nvPicPr>
      <xdr:blipFill>
        <a:blip r:embed="rId1"/>
        <a:stretch>
          <a:fillRect/>
        </a:stretch>
      </xdr:blipFill>
      <xdr:spPr>
        <a:xfrm>
          <a:off x="12249150" y="20320"/>
          <a:ext cx="7305040" cy="92233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8</xdr:row>
      <xdr:rowOff>139700</xdr:rowOff>
    </xdr:from>
    <xdr:to>
      <xdr:col>7</xdr:col>
      <xdr:colOff>733425</xdr:colOff>
      <xdr:row>9</xdr:row>
      <xdr:rowOff>69850</xdr:rowOff>
    </xdr:to>
    <xdr:sp>
      <xdr:nvSpPr>
        <xdr:cNvPr id="294022" name="Line 1033"/>
        <xdr:cNvSpPr/>
      </xdr:nvSpPr>
      <xdr:spPr>
        <a:xfrm rot="-180000">
          <a:off x="5619750" y="2413000"/>
          <a:ext cx="1171575" cy="6985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0</xdr:colOff>
      <xdr:row>11</xdr:row>
      <xdr:rowOff>0</xdr:rowOff>
    </xdr:from>
    <xdr:to>
      <xdr:col>7</xdr:col>
      <xdr:colOff>723900</xdr:colOff>
      <xdr:row>11</xdr:row>
      <xdr:rowOff>0</xdr:rowOff>
    </xdr:to>
    <xdr:sp>
      <xdr:nvSpPr>
        <xdr:cNvPr id="294023" name="Line 1034"/>
        <xdr:cNvSpPr/>
      </xdr:nvSpPr>
      <xdr:spPr>
        <a:xfrm>
          <a:off x="5610225" y="2794000"/>
          <a:ext cx="1171575"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60325</xdr:colOff>
      <xdr:row>7</xdr:row>
      <xdr:rowOff>0</xdr:rowOff>
    </xdr:from>
    <xdr:to>
      <xdr:col>7</xdr:col>
      <xdr:colOff>784860</xdr:colOff>
      <xdr:row>7</xdr:row>
      <xdr:rowOff>69850</xdr:rowOff>
    </xdr:to>
    <xdr:sp>
      <xdr:nvSpPr>
        <xdr:cNvPr id="294024" name="Line 1033"/>
        <xdr:cNvSpPr/>
      </xdr:nvSpPr>
      <xdr:spPr>
        <a:xfrm rot="-180000">
          <a:off x="5670550" y="2108200"/>
          <a:ext cx="1172210" cy="6985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xdr:from>
      <xdr:col>6</xdr:col>
      <xdr:colOff>22225</xdr:colOff>
      <xdr:row>13</xdr:row>
      <xdr:rowOff>31750</xdr:rowOff>
    </xdr:from>
    <xdr:to>
      <xdr:col>7</xdr:col>
      <xdr:colOff>745490</xdr:colOff>
      <xdr:row>13</xdr:row>
      <xdr:rowOff>31750</xdr:rowOff>
    </xdr:to>
    <xdr:sp>
      <xdr:nvSpPr>
        <xdr:cNvPr id="294025" name="Line 1034"/>
        <xdr:cNvSpPr/>
      </xdr:nvSpPr>
      <xdr:spPr>
        <a:xfrm>
          <a:off x="5632450" y="3124200"/>
          <a:ext cx="1170940" cy="0"/>
        </a:xfrm>
        <a:prstGeom prst="line">
          <a:avLst/>
        </a:prstGeom>
        <a:ln w="9525" cap="flat" cmpd="sng">
          <a:solidFill>
            <a:srgbClr val="000000"/>
          </a:solidFill>
          <a:prstDash val="solid"/>
          <a:round/>
          <a:headEnd type="none" w="med" len="med"/>
          <a:tailEnd type="none" w="med" len="med"/>
        </a:ln>
        <a:effectLst>
          <a:outerShdw dist="35921" dir="2699999" algn="ctr" rotWithShape="0">
            <a:srgbClr val="000000"/>
          </a:outerShdw>
        </a:effectLst>
      </xdr:spPr>
    </xdr:sp>
    <xdr:clientData/>
  </xdr:twoCellAnchor>
  <xdr:twoCellAnchor editAs="oneCell">
    <xdr:from>
      <xdr:col>0</xdr:col>
      <xdr:colOff>635</xdr:colOff>
      <xdr:row>0</xdr:row>
      <xdr:rowOff>0</xdr:rowOff>
    </xdr:from>
    <xdr:to>
      <xdr:col>8</xdr:col>
      <xdr:colOff>98425</xdr:colOff>
      <xdr:row>1</xdr:row>
      <xdr:rowOff>93345</xdr:rowOff>
    </xdr:to>
    <xdr:pic>
      <xdr:nvPicPr>
        <xdr:cNvPr id="294026" name="图片 2"/>
        <xdr:cNvPicPr>
          <a:picLocks noChangeAspect="1"/>
        </xdr:cNvPicPr>
      </xdr:nvPicPr>
      <xdr:blipFill>
        <a:blip r:embed="rId1"/>
        <a:stretch>
          <a:fillRect/>
        </a:stretch>
      </xdr:blipFill>
      <xdr:spPr>
        <a:xfrm>
          <a:off x="635" y="0"/>
          <a:ext cx="7127240" cy="70294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0</xdr:rowOff>
    </xdr:from>
    <xdr:to>
      <xdr:col>6</xdr:col>
      <xdr:colOff>1337945</xdr:colOff>
      <xdr:row>1</xdr:row>
      <xdr:rowOff>139065</xdr:rowOff>
    </xdr:to>
    <xdr:pic>
      <xdr:nvPicPr>
        <xdr:cNvPr id="297003" name="图片 2"/>
        <xdr:cNvPicPr>
          <a:picLocks noChangeAspect="1"/>
        </xdr:cNvPicPr>
      </xdr:nvPicPr>
      <xdr:blipFill>
        <a:blip r:embed="rId1"/>
        <a:stretch>
          <a:fillRect/>
        </a:stretch>
      </xdr:blipFill>
      <xdr:spPr>
        <a:xfrm>
          <a:off x="635" y="0"/>
          <a:ext cx="6899910" cy="786765"/>
        </a:xfrm>
        <a:prstGeom prst="rect">
          <a:avLst/>
        </a:prstGeom>
        <a:noFill/>
        <a:ln w="9525">
          <a:noFill/>
        </a:ln>
      </xdr:spPr>
    </xdr:pic>
    <xdr:clientData/>
  </xdr:twoCellAnchor>
  <xdr:twoCellAnchor editAs="oneCell">
    <xdr:from>
      <xdr:col>7</xdr:col>
      <xdr:colOff>240030</xdr:colOff>
      <xdr:row>6</xdr:row>
      <xdr:rowOff>389890</xdr:rowOff>
    </xdr:from>
    <xdr:to>
      <xdr:col>17</xdr:col>
      <xdr:colOff>498475</xdr:colOff>
      <xdr:row>17</xdr:row>
      <xdr:rowOff>45720</xdr:rowOff>
    </xdr:to>
    <xdr:pic>
      <xdr:nvPicPr>
        <xdr:cNvPr id="2" name="图片 1"/>
        <xdr:cNvPicPr>
          <a:picLocks noChangeAspect="1"/>
        </xdr:cNvPicPr>
      </xdr:nvPicPr>
      <xdr:blipFill>
        <a:blip r:embed="rId2"/>
        <a:stretch>
          <a:fillRect/>
        </a:stretch>
      </xdr:blipFill>
      <xdr:spPr>
        <a:xfrm>
          <a:off x="7183755" y="2806065"/>
          <a:ext cx="7583170" cy="373126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542925</xdr:colOff>
      <xdr:row>9</xdr:row>
      <xdr:rowOff>85725</xdr:rowOff>
    </xdr:to>
    <xdr:pic>
      <xdr:nvPicPr>
        <xdr:cNvPr id="146038" name="图片 1"/>
        <xdr:cNvPicPr>
          <a:picLocks noChangeAspect="1"/>
        </xdr:cNvPicPr>
      </xdr:nvPicPr>
      <xdr:blipFill>
        <a:blip r:embed="rId1"/>
        <a:stretch>
          <a:fillRect/>
        </a:stretch>
      </xdr:blipFill>
      <xdr:spPr>
        <a:xfrm>
          <a:off x="0" y="0"/>
          <a:ext cx="8086725" cy="18859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J49"/>
  <sheetViews>
    <sheetView showZeros="0" view="pageBreakPreview" zoomScaleNormal="100" workbookViewId="0">
      <selection activeCell="H17" sqref="H17"/>
    </sheetView>
  </sheetViews>
  <sheetFormatPr defaultColWidth="9" defaultRowHeight="15.75"/>
  <cols>
    <col min="1" max="1" width="2.875" customWidth="1"/>
    <col min="2" max="2" width="11.5" customWidth="1"/>
    <col min="3" max="3" width="9" customWidth="1"/>
    <col min="4" max="4" width="7" customWidth="1"/>
    <col min="5" max="5" width="14" customWidth="1"/>
    <col min="6" max="6" width="2.125" customWidth="1"/>
    <col min="7" max="7" width="12.625" customWidth="1"/>
    <col min="8" max="8" width="14" customWidth="1"/>
    <col min="10" max="10" width="4.75" customWidth="1"/>
  </cols>
  <sheetData>
    <row r="1" ht="12" customHeight="1"/>
    <row r="2" ht="9" customHeight="1"/>
    <row r="3" ht="17.6" spans="2:9">
      <c r="E3" s="330" t="s">
        <v>0</v>
      </c>
    </row>
    <row r="5" spans="2:9">
      <c r="G5" t="s">
        <v>1</v>
      </c>
    </row>
    <row r="6" spans="2:9">
      <c r="C6" s="331">
        <f>报关单!V11</f>
        <v>0</v>
      </c>
    </row>
    <row r="7" spans="2:9">
      <c r="B7" s="190" t="s">
        <v>2</v>
      </c>
    </row>
    <row r="8" spans="2:9">
      <c r="B8" s="190" t="s">
        <v>3</v>
      </c>
    </row>
    <row r="9" spans="2:9">
      <c r="B9" s="190" t="s">
        <v>4</v>
      </c>
    </row>
    <row r="10" spans="2:9">
      <c r="B10" s="190" t="s">
        <v>5</v>
      </c>
    </row>
    <row r="11" spans="2:9">
      <c r="B11" s="190" t="s">
        <v>6</v>
      </c>
    </row>
    <row r="12" spans="2:9">
      <c r="B12" s="190" t="s">
        <v>7</v>
      </c>
      <c r="E12" s="332" t="s">
        <v>8</v>
      </c>
    </row>
    <row r="13" spans="2:9">
      <c r="G13" s="191" t="s">
        <v>9</v>
      </c>
    </row>
    <row r="15" spans="2:9">
      <c r="D15" s="191" t="s">
        <v>10</v>
      </c>
    </row>
    <row r="16" spans="2:9">
      <c r="H16" s="333">
        <v>46114</v>
      </c>
      <c r="I16" s="333"/>
    </row>
    <row r="18" ht="17.6" spans="2:10">
      <c r="E18" s="330" t="s">
        <v>11</v>
      </c>
    </row>
    <row r="20" ht="16.5" spans="2:10">
      <c r="B20" s="190" t="s">
        <v>12</v>
      </c>
    </row>
    <row r="21" spans="2:10">
      <c r="B21" s="334" t="s">
        <v>13</v>
      </c>
      <c r="C21" s="335" t="str">
        <f>报关单!A4</f>
        <v>深圳市比苛电池有限公司</v>
      </c>
      <c r="D21" s="335"/>
      <c r="E21" s="335"/>
      <c r="F21" s="190"/>
      <c r="G21" s="334" t="s">
        <v>14</v>
      </c>
      <c r="H21" s="336">
        <f>报关单!Y11</f>
        <v>0</v>
      </c>
      <c r="I21" s="336"/>
      <c r="J21" s="336"/>
    </row>
    <row r="22" ht="16.5" spans="2:10">
      <c r="B22" s="337" t="s">
        <v>15</v>
      </c>
      <c r="C22" s="338" t="str">
        <f ca="1">发票!C9</f>
        <v>碱性电池</v>
      </c>
      <c r="D22" s="338"/>
      <c r="E22" s="338"/>
      <c r="F22" s="190"/>
      <c r="G22" s="337" t="s">
        <v>16</v>
      </c>
      <c r="H22" s="339"/>
      <c r="I22" s="339"/>
      <c r="J22" s="339"/>
    </row>
    <row r="23" spans="2:10">
      <c r="B23" s="340" t="s">
        <v>17</v>
      </c>
      <c r="C23" s="392" t="str">
        <f>报关单!B20</f>
        <v>8506101210</v>
      </c>
      <c r="D23" s="342"/>
      <c r="E23" s="341"/>
      <c r="F23" s="190"/>
      <c r="G23" s="340" t="s">
        <v>18</v>
      </c>
      <c r="H23" s="343">
        <f ca="1">TODAY()</f>
        <v>46160</v>
      </c>
      <c r="I23" s="343"/>
      <c r="J23" s="343"/>
    </row>
    <row r="24" spans="2:10">
      <c r="B24" s="344" t="s">
        <v>19</v>
      </c>
      <c r="C24" s="345" t="str">
        <f ca="1">发票!G23</f>
        <v>美元</v>
      </c>
      <c r="D24" s="346">
        <f ca="1">发票!H23</f>
        <v>1426.08</v>
      </c>
      <c r="E24" s="347"/>
      <c r="F24" s="190"/>
      <c r="G24" s="344" t="s">
        <v>20</v>
      </c>
      <c r="H24" s="344" t="s">
        <v>21</v>
      </c>
      <c r="I24" s="344" t="s">
        <v>22</v>
      </c>
      <c r="J24" s="344"/>
    </row>
    <row r="25" spans="2:10">
      <c r="B25" s="344" t="s">
        <v>23</v>
      </c>
      <c r="C25" s="348">
        <f ca="1">报关单!L3</f>
        <v>46160</v>
      </c>
      <c r="D25" s="349"/>
      <c r="E25" s="348"/>
      <c r="F25" s="190"/>
      <c r="G25" s="344"/>
      <c r="H25" s="344" t="s">
        <v>24</v>
      </c>
      <c r="I25" s="344" t="s">
        <v>25</v>
      </c>
      <c r="J25" s="344"/>
    </row>
    <row r="26" ht="16.5" spans="2:10">
      <c r="B26" s="350" t="s">
        <v>26</v>
      </c>
      <c r="C26" s="351"/>
      <c r="D26" s="351"/>
      <c r="E26" s="351"/>
      <c r="F26" s="190"/>
      <c r="G26" s="344"/>
      <c r="H26" s="344" t="s">
        <v>27</v>
      </c>
      <c r="I26" s="344" t="s">
        <v>28</v>
      </c>
      <c r="J26" s="344"/>
    </row>
    <row r="27" ht="16.5" spans="2:10">
      <c r="B27" s="352" t="s">
        <v>29</v>
      </c>
      <c r="C27" s="353" t="str">
        <f>报关单!E8</f>
        <v>一般贸易</v>
      </c>
      <c r="D27" s="353"/>
      <c r="E27" s="354"/>
      <c r="F27" s="190"/>
      <c r="G27" s="344"/>
      <c r="H27" s="355" t="s">
        <v>30</v>
      </c>
      <c r="I27" s="355"/>
      <c r="J27" s="355"/>
    </row>
    <row r="28" spans="2:10">
      <c r="B28" s="356" t="s">
        <v>31</v>
      </c>
      <c r="C28" s="342" t="str">
        <f>报关单!P20</f>
        <v>东莞其他</v>
      </c>
      <c r="D28" s="342"/>
      <c r="E28" s="342"/>
      <c r="F28" s="190"/>
      <c r="G28" s="350" t="s">
        <v>32</v>
      </c>
      <c r="H28" s="357" t="s">
        <v>33</v>
      </c>
      <c r="I28" s="357"/>
      <c r="J28" s="357"/>
    </row>
    <row r="29" spans="2:10">
      <c r="B29" s="358" t="s">
        <v>34</v>
      </c>
      <c r="C29" s="359"/>
      <c r="D29" s="359"/>
      <c r="E29" s="360"/>
      <c r="G29" s="358" t="s">
        <v>35</v>
      </c>
      <c r="H29" s="359"/>
      <c r="I29" s="359"/>
      <c r="J29" s="360"/>
    </row>
    <row r="30" spans="2:10">
      <c r="B30" s="361"/>
      <c r="C30" s="362"/>
      <c r="D30" s="362"/>
      <c r="E30" s="363"/>
      <c r="G30" s="361"/>
      <c r="H30" s="362"/>
      <c r="I30" s="362"/>
      <c r="J30" s="363"/>
    </row>
    <row r="31" spans="2:10">
      <c r="B31" s="361"/>
      <c r="C31" s="362"/>
      <c r="D31" s="362"/>
      <c r="E31" s="363"/>
      <c r="G31" s="361"/>
      <c r="H31" s="362"/>
      <c r="I31" s="362"/>
      <c r="J31" s="363"/>
    </row>
    <row r="32" spans="2:10">
      <c r="B32" s="361"/>
      <c r="C32" s="362"/>
      <c r="D32" s="362"/>
      <c r="E32" s="363"/>
      <c r="G32" s="361"/>
      <c r="H32" s="362"/>
      <c r="I32" s="362"/>
      <c r="J32" s="363"/>
    </row>
    <row r="33" spans="2:10">
      <c r="B33" s="361"/>
      <c r="C33" s="362"/>
      <c r="D33" s="362"/>
      <c r="E33" s="363"/>
      <c r="G33" s="361"/>
      <c r="H33" s="362"/>
      <c r="I33" s="362"/>
      <c r="J33" s="363"/>
    </row>
    <row r="34" spans="2:10">
      <c r="B34" s="361"/>
      <c r="C34" s="362"/>
      <c r="D34" s="362"/>
      <c r="E34" s="363"/>
      <c r="G34" s="361"/>
      <c r="H34" s="362"/>
      <c r="I34" s="362"/>
      <c r="J34" s="363"/>
    </row>
    <row r="35" spans="2:10">
      <c r="B35" s="361"/>
      <c r="C35" s="362"/>
      <c r="D35" s="362"/>
      <c r="E35" s="363"/>
      <c r="G35" s="361"/>
      <c r="H35" s="362"/>
      <c r="I35" s="362"/>
      <c r="J35" s="363"/>
    </row>
    <row r="36" spans="2:10">
      <c r="B36" s="364" t="s">
        <v>36</v>
      </c>
      <c r="C36" s="365"/>
      <c r="D36" s="365"/>
      <c r="E36" s="366"/>
      <c r="G36" s="364" t="s">
        <v>36</v>
      </c>
      <c r="H36" s="367"/>
      <c r="I36" s="367"/>
      <c r="J36" s="368"/>
    </row>
    <row r="37" spans="2:10">
      <c r="B37" s="369"/>
      <c r="C37" s="370"/>
      <c r="D37" s="370"/>
      <c r="E37" s="371"/>
      <c r="G37" s="372"/>
      <c r="H37" s="373"/>
      <c r="I37" s="373"/>
      <c r="J37" s="374"/>
    </row>
    <row r="38" spans="2:10">
      <c r="B38" s="369"/>
      <c r="C38" s="370"/>
      <c r="D38" s="370"/>
      <c r="E38" s="371"/>
      <c r="G38" s="372"/>
      <c r="H38" s="373"/>
      <c r="I38" s="373"/>
      <c r="J38" s="374"/>
    </row>
    <row r="39" spans="2:10">
      <c r="B39" s="375" t="s">
        <v>37</v>
      </c>
      <c r="C39" s="376"/>
      <c r="D39" s="376"/>
      <c r="E39" s="377"/>
      <c r="G39" s="358" t="s">
        <v>38</v>
      </c>
      <c r="H39" s="376"/>
      <c r="I39" s="376"/>
      <c r="J39" s="377"/>
    </row>
    <row r="40" spans="2:10">
      <c r="B40" s="378"/>
      <c r="C40" s="379"/>
      <c r="D40" s="379"/>
      <c r="E40" s="380"/>
      <c r="G40" s="378"/>
      <c r="H40" s="379"/>
      <c r="I40" s="379"/>
      <c r="J40" s="380"/>
    </row>
    <row r="41" spans="2:10">
      <c r="B41" s="378"/>
      <c r="C41" s="379"/>
      <c r="D41" s="379"/>
      <c r="E41" s="380"/>
      <c r="G41" s="378"/>
      <c r="H41" s="379"/>
      <c r="I41" s="379"/>
      <c r="J41" s="380"/>
    </row>
    <row r="42" spans="2:10">
      <c r="B42" s="378"/>
      <c r="C42" s="379"/>
      <c r="D42" s="379"/>
      <c r="E42" s="380"/>
      <c r="G42" s="378"/>
      <c r="H42" s="379"/>
      <c r="I42" s="379"/>
      <c r="J42" s="380"/>
    </row>
    <row r="43" spans="2:10">
      <c r="B43" s="378"/>
      <c r="C43" s="379"/>
      <c r="D43" s="379"/>
      <c r="E43" s="380"/>
      <c r="G43" s="378"/>
      <c r="H43" s="379"/>
      <c r="I43" s="379"/>
      <c r="J43" s="380"/>
    </row>
    <row r="44" spans="2:10">
      <c r="B44" s="361" t="s">
        <v>39</v>
      </c>
      <c r="C44" s="379"/>
      <c r="D44" s="379"/>
      <c r="E44" s="380"/>
      <c r="G44" s="361" t="s">
        <v>40</v>
      </c>
      <c r="H44" s="362"/>
      <c r="I44" s="362"/>
      <c r="J44" s="363"/>
    </row>
    <row r="45" spans="2:10">
      <c r="B45" s="361" t="s">
        <v>41</v>
      </c>
      <c r="C45" s="379"/>
      <c r="D45" s="381"/>
      <c r="E45" s="382">
        <f ca="1">TODAY()-1</f>
        <v>46159</v>
      </c>
      <c r="G45" s="361" t="s">
        <v>41</v>
      </c>
      <c r="H45" s="383"/>
      <c r="I45" s="384">
        <f ca="1">TODAY()</f>
        <v>46160</v>
      </c>
      <c r="J45" s="385"/>
    </row>
    <row r="46" spans="2:10">
      <c r="B46" s="378"/>
      <c r="C46" s="379"/>
      <c r="D46" s="379"/>
      <c r="E46" s="380"/>
      <c r="G46" s="378"/>
      <c r="H46" s="379"/>
      <c r="I46" s="379"/>
      <c r="J46" s="380"/>
    </row>
    <row r="47" ht="9" customHeight="1" spans="2:10">
      <c r="B47" s="386"/>
      <c r="C47" s="387"/>
      <c r="D47" s="387"/>
      <c r="E47" s="388"/>
      <c r="G47" s="386"/>
      <c r="H47" s="387"/>
      <c r="I47" s="387"/>
      <c r="J47" s="388"/>
    </row>
    <row r="48" ht="23" customHeight="1" spans="2:10">
      <c r="B48" s="389"/>
      <c r="C48" s="390" t="s">
        <v>42</v>
      </c>
      <c r="D48" s="265"/>
      <c r="E48" s="389"/>
      <c r="G48" s="389"/>
      <c r="H48" s="389"/>
      <c r="I48" s="391" t="s">
        <v>43</v>
      </c>
      <c r="J48" s="389"/>
    </row>
    <row r="49" ht="10" customHeight="1"/>
  </sheetData>
  <mergeCells count="20">
    <mergeCell ref="H16:I16"/>
    <mergeCell ref="C21:E21"/>
    <mergeCell ref="H21:J21"/>
    <mergeCell ref="C22:E22"/>
    <mergeCell ref="H22:J22"/>
    <mergeCell ref="C23:E23"/>
    <mergeCell ref="H23:J23"/>
    <mergeCell ref="I24:J24"/>
    <mergeCell ref="C25:E25"/>
    <mergeCell ref="I25:J25"/>
    <mergeCell ref="C26:E26"/>
    <mergeCell ref="I26:J26"/>
    <mergeCell ref="C27:E27"/>
    <mergeCell ref="H27:J27"/>
    <mergeCell ref="C28:E28"/>
    <mergeCell ref="H28:J28"/>
    <mergeCell ref="I45:J45"/>
    <mergeCell ref="G24:G27"/>
    <mergeCell ref="B36:E38"/>
    <mergeCell ref="G36:J38"/>
  </mergeCells>
  <pageMargins left="0.2" right="0.12" top="0.47" bottom="0.31" header="0.16" footer="0.04"/>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98"/>
  <sheetViews>
    <sheetView showZeros="0" tabSelected="1" zoomScale="110" zoomScaleNormal="110" zoomScaleSheetLayoutView="110" workbookViewId="0">
      <selection activeCell="G25" sqref="G25:H25"/>
    </sheetView>
  </sheetViews>
  <sheetFormatPr defaultColWidth="9" defaultRowHeight="15.75"/>
  <cols>
    <col min="1" max="1" width="6.25" customWidth="1"/>
    <col min="2" max="2" width="7.375" customWidth="1"/>
    <col min="3" max="3" width="4.375" customWidth="1"/>
    <col min="4" max="4" width="21" customWidth="1"/>
    <col min="5" max="5" width="10.875" customWidth="1"/>
    <col min="6" max="6" width="28.5" customWidth="1"/>
    <col min="7" max="7" width="9.375" customWidth="1"/>
    <col min="8" max="8" width="6.75" customWidth="1"/>
    <col min="9" max="9" width="7.875" style="192" customWidth="1"/>
    <col min="10" max="10" width="7.125" customWidth="1"/>
    <col min="11" max="11" width="7.625" customWidth="1"/>
    <col min="12" max="12" width="5.375" customWidth="1"/>
    <col min="13" max="13" width="5.25" customWidth="1"/>
    <col min="14" max="14" width="5.125" customWidth="1"/>
    <col min="15" max="15" width="5.875" customWidth="1"/>
    <col min="16" max="16" width="4.125" customWidth="1"/>
    <col min="17" max="17" width="6.275" customWidth="1"/>
    <col min="18" max="18" width="6" customWidth="1"/>
    <col min="19" max="19" width="8.5" customWidth="1"/>
    <col min="20" max="20" width="8.25" customWidth="1"/>
    <col min="21" max="21" width="7.75" customWidth="1"/>
    <col min="22" max="22" width="6.875" customWidth="1"/>
  </cols>
  <sheetData>
    <row r="1" ht="33" customHeight="1" spans="1:28">
      <c r="A1" s="193" t="s">
        <v>44</v>
      </c>
      <c r="B1" s="193"/>
      <c r="C1" s="193"/>
      <c r="D1" s="193"/>
      <c r="E1" s="193"/>
      <c r="F1" s="193"/>
      <c r="G1" s="193"/>
      <c r="H1" s="193"/>
      <c r="I1" s="194"/>
      <c r="J1" s="193"/>
      <c r="K1" s="193"/>
      <c r="L1" s="193"/>
      <c r="M1" s="193"/>
      <c r="N1" s="193"/>
      <c r="O1" s="193"/>
      <c r="P1" s="193"/>
      <c r="Q1" s="193"/>
      <c r="R1" s="193"/>
      <c r="S1" s="193"/>
    </row>
    <row r="2" s="190" customFormat="1" ht="13.5" spans="1:28">
      <c r="A2" s="195" t="s">
        <v>45</v>
      </c>
      <c r="B2" s="195"/>
      <c r="C2" s="196"/>
      <c r="D2" s="196"/>
      <c r="E2" s="196"/>
      <c r="F2" s="195" t="s">
        <v>46</v>
      </c>
      <c r="G2" s="196"/>
      <c r="H2" s="196"/>
      <c r="I2" s="195" t="s">
        <v>47</v>
      </c>
      <c r="J2" s="196">
        <v>4453161089</v>
      </c>
      <c r="K2" s="196"/>
      <c r="L2" s="196"/>
      <c r="M2" s="196"/>
      <c r="N2" s="196"/>
      <c r="O2" s="197"/>
      <c r="P2" s="197"/>
      <c r="Q2" s="197"/>
      <c r="R2" s="197"/>
      <c r="S2" s="197"/>
    </row>
    <row r="3" s="190" customFormat="1" ht="12.75" spans="1:28">
      <c r="A3" s="198" t="s">
        <v>48</v>
      </c>
      <c r="B3" s="199"/>
      <c r="C3" s="199" t="s">
        <v>49</v>
      </c>
      <c r="D3" s="200"/>
      <c r="E3" s="201" t="s">
        <v>50</v>
      </c>
      <c r="F3" s="202" t="s">
        <v>51</v>
      </c>
      <c r="G3" s="203" t="s">
        <v>52</v>
      </c>
      <c r="H3" s="199"/>
      <c r="I3" s="204"/>
      <c r="J3" s="200"/>
      <c r="K3" s="203" t="s">
        <v>53</v>
      </c>
      <c r="L3" s="205">
        <f ca="1">委托书!I45</f>
        <v>46160</v>
      </c>
      <c r="M3" s="199"/>
      <c r="N3" s="200"/>
      <c r="O3" s="203" t="s">
        <v>54</v>
      </c>
      <c r="P3" s="199"/>
      <c r="Q3" s="199"/>
      <c r="R3" s="199"/>
      <c r="S3" s="206"/>
      <c r="U3" s="207" t="s">
        <v>55</v>
      </c>
      <c r="V3" s="208" t="s">
        <v>56</v>
      </c>
      <c r="W3" s="209"/>
      <c r="X3" s="209"/>
      <c r="Y3" s="209"/>
      <c r="Z3" s="209"/>
      <c r="AA3" s="210"/>
    </row>
    <row r="4" spans="1:28">
      <c r="A4" s="211" t="s">
        <v>57</v>
      </c>
      <c r="B4" s="212"/>
      <c r="C4" s="212"/>
      <c r="D4" s="213"/>
      <c r="E4" s="214"/>
      <c r="F4" s="215"/>
      <c r="G4" s="214"/>
      <c r="H4" s="216"/>
      <c r="I4" s="217"/>
      <c r="J4" s="218"/>
      <c r="K4" s="214"/>
      <c r="L4" s="216"/>
      <c r="M4" s="216"/>
      <c r="N4" s="215"/>
      <c r="O4" s="214"/>
      <c r="P4" s="216"/>
      <c r="Q4" s="216"/>
      <c r="R4" s="216"/>
      <c r="S4" s="219"/>
      <c r="U4" s="220" t="s">
        <v>58</v>
      </c>
      <c r="V4" s="221" t="str">
        <f>I12</f>
        <v>FOB</v>
      </c>
      <c r="W4" s="222" t="s">
        <v>59</v>
      </c>
      <c r="X4" s="223" t="s">
        <v>60</v>
      </c>
      <c r="Y4" s="222" t="s">
        <v>61</v>
      </c>
      <c r="Z4" s="223"/>
      <c r="AA4" s="224"/>
    </row>
    <row r="5" s="190" customFormat="1" ht="12.75" spans="1:28">
      <c r="A5" s="225" t="s">
        <v>62</v>
      </c>
      <c r="B5" s="226"/>
      <c r="C5" s="227" t="s">
        <v>63</v>
      </c>
      <c r="D5" s="228"/>
      <c r="E5" s="229" t="s">
        <v>64</v>
      </c>
      <c r="F5" s="230" t="s">
        <v>51</v>
      </c>
      <c r="G5" s="231" t="s">
        <v>65</v>
      </c>
      <c r="H5" s="232"/>
      <c r="I5" s="233"/>
      <c r="J5" s="234"/>
      <c r="K5" s="229" t="s">
        <v>66</v>
      </c>
      <c r="L5" s="232"/>
      <c r="M5" s="232"/>
      <c r="N5" s="234"/>
      <c r="O5" s="231"/>
      <c r="P5" s="232"/>
      <c r="Q5" s="232"/>
      <c r="R5" s="232"/>
      <c r="S5" s="235"/>
      <c r="U5" s="236" t="s">
        <v>67</v>
      </c>
      <c r="V5" s="237" t="str">
        <f>A4</f>
        <v>深圳市比苛电池有限公司</v>
      </c>
      <c r="W5" s="237"/>
      <c r="X5" s="237"/>
      <c r="Y5" s="237"/>
      <c r="Z5" s="237"/>
      <c r="AA5" s="224"/>
    </row>
    <row r="6" spans="1:28">
      <c r="A6" s="238" t="s">
        <v>68</v>
      </c>
      <c r="B6" s="239"/>
      <c r="C6" s="239"/>
      <c r="D6" s="240"/>
      <c r="E6" s="214"/>
      <c r="F6" s="215"/>
      <c r="G6" s="214"/>
      <c r="H6" s="216"/>
      <c r="I6" s="217"/>
      <c r="J6" s="215"/>
      <c r="K6" s="214"/>
      <c r="L6" s="216"/>
      <c r="M6" s="216"/>
      <c r="N6" s="215"/>
      <c r="O6" s="214"/>
      <c r="P6" s="216"/>
      <c r="Q6" s="216"/>
      <c r="R6" s="216"/>
      <c r="S6" s="219"/>
      <c r="U6" s="236" t="s">
        <v>69</v>
      </c>
      <c r="V6" s="237" t="s">
        <v>70</v>
      </c>
      <c r="W6" s="237"/>
      <c r="X6" s="237"/>
      <c r="Y6" s="237"/>
      <c r="Z6" s="237"/>
      <c r="AA6" s="224"/>
    </row>
    <row r="7" s="190" customFormat="1" ht="12.75" spans="1:28">
      <c r="A7" s="241" t="s">
        <v>71</v>
      </c>
      <c r="B7" s="232"/>
      <c r="C7" s="232" t="str">
        <f>C3</f>
        <v>9144030078527617XT</v>
      </c>
      <c r="D7" s="234"/>
      <c r="E7" s="229" t="s">
        <v>72</v>
      </c>
      <c r="F7" s="230" t="s">
        <v>51</v>
      </c>
      <c r="G7" s="229" t="s">
        <v>73</v>
      </c>
      <c r="H7" s="232" t="s">
        <v>51</v>
      </c>
      <c r="I7" s="233"/>
      <c r="J7" s="234"/>
      <c r="K7" s="229" t="s">
        <v>74</v>
      </c>
      <c r="L7" s="232"/>
      <c r="M7" s="232"/>
      <c r="N7" s="234"/>
      <c r="O7" s="229"/>
      <c r="P7" s="232"/>
      <c r="Q7" s="232"/>
      <c r="R7" s="232"/>
      <c r="S7" s="235"/>
      <c r="U7" s="220" t="s">
        <v>75</v>
      </c>
      <c r="V7" s="223" t="s">
        <v>76</v>
      </c>
      <c r="W7" s="223"/>
      <c r="X7" s="223" t="s">
        <v>77</v>
      </c>
      <c r="Y7" s="223" t="s">
        <v>78</v>
      </c>
      <c r="Z7" s="237"/>
      <c r="AA7" s="224"/>
    </row>
    <row r="8" spans="1:28">
      <c r="A8" s="211" t="str">
        <f>A4</f>
        <v>深圳市比苛电池有限公司</v>
      </c>
      <c r="B8" s="212"/>
      <c r="C8" s="212"/>
      <c r="D8" s="213"/>
      <c r="E8" s="242" t="s">
        <v>79</v>
      </c>
      <c r="F8" s="213"/>
      <c r="G8" s="242" t="s">
        <v>80</v>
      </c>
      <c r="H8" s="212"/>
      <c r="I8" s="243"/>
      <c r="J8" s="218"/>
      <c r="K8" s="214"/>
      <c r="L8" s="216"/>
      <c r="M8" s="216"/>
      <c r="N8" s="215"/>
      <c r="O8" s="214"/>
      <c r="P8" s="216"/>
      <c r="Q8" s="216"/>
      <c r="R8" s="216"/>
      <c r="S8" s="219"/>
      <c r="U8" s="236" t="s">
        <v>81</v>
      </c>
      <c r="V8" s="237" t="str">
        <f>A6</f>
        <v>?</v>
      </c>
      <c r="W8" s="237"/>
      <c r="X8" s="237"/>
      <c r="Y8" s="237"/>
      <c r="Z8" s="237"/>
      <c r="AA8" s="224"/>
    </row>
    <row r="9" s="190" customFormat="1" ht="12.75" spans="1:28">
      <c r="A9" s="241" t="s">
        <v>82</v>
      </c>
      <c r="B9" s="232"/>
      <c r="C9" s="232"/>
      <c r="D9" s="234"/>
      <c r="E9" s="229" t="s">
        <v>83</v>
      </c>
      <c r="F9" s="230" t="s">
        <v>51</v>
      </c>
      <c r="G9" s="229" t="s">
        <v>84</v>
      </c>
      <c r="H9" s="232" t="s">
        <v>51</v>
      </c>
      <c r="I9" s="233"/>
      <c r="J9" s="232"/>
      <c r="K9" s="229" t="s">
        <v>85</v>
      </c>
      <c r="L9" s="232" t="s">
        <v>51</v>
      </c>
      <c r="M9" s="232"/>
      <c r="N9" s="234"/>
      <c r="O9" s="244" t="s">
        <v>86</v>
      </c>
      <c r="P9" s="232" t="s">
        <v>87</v>
      </c>
      <c r="Q9" s="232"/>
      <c r="R9" s="232"/>
      <c r="S9" s="235"/>
      <c r="U9" s="220" t="s">
        <v>88</v>
      </c>
      <c r="V9" s="223" t="s">
        <v>89</v>
      </c>
      <c r="W9" s="223"/>
      <c r="X9" s="223"/>
      <c r="Y9" s="223"/>
      <c r="Z9" s="237"/>
      <c r="AA9" s="224"/>
    </row>
    <row r="10" spans="1:28">
      <c r="A10" s="238" t="s">
        <v>90</v>
      </c>
      <c r="B10" s="239"/>
      <c r="C10" s="239"/>
      <c r="D10" s="240"/>
      <c r="E10" s="245" t="s">
        <v>91</v>
      </c>
      <c r="F10" s="246"/>
      <c r="G10" s="247" t="s">
        <v>91</v>
      </c>
      <c r="H10" s="248"/>
      <c r="I10" s="248"/>
      <c r="J10" s="248"/>
      <c r="K10" s="214" t="str">
        <f>G10</f>
        <v>阿根廷</v>
      </c>
      <c r="L10" s="216"/>
      <c r="M10" s="216"/>
      <c r="N10" s="216"/>
      <c r="O10" s="214"/>
      <c r="P10" s="216"/>
      <c r="Q10" s="216"/>
      <c r="R10" s="216"/>
      <c r="S10" s="219"/>
      <c r="U10" s="236" t="s">
        <v>92</v>
      </c>
      <c r="V10" s="249"/>
      <c r="W10" s="237"/>
      <c r="X10" s="237" t="s">
        <v>93</v>
      </c>
      <c r="Y10" s="237"/>
      <c r="Z10" s="237"/>
      <c r="AA10" s="224"/>
    </row>
    <row r="11" s="190" customFormat="1" ht="13.5" spans="1:28">
      <c r="A11" s="241" t="s">
        <v>94</v>
      </c>
      <c r="B11" s="232"/>
      <c r="C11" s="232" t="s">
        <v>51</v>
      </c>
      <c r="D11" s="234"/>
      <c r="E11" s="250" t="s">
        <v>95</v>
      </c>
      <c r="F11" s="251" t="s">
        <v>96</v>
      </c>
      <c r="G11" s="231" t="s">
        <v>97</v>
      </c>
      <c r="H11" s="234"/>
      <c r="I11" s="252" t="s">
        <v>98</v>
      </c>
      <c r="J11" s="227" t="s">
        <v>99</v>
      </c>
      <c r="K11" s="229" t="s">
        <v>100</v>
      </c>
      <c r="L11" s="232"/>
      <c r="M11" s="234"/>
      <c r="N11" s="227" t="s">
        <v>101</v>
      </c>
      <c r="O11" s="232"/>
      <c r="P11" s="234"/>
      <c r="Q11" s="229" t="s">
        <v>102</v>
      </c>
      <c r="R11" s="253"/>
      <c r="S11" s="254"/>
      <c r="U11" s="255" t="s">
        <v>103</v>
      </c>
      <c r="V11" s="256"/>
      <c r="W11" s="256"/>
      <c r="X11" s="256" t="s">
        <v>104</v>
      </c>
      <c r="Y11" s="256"/>
      <c r="Z11" s="256"/>
      <c r="AA11" s="257"/>
    </row>
    <row r="12" spans="1:28">
      <c r="A12" s="211" t="s">
        <v>105</v>
      </c>
      <c r="B12" s="212"/>
      <c r="C12" s="212"/>
      <c r="D12" s="213"/>
      <c r="E12" s="258">
        <f ca="1">箱单!C21</f>
        <v>19</v>
      </c>
      <c r="F12" s="258">
        <f ca="1">箱单!F21</f>
        <v>212</v>
      </c>
      <c r="G12" s="242">
        <f ca="1">箱单!G21</f>
        <v>202.5</v>
      </c>
      <c r="H12" s="213"/>
      <c r="I12" s="259" t="s">
        <v>106</v>
      </c>
      <c r="J12" s="239"/>
      <c r="K12" s="260"/>
      <c r="L12" s="261"/>
      <c r="M12" s="262"/>
      <c r="N12" s="212"/>
      <c r="O12" s="212"/>
      <c r="P12" s="213"/>
      <c r="Q12" s="242"/>
      <c r="R12" s="212"/>
      <c r="S12" s="263"/>
      <c r="T12" s="264" t="s">
        <v>107</v>
      </c>
      <c r="U12" s="264"/>
      <c r="V12" s="264"/>
      <c r="W12" s="265" t="s">
        <v>108</v>
      </c>
      <c r="X12" s="265"/>
      <c r="Y12" s="265"/>
      <c r="Z12" s="265"/>
      <c r="AA12" s="265"/>
      <c r="AB12" s="265"/>
    </row>
    <row r="13" s="190" customFormat="1" ht="12.75" spans="1:28">
      <c r="A13" s="266" t="s">
        <v>109</v>
      </c>
      <c r="B13" s="267"/>
      <c r="C13" s="268"/>
      <c r="D13" s="268"/>
      <c r="E13" s="268"/>
      <c r="F13" s="268"/>
      <c r="G13" s="268"/>
      <c r="H13" s="268"/>
      <c r="I13" s="268"/>
      <c r="J13" s="268"/>
      <c r="K13" s="268"/>
      <c r="L13" s="268"/>
      <c r="M13" s="268"/>
      <c r="N13" s="268"/>
      <c r="O13" s="268"/>
      <c r="P13" s="268"/>
      <c r="Q13" s="268"/>
      <c r="R13" s="268"/>
      <c r="S13" s="269"/>
      <c r="T13" s="264" t="s">
        <v>110</v>
      </c>
      <c r="U13" s="264"/>
      <c r="V13" s="264"/>
      <c r="W13" s="265" t="s">
        <v>111</v>
      </c>
      <c r="X13" s="265"/>
      <c r="Y13" s="265"/>
      <c r="Z13" s="265"/>
      <c r="AA13" s="265"/>
      <c r="AB13" s="265"/>
    </row>
    <row r="14" s="190" customFormat="1" ht="13.5" spans="1:28">
      <c r="A14" s="270" t="s">
        <v>112</v>
      </c>
      <c r="B14" s="271"/>
      <c r="C14" s="271"/>
      <c r="D14" s="272" t="str">
        <f>A6</f>
        <v>?</v>
      </c>
      <c r="E14" s="272"/>
      <c r="F14" s="272"/>
      <c r="G14" s="272"/>
      <c r="H14" s="272"/>
      <c r="I14" s="272"/>
      <c r="J14" s="272"/>
      <c r="K14" s="272"/>
      <c r="L14" s="272"/>
      <c r="M14" s="272"/>
      <c r="N14" s="272"/>
      <c r="O14" s="272"/>
      <c r="P14" s="272"/>
      <c r="Q14" s="272"/>
      <c r="R14" s="272"/>
      <c r="S14" s="273"/>
      <c r="T14" s="264" t="s">
        <v>113</v>
      </c>
      <c r="U14" s="264"/>
      <c r="V14" s="264"/>
      <c r="W14" s="265" t="s">
        <v>114</v>
      </c>
      <c r="X14" s="265"/>
      <c r="Y14" s="265"/>
      <c r="Z14" s="265"/>
      <c r="AA14" s="265"/>
      <c r="AB14" s="265"/>
    </row>
    <row r="15" s="190" customFormat="1" ht="13.5" spans="1:28">
      <c r="A15" s="274" t="s">
        <v>115</v>
      </c>
      <c r="B15" s="275"/>
      <c r="C15" s="276"/>
      <c r="D15" s="276"/>
      <c r="E15" s="276"/>
      <c r="F15" s="276"/>
      <c r="G15" s="276"/>
      <c r="H15" s="276"/>
      <c r="I15" s="276"/>
      <c r="J15" s="276"/>
      <c r="K15" s="276"/>
      <c r="L15" s="276"/>
      <c r="M15" s="276"/>
      <c r="N15" s="276"/>
      <c r="O15" s="276"/>
      <c r="P15" s="276"/>
      <c r="Q15" s="276"/>
      <c r="R15" s="276"/>
      <c r="S15" s="277"/>
      <c r="T15" s="278" t="s">
        <v>116</v>
      </c>
      <c r="U15" s="278"/>
      <c r="V15" s="278"/>
      <c r="W15" s="279" t="s">
        <v>117</v>
      </c>
      <c r="X15" s="155"/>
      <c r="Y15" s="155"/>
      <c r="Z15" s="155"/>
      <c r="AA15" s="155"/>
      <c r="AB15" s="155"/>
    </row>
    <row r="16" ht="16.5" spans="1:28">
      <c r="A16" s="274" t="s">
        <v>118</v>
      </c>
      <c r="B16" s="146"/>
      <c r="C16" s="146"/>
      <c r="D16" s="146"/>
      <c r="E16" s="146"/>
      <c r="F16" s="146"/>
      <c r="G16" s="146"/>
      <c r="H16" s="146"/>
      <c r="I16" s="146"/>
      <c r="J16" s="146"/>
      <c r="K16" s="146"/>
      <c r="L16" s="146"/>
      <c r="M16" s="146"/>
      <c r="N16" s="146"/>
      <c r="O16" s="146"/>
      <c r="P16" s="146"/>
      <c r="Q16" s="146"/>
      <c r="R16" s="146"/>
      <c r="S16" s="280"/>
      <c r="T16" s="278" t="s">
        <v>119</v>
      </c>
      <c r="U16" s="278"/>
      <c r="V16" s="278"/>
      <c r="W16" s="155" t="s">
        <v>120</v>
      </c>
      <c r="X16" s="155"/>
      <c r="Y16" s="155"/>
      <c r="Z16" s="155"/>
      <c r="AA16" s="155"/>
      <c r="AB16" s="155"/>
    </row>
    <row r="17" ht="16.5" spans="1:29">
      <c r="A17" s="281"/>
      <c r="B17" s="282"/>
      <c r="C17" s="282"/>
      <c r="D17" s="282"/>
      <c r="E17" s="282"/>
      <c r="F17" s="282"/>
      <c r="G17" s="282"/>
      <c r="H17" s="282"/>
      <c r="I17" s="282"/>
      <c r="J17" s="282"/>
      <c r="K17" s="282"/>
      <c r="L17" s="283" t="s">
        <v>121</v>
      </c>
      <c r="M17" s="283"/>
      <c r="N17" s="283"/>
      <c r="O17" s="276"/>
      <c r="P17" s="276"/>
      <c r="Q17" s="276"/>
      <c r="R17" s="276"/>
      <c r="S17" s="277"/>
      <c r="T17" s="284" t="s">
        <v>122</v>
      </c>
      <c r="U17" s="285"/>
      <c r="V17" s="286"/>
      <c r="W17" s="287" t="s">
        <v>123</v>
      </c>
      <c r="X17" s="265"/>
      <c r="Y17" s="265"/>
      <c r="Z17" s="265"/>
      <c r="AA17" s="265"/>
      <c r="AB17" s="265"/>
      <c r="AC17" s="265"/>
    </row>
    <row r="18" s="191" customFormat="1" ht="14.25" spans="1:29">
      <c r="A18" s="288" t="s">
        <v>124</v>
      </c>
      <c r="B18" s="289"/>
      <c r="C18" s="290"/>
      <c r="D18" s="291" t="s">
        <v>125</v>
      </c>
      <c r="E18" s="290"/>
      <c r="F18" s="292" t="s">
        <v>126</v>
      </c>
      <c r="G18" s="292"/>
      <c r="H18" s="290"/>
      <c r="I18" s="291" t="s">
        <v>127</v>
      </c>
      <c r="J18" s="292"/>
      <c r="K18" s="293" t="s">
        <v>128</v>
      </c>
      <c r="L18" s="294"/>
      <c r="M18" s="294"/>
      <c r="N18" s="294"/>
      <c r="O18" s="294"/>
      <c r="P18" s="294"/>
      <c r="Q18" s="294"/>
      <c r="R18" s="294"/>
      <c r="S18" s="295"/>
      <c r="T18" s="296">
        <f>SUM(T20:T399)</f>
        <v>0</v>
      </c>
      <c r="U18" s="297">
        <f>SUM(U20:U399)</f>
        <v>0.11</v>
      </c>
      <c r="V18" s="297">
        <f>SUM(V20:V399)</f>
        <v>0</v>
      </c>
    </row>
    <row r="19" s="190" customFormat="1" ht="12.75" spans="1:29">
      <c r="A19" s="298" t="s">
        <v>129</v>
      </c>
      <c r="B19" s="299" t="s">
        <v>130</v>
      </c>
      <c r="C19" s="299"/>
      <c r="D19" s="300" t="s">
        <v>131</v>
      </c>
      <c r="E19" s="300"/>
      <c r="F19" s="300"/>
      <c r="G19" s="300" t="s">
        <v>132</v>
      </c>
      <c r="H19" s="300"/>
      <c r="I19" s="299" t="s">
        <v>133</v>
      </c>
      <c r="J19" s="299"/>
      <c r="K19" s="300" t="s">
        <v>134</v>
      </c>
      <c r="L19" s="300"/>
      <c r="M19" s="300" t="s">
        <v>135</v>
      </c>
      <c r="N19" s="300"/>
      <c r="O19" s="300"/>
      <c r="P19" s="299" t="s">
        <v>136</v>
      </c>
      <c r="Q19" s="299"/>
      <c r="R19" s="299"/>
      <c r="S19" s="301" t="s">
        <v>137</v>
      </c>
      <c r="T19" s="302" t="s">
        <v>138</v>
      </c>
      <c r="U19" s="303" t="s">
        <v>139</v>
      </c>
      <c r="V19" s="303" t="s">
        <v>95</v>
      </c>
    </row>
    <row r="20" ht="23" customHeight="1" spans="1:29">
      <c r="A20" s="304">
        <v>1</v>
      </c>
      <c r="B20" s="393" t="s">
        <v>140</v>
      </c>
      <c r="C20" s="305"/>
      <c r="D20" s="306" t="s">
        <v>141</v>
      </c>
      <c r="E20" s="307"/>
      <c r="F20" s="307"/>
      <c r="G20" s="308"/>
      <c r="H20" s="308"/>
      <c r="I20" s="309">
        <v>0.0825</v>
      </c>
      <c r="J20" s="310"/>
      <c r="K20" s="310" t="s">
        <v>142</v>
      </c>
      <c r="L20" s="310"/>
      <c r="M20" s="311" t="str">
        <f>G10</f>
        <v>阿根廷</v>
      </c>
      <c r="N20" s="311"/>
      <c r="O20" s="311"/>
      <c r="P20" s="311" t="s">
        <v>143</v>
      </c>
      <c r="Q20" s="311"/>
      <c r="R20" s="311"/>
      <c r="S20" s="312" t="s">
        <v>144</v>
      </c>
      <c r="T20" s="313"/>
      <c r="U20" s="314">
        <v>0.011</v>
      </c>
      <c r="V20" s="314"/>
    </row>
    <row r="21" ht="35" customHeight="1" spans="1:29">
      <c r="A21" s="304"/>
      <c r="B21" s="315">
        <v>102</v>
      </c>
      <c r="C21" s="315"/>
      <c r="D21" s="316" t="s">
        <v>145</v>
      </c>
      <c r="E21" s="316"/>
      <c r="F21" s="316"/>
      <c r="G21" s="317"/>
      <c r="H21" s="317"/>
      <c r="I21" s="318">
        <f>G22*I20</f>
        <v>332.64</v>
      </c>
      <c r="J21" s="319"/>
      <c r="K21" s="310"/>
      <c r="L21" s="310"/>
      <c r="M21" s="310"/>
      <c r="N21" s="310"/>
      <c r="O21" s="310"/>
      <c r="P21" s="310"/>
      <c r="Q21" s="310"/>
      <c r="R21" s="310"/>
      <c r="S21" s="312"/>
      <c r="T21" s="313"/>
      <c r="U21" s="314"/>
      <c r="V21" s="314"/>
    </row>
    <row r="22" ht="35" customHeight="1" spans="1:29">
      <c r="A22" s="320"/>
      <c r="B22" s="216"/>
      <c r="C22" s="216"/>
      <c r="D22" s="321"/>
      <c r="E22" s="321"/>
      <c r="F22" s="321"/>
      <c r="G22" s="322">
        <v>4032</v>
      </c>
      <c r="H22" s="323" t="s">
        <v>146</v>
      </c>
      <c r="I22" s="217" t="s">
        <v>147</v>
      </c>
      <c r="J22" s="324"/>
      <c r="K22" s="324"/>
      <c r="L22" s="324"/>
      <c r="M22" s="324"/>
      <c r="N22" s="324"/>
      <c r="O22" s="324"/>
      <c r="P22" s="324"/>
      <c r="Q22" s="324"/>
      <c r="R22" s="324"/>
      <c r="S22" s="218"/>
      <c r="T22" s="313"/>
      <c r="U22" s="314"/>
      <c r="V22" s="314"/>
    </row>
    <row r="23" ht="23" customHeight="1" spans="1:29">
      <c r="A23" s="304">
        <v>2</v>
      </c>
      <c r="B23" s="393" t="s">
        <v>140</v>
      </c>
      <c r="C23" s="305"/>
      <c r="D23" s="306" t="s">
        <v>141</v>
      </c>
      <c r="E23" s="307"/>
      <c r="F23" s="307"/>
      <c r="G23" s="308"/>
      <c r="H23" s="308"/>
      <c r="I23" s="309">
        <v>0.1075</v>
      </c>
      <c r="J23" s="310"/>
      <c r="K23" s="310" t="s">
        <v>142</v>
      </c>
      <c r="L23" s="310"/>
      <c r="M23" s="311">
        <f>G13</f>
        <v>0</v>
      </c>
      <c r="N23" s="311"/>
      <c r="O23" s="311"/>
      <c r="P23" s="311" t="s">
        <v>143</v>
      </c>
      <c r="Q23" s="311"/>
      <c r="R23" s="311"/>
      <c r="S23" s="312" t="s">
        <v>144</v>
      </c>
      <c r="T23" s="313"/>
      <c r="U23" s="314">
        <v>0.011</v>
      </c>
      <c r="V23" s="314"/>
    </row>
    <row r="24" ht="35" customHeight="1" spans="1:29">
      <c r="A24" s="304"/>
      <c r="B24" s="315">
        <v>102</v>
      </c>
      <c r="C24" s="315"/>
      <c r="D24" s="316" t="s">
        <v>148</v>
      </c>
      <c r="E24" s="316"/>
      <c r="F24" s="316"/>
      <c r="G24" s="317"/>
      <c r="H24" s="317"/>
      <c r="I24" s="318">
        <f>G25*I23</f>
        <v>433.44</v>
      </c>
      <c r="J24" s="319"/>
      <c r="K24" s="310"/>
      <c r="L24" s="310"/>
      <c r="M24" s="310"/>
      <c r="N24" s="310"/>
      <c r="O24" s="310"/>
      <c r="P24" s="310"/>
      <c r="Q24" s="310"/>
      <c r="R24" s="310"/>
      <c r="S24" s="312"/>
      <c r="T24" s="313"/>
      <c r="U24" s="314"/>
      <c r="V24" s="314"/>
    </row>
    <row r="25" ht="35" customHeight="1" spans="1:29">
      <c r="A25" s="320"/>
      <c r="B25" s="216"/>
      <c r="C25" s="216"/>
      <c r="D25" s="321"/>
      <c r="E25" s="321"/>
      <c r="F25" s="321"/>
      <c r="G25" s="322">
        <v>4032</v>
      </c>
      <c r="H25" s="323" t="s">
        <v>146</v>
      </c>
      <c r="I25" s="217" t="s">
        <v>147</v>
      </c>
      <c r="J25" s="324"/>
      <c r="K25" s="324"/>
      <c r="L25" s="324"/>
      <c r="M25" s="324"/>
      <c r="N25" s="324"/>
      <c r="O25" s="324"/>
      <c r="P25" s="324"/>
      <c r="Q25" s="324"/>
      <c r="R25" s="324"/>
      <c r="S25" s="218"/>
      <c r="T25" s="313"/>
      <c r="U25" s="314"/>
      <c r="V25" s="314"/>
    </row>
    <row r="26" ht="23" customHeight="1" spans="1:29">
      <c r="A26" s="304">
        <v>3</v>
      </c>
      <c r="B26" s="393" t="s">
        <v>140</v>
      </c>
      <c r="C26" s="305"/>
      <c r="D26" s="306" t="s">
        <v>141</v>
      </c>
      <c r="E26" s="307"/>
      <c r="F26" s="307"/>
      <c r="G26" s="308"/>
      <c r="H26" s="308"/>
      <c r="I26" s="309">
        <v>0.12</v>
      </c>
      <c r="J26" s="310"/>
      <c r="K26" s="310" t="s">
        <v>142</v>
      </c>
      <c r="L26" s="310"/>
      <c r="M26" s="311">
        <f>G16</f>
        <v>0</v>
      </c>
      <c r="N26" s="311"/>
      <c r="O26" s="311"/>
      <c r="P26" s="311" t="s">
        <v>143</v>
      </c>
      <c r="Q26" s="311"/>
      <c r="R26" s="311"/>
      <c r="S26" s="312" t="s">
        <v>144</v>
      </c>
      <c r="T26" s="313"/>
      <c r="U26" s="314">
        <v>0.011</v>
      </c>
      <c r="V26" s="314"/>
    </row>
    <row r="27" ht="35" customHeight="1" spans="1:29">
      <c r="A27" s="304"/>
      <c r="B27" s="315">
        <v>102</v>
      </c>
      <c r="C27" s="315"/>
      <c r="D27" s="316" t="s">
        <v>149</v>
      </c>
      <c r="E27" s="316"/>
      <c r="F27" s="316"/>
      <c r="G27" s="317"/>
      <c r="H27" s="317"/>
      <c r="I27" s="318">
        <f>G28*I26</f>
        <v>240</v>
      </c>
      <c r="J27" s="319"/>
      <c r="K27" s="310"/>
      <c r="L27" s="310"/>
      <c r="M27" s="310"/>
      <c r="N27" s="310"/>
      <c r="O27" s="310"/>
      <c r="P27" s="310"/>
      <c r="Q27" s="310"/>
      <c r="R27" s="310"/>
      <c r="S27" s="312"/>
      <c r="T27" s="313"/>
      <c r="U27" s="314"/>
      <c r="V27" s="314"/>
    </row>
    <row r="28" ht="35" customHeight="1" spans="1:29">
      <c r="A28" s="320"/>
      <c r="B28" s="216"/>
      <c r="C28" s="216"/>
      <c r="D28" s="321"/>
      <c r="E28" s="321"/>
      <c r="F28" s="321"/>
      <c r="G28" s="322">
        <v>2000</v>
      </c>
      <c r="H28" s="323" t="s">
        <v>146</v>
      </c>
      <c r="I28" s="217" t="s">
        <v>147</v>
      </c>
      <c r="J28" s="324"/>
      <c r="K28" s="324"/>
      <c r="L28" s="324"/>
      <c r="M28" s="324"/>
      <c r="N28" s="324"/>
      <c r="O28" s="324"/>
      <c r="P28" s="324"/>
      <c r="Q28" s="324"/>
      <c r="R28" s="324"/>
      <c r="S28" s="218"/>
      <c r="T28" s="313"/>
      <c r="U28" s="314"/>
      <c r="V28" s="314"/>
    </row>
    <row r="29" ht="23" customHeight="1" spans="1:29">
      <c r="A29" s="304">
        <v>4</v>
      </c>
      <c r="B29" s="393" t="s">
        <v>140</v>
      </c>
      <c r="C29" s="305"/>
      <c r="D29" s="306" t="s">
        <v>141</v>
      </c>
      <c r="E29" s="307"/>
      <c r="F29" s="307"/>
      <c r="G29" s="308"/>
      <c r="H29" s="308"/>
      <c r="I29" s="309">
        <v>0.12</v>
      </c>
      <c r="J29" s="310"/>
      <c r="K29" s="310" t="s">
        <v>142</v>
      </c>
      <c r="L29" s="310"/>
      <c r="M29" s="311"/>
      <c r="N29" s="311"/>
      <c r="O29" s="311"/>
      <c r="P29" s="311" t="s">
        <v>143</v>
      </c>
      <c r="Q29" s="311"/>
      <c r="R29" s="311"/>
      <c r="S29" s="312" t="s">
        <v>144</v>
      </c>
      <c r="T29" s="313"/>
      <c r="U29" s="314">
        <v>0.011</v>
      </c>
      <c r="V29" s="314"/>
    </row>
    <row r="30" ht="35" customHeight="1" spans="1:29">
      <c r="A30" s="304"/>
      <c r="B30" s="315">
        <v>102</v>
      </c>
      <c r="C30" s="315"/>
      <c r="D30" s="316" t="s">
        <v>149</v>
      </c>
      <c r="E30" s="316"/>
      <c r="F30" s="316"/>
      <c r="G30" s="317"/>
      <c r="H30" s="317"/>
      <c r="I30" s="318">
        <f>G31*I29</f>
        <v>240</v>
      </c>
      <c r="J30" s="319"/>
      <c r="K30" s="310"/>
      <c r="L30" s="310"/>
      <c r="M30" s="310"/>
      <c r="N30" s="310"/>
      <c r="O30" s="310"/>
      <c r="P30" s="310"/>
      <c r="Q30" s="310"/>
      <c r="R30" s="310"/>
      <c r="S30" s="312"/>
      <c r="T30" s="313"/>
      <c r="U30" s="314"/>
      <c r="V30" s="314"/>
    </row>
    <row r="31" ht="35" customHeight="1" spans="1:29">
      <c r="A31" s="320"/>
      <c r="B31" s="216"/>
      <c r="C31" s="216"/>
      <c r="D31" s="321"/>
      <c r="E31" s="321"/>
      <c r="F31" s="321"/>
      <c r="G31" s="322">
        <v>2000</v>
      </c>
      <c r="H31" s="323" t="s">
        <v>146</v>
      </c>
      <c r="I31" s="217" t="s">
        <v>147</v>
      </c>
      <c r="J31" s="324"/>
      <c r="K31" s="324"/>
      <c r="L31" s="324"/>
      <c r="M31" s="324"/>
      <c r="N31" s="324"/>
      <c r="O31" s="324"/>
      <c r="P31" s="324"/>
      <c r="Q31" s="324"/>
      <c r="R31" s="324"/>
      <c r="S31" s="218"/>
      <c r="T31" s="313"/>
      <c r="U31" s="314"/>
      <c r="V31" s="314"/>
    </row>
    <row r="32" ht="23" customHeight="1" spans="1:29">
      <c r="A32" s="304">
        <v>4</v>
      </c>
      <c r="B32" s="393" t="s">
        <v>150</v>
      </c>
      <c r="C32" s="305"/>
      <c r="D32" s="306" t="s">
        <v>151</v>
      </c>
      <c r="E32" s="307"/>
      <c r="F32" s="307"/>
      <c r="G32" s="308"/>
      <c r="H32" s="308"/>
      <c r="I32" s="309">
        <v>0.06</v>
      </c>
      <c r="J32" s="310"/>
      <c r="K32" s="310" t="s">
        <v>142</v>
      </c>
      <c r="L32" s="310"/>
      <c r="M32" s="311"/>
      <c r="N32" s="311"/>
      <c r="O32" s="311"/>
      <c r="P32" s="311" t="s">
        <v>143</v>
      </c>
      <c r="Q32" s="311"/>
      <c r="R32" s="311"/>
      <c r="S32" s="312" t="s">
        <v>144</v>
      </c>
      <c r="T32" s="313"/>
      <c r="U32" s="314">
        <v>0.011</v>
      </c>
      <c r="V32" s="314"/>
    </row>
    <row r="33" ht="35" customHeight="1" spans="1:22">
      <c r="A33" s="304"/>
      <c r="B33" s="315">
        <v>102</v>
      </c>
      <c r="C33" s="315"/>
      <c r="D33" s="316" t="s">
        <v>152</v>
      </c>
      <c r="E33" s="316"/>
      <c r="F33" s="316"/>
      <c r="G33" s="317"/>
      <c r="H33" s="317"/>
      <c r="I33" s="318">
        <f>G34*I32</f>
        <v>180</v>
      </c>
      <c r="J33" s="319"/>
      <c r="K33" s="310"/>
      <c r="L33" s="310"/>
      <c r="M33" s="310"/>
      <c r="N33" s="310"/>
      <c r="O33" s="310"/>
      <c r="P33" s="310"/>
      <c r="Q33" s="310"/>
      <c r="R33" s="310"/>
      <c r="S33" s="312"/>
      <c r="T33" s="313"/>
      <c r="U33" s="314"/>
      <c r="V33" s="314"/>
    </row>
    <row r="34" ht="35" customHeight="1" spans="1:22">
      <c r="A34" s="320"/>
      <c r="B34" s="216"/>
      <c r="C34" s="216"/>
      <c r="D34" s="321"/>
      <c r="E34" s="321"/>
      <c r="F34" s="321"/>
      <c r="G34" s="322">
        <v>3000</v>
      </c>
      <c r="H34" s="323" t="s">
        <v>146</v>
      </c>
      <c r="I34" s="217" t="s">
        <v>147</v>
      </c>
      <c r="J34" s="324"/>
      <c r="K34" s="324"/>
      <c r="L34" s="324"/>
      <c r="M34" s="324"/>
      <c r="N34" s="324"/>
      <c r="O34" s="324"/>
      <c r="P34" s="324"/>
      <c r="Q34" s="324"/>
      <c r="R34" s="324"/>
      <c r="S34" s="218"/>
      <c r="T34" s="313"/>
      <c r="U34" s="314"/>
      <c r="V34" s="314"/>
    </row>
    <row r="35" ht="23" customHeight="1" spans="1:22">
      <c r="A35" s="304"/>
      <c r="B35" s="305"/>
      <c r="C35" s="305"/>
      <c r="D35" s="306"/>
      <c r="E35" s="307"/>
      <c r="F35" s="307"/>
      <c r="G35" s="308"/>
      <c r="H35" s="308"/>
      <c r="I35" s="309"/>
      <c r="J35" s="310"/>
      <c r="K35" s="310"/>
      <c r="L35" s="310"/>
      <c r="M35" s="311"/>
      <c r="N35" s="311"/>
      <c r="O35" s="311"/>
      <c r="P35" s="311"/>
      <c r="Q35" s="311"/>
      <c r="R35" s="311"/>
      <c r="S35" s="312"/>
      <c r="T35" s="313"/>
      <c r="U35" s="314"/>
      <c r="V35" s="314"/>
    </row>
    <row r="36" ht="35" customHeight="1" spans="1:22">
      <c r="A36" s="304"/>
      <c r="B36" s="315"/>
      <c r="C36" s="315"/>
      <c r="D36" s="316"/>
      <c r="E36" s="316"/>
      <c r="F36" s="316"/>
      <c r="G36" s="317"/>
      <c r="H36" s="317"/>
      <c r="I36" s="318"/>
      <c r="J36" s="319"/>
      <c r="K36" s="310"/>
      <c r="L36" s="310"/>
      <c r="M36" s="310"/>
      <c r="N36" s="310"/>
      <c r="O36" s="310"/>
      <c r="P36" s="310"/>
      <c r="Q36" s="310"/>
      <c r="R36" s="310"/>
      <c r="S36" s="312"/>
      <c r="T36" s="313"/>
      <c r="U36" s="314"/>
      <c r="V36" s="314"/>
    </row>
    <row r="37" ht="35" customHeight="1" spans="1:22">
      <c r="A37" s="320"/>
      <c r="B37" s="216"/>
      <c r="C37" s="216"/>
      <c r="D37" s="321"/>
      <c r="E37" s="321"/>
      <c r="F37" s="321"/>
      <c r="G37" s="322"/>
      <c r="H37" s="323"/>
      <c r="I37" s="217"/>
      <c r="J37" s="324"/>
      <c r="K37" s="324"/>
      <c r="L37" s="324"/>
      <c r="M37" s="324"/>
      <c r="N37" s="324"/>
      <c r="O37" s="324"/>
      <c r="P37" s="324"/>
      <c r="Q37" s="324"/>
      <c r="R37" s="324"/>
      <c r="S37" s="218"/>
      <c r="T37" s="313"/>
      <c r="U37" s="314"/>
      <c r="V37" s="314"/>
    </row>
    <row r="38" ht="23" customHeight="1" spans="1:22">
      <c r="A38" s="304"/>
      <c r="B38" s="305"/>
      <c r="C38" s="305"/>
      <c r="D38" s="306"/>
      <c r="E38" s="307"/>
      <c r="F38" s="307"/>
      <c r="G38" s="308"/>
      <c r="H38" s="308"/>
      <c r="I38" s="309"/>
      <c r="J38" s="310"/>
      <c r="K38" s="310"/>
      <c r="L38" s="310"/>
      <c r="M38" s="311"/>
      <c r="N38" s="311"/>
      <c r="O38" s="311"/>
      <c r="P38" s="311"/>
      <c r="Q38" s="311"/>
      <c r="R38" s="311"/>
      <c r="S38" s="312"/>
      <c r="T38" s="313"/>
      <c r="U38" s="314"/>
      <c r="V38" s="314"/>
    </row>
    <row r="39" ht="35" customHeight="1" spans="1:22">
      <c r="A39" s="304"/>
      <c r="B39" s="315"/>
      <c r="C39" s="315"/>
      <c r="D39" s="316"/>
      <c r="E39" s="316"/>
      <c r="F39" s="316"/>
      <c r="G39" s="317"/>
      <c r="H39" s="317"/>
      <c r="I39" s="318"/>
      <c r="J39" s="319"/>
      <c r="K39" s="310"/>
      <c r="L39" s="310"/>
      <c r="M39" s="310"/>
      <c r="N39" s="310"/>
      <c r="O39" s="310"/>
      <c r="P39" s="310"/>
      <c r="Q39" s="310"/>
      <c r="R39" s="310"/>
      <c r="S39" s="312"/>
      <c r="T39" s="313"/>
      <c r="U39" s="314"/>
      <c r="V39" s="314"/>
    </row>
    <row r="40" ht="35" customHeight="1" spans="1:22">
      <c r="A40" s="320"/>
      <c r="B40" s="216"/>
      <c r="C40" s="216"/>
      <c r="D40" s="321"/>
      <c r="E40" s="321"/>
      <c r="F40" s="321"/>
      <c r="G40" s="322"/>
      <c r="H40" s="323"/>
      <c r="I40" s="217"/>
      <c r="J40" s="324"/>
      <c r="K40" s="324"/>
      <c r="L40" s="324"/>
      <c r="M40" s="324"/>
      <c r="N40" s="324"/>
      <c r="O40" s="324"/>
      <c r="P40" s="324"/>
      <c r="Q40" s="324"/>
      <c r="R40" s="324"/>
      <c r="S40" s="218"/>
      <c r="T40" s="313"/>
      <c r="U40" s="314"/>
      <c r="V40" s="314"/>
    </row>
    <row r="41" spans="1:22">
      <c r="A41" s="304">
        <v>36</v>
      </c>
      <c r="B41" s="305"/>
      <c r="C41" s="305"/>
      <c r="D41" s="325"/>
      <c r="E41" s="325"/>
      <c r="F41" s="325"/>
      <c r="G41" s="308"/>
      <c r="H41" s="308"/>
      <c r="I41" s="309"/>
      <c r="J41" s="310"/>
      <c r="K41" s="310"/>
      <c r="L41" s="310"/>
      <c r="M41" s="310"/>
      <c r="N41" s="310"/>
      <c r="O41" s="310"/>
      <c r="P41" s="310"/>
      <c r="Q41" s="310"/>
      <c r="R41" s="310"/>
      <c r="S41" s="312"/>
      <c r="T41" s="313"/>
      <c r="U41" s="314">
        <f>U38+U35+U32+U29+U26+U23+U20</f>
        <v>0.055</v>
      </c>
      <c r="V41" s="314"/>
    </row>
    <row r="42" spans="1:22">
      <c r="A42" s="304"/>
      <c r="B42" s="326"/>
      <c r="C42" s="326"/>
      <c r="D42" s="327"/>
      <c r="E42" s="327"/>
      <c r="F42" s="327"/>
      <c r="G42" s="317"/>
      <c r="H42" s="317"/>
      <c r="I42" s="309"/>
      <c r="J42" s="310"/>
      <c r="K42" s="310"/>
      <c r="L42" s="310"/>
      <c r="M42" s="310"/>
      <c r="N42" s="310"/>
      <c r="O42" s="310"/>
      <c r="P42" s="310"/>
      <c r="Q42" s="310"/>
      <c r="R42" s="310"/>
      <c r="S42" s="312"/>
      <c r="T42" s="313"/>
      <c r="U42" s="314"/>
      <c r="V42" s="314"/>
    </row>
    <row r="43" spans="1:22">
      <c r="A43" s="320"/>
      <c r="B43" s="216"/>
      <c r="C43" s="216"/>
      <c r="D43" s="328"/>
      <c r="E43" s="328"/>
      <c r="F43" s="328"/>
      <c r="G43" s="323"/>
      <c r="H43" s="323"/>
      <c r="I43" s="217"/>
      <c r="J43" s="324"/>
      <c r="K43" s="324"/>
      <c r="L43" s="324"/>
      <c r="M43" s="324"/>
      <c r="N43" s="324"/>
      <c r="O43" s="324"/>
      <c r="P43" s="324"/>
      <c r="Q43" s="324"/>
      <c r="R43" s="324"/>
      <c r="S43" s="218"/>
      <c r="T43" s="313"/>
      <c r="U43" s="314"/>
      <c r="V43" s="314"/>
    </row>
    <row r="44" spans="1:22">
      <c r="A44" s="304">
        <v>37</v>
      </c>
      <c r="B44" s="305"/>
      <c r="C44" s="305"/>
      <c r="D44" s="325"/>
      <c r="E44" s="325"/>
      <c r="F44" s="325"/>
      <c r="G44" s="308"/>
      <c r="H44" s="308"/>
      <c r="I44" s="309"/>
      <c r="J44" s="310"/>
      <c r="K44" s="310"/>
      <c r="L44" s="310"/>
      <c r="M44" s="310"/>
      <c r="N44" s="310"/>
      <c r="O44" s="310"/>
      <c r="P44" s="310"/>
      <c r="Q44" s="310"/>
      <c r="R44" s="310"/>
      <c r="S44" s="312"/>
      <c r="T44" s="313"/>
      <c r="U44" s="314"/>
      <c r="V44" s="314"/>
    </row>
    <row r="45" spans="1:22">
      <c r="A45" s="304"/>
      <c r="B45" s="326"/>
      <c r="C45" s="326"/>
      <c r="D45" s="327"/>
      <c r="E45" s="327"/>
      <c r="F45" s="327"/>
      <c r="G45" s="317"/>
      <c r="H45" s="317"/>
      <c r="I45" s="309"/>
      <c r="J45" s="310"/>
      <c r="K45" s="310"/>
      <c r="L45" s="310"/>
      <c r="M45" s="310"/>
      <c r="N45" s="310"/>
      <c r="O45" s="310"/>
      <c r="P45" s="310"/>
      <c r="Q45" s="310"/>
      <c r="R45" s="310"/>
      <c r="S45" s="312"/>
      <c r="T45" s="313"/>
      <c r="U45" s="314"/>
      <c r="V45" s="314"/>
    </row>
    <row r="46" spans="1:22">
      <c r="A46" s="320"/>
      <c r="B46" s="216"/>
      <c r="C46" s="216"/>
      <c r="D46" s="328"/>
      <c r="E46" s="328"/>
      <c r="F46" s="328"/>
      <c r="G46" s="323"/>
      <c r="H46" s="323"/>
      <c r="I46" s="217"/>
      <c r="J46" s="324"/>
      <c r="K46" s="324"/>
      <c r="L46" s="324"/>
      <c r="M46" s="324"/>
      <c r="N46" s="324"/>
      <c r="O46" s="324"/>
      <c r="P46" s="324"/>
      <c r="Q46" s="324"/>
      <c r="R46" s="324"/>
      <c r="S46" s="218"/>
      <c r="T46" s="313"/>
      <c r="U46" s="314"/>
      <c r="V46" s="314"/>
    </row>
    <row r="47" spans="1:22">
      <c r="A47" s="304">
        <v>38</v>
      </c>
      <c r="B47" s="305"/>
      <c r="C47" s="305"/>
      <c r="D47" s="325"/>
      <c r="E47" s="325"/>
      <c r="F47" s="325"/>
      <c r="G47" s="308"/>
      <c r="H47" s="308"/>
      <c r="I47" s="309"/>
      <c r="J47" s="310"/>
      <c r="K47" s="310"/>
      <c r="L47" s="310"/>
      <c r="M47" s="310"/>
      <c r="N47" s="310"/>
      <c r="O47" s="310"/>
      <c r="P47" s="310"/>
      <c r="Q47" s="310"/>
      <c r="R47" s="310"/>
      <c r="S47" s="312"/>
      <c r="T47" s="313"/>
      <c r="U47" s="314"/>
      <c r="V47" s="314"/>
    </row>
    <row r="48" spans="1:22">
      <c r="A48" s="304"/>
      <c r="B48" s="326"/>
      <c r="C48" s="326"/>
      <c r="D48" s="327"/>
      <c r="E48" s="327"/>
      <c r="F48" s="327"/>
      <c r="G48" s="317"/>
      <c r="H48" s="317"/>
      <c r="I48" s="309"/>
      <c r="J48" s="310"/>
      <c r="K48" s="310"/>
      <c r="L48" s="310"/>
      <c r="M48" s="310"/>
      <c r="N48" s="310"/>
      <c r="O48" s="310"/>
      <c r="P48" s="310"/>
      <c r="Q48" s="310"/>
      <c r="R48" s="310"/>
      <c r="S48" s="312"/>
      <c r="T48" s="313"/>
      <c r="U48" s="314"/>
      <c r="V48" s="314"/>
    </row>
    <row r="49" spans="1:22">
      <c r="A49" s="320"/>
      <c r="B49" s="216"/>
      <c r="C49" s="216"/>
      <c r="D49" s="328"/>
      <c r="E49" s="328"/>
      <c r="F49" s="328"/>
      <c r="G49" s="323"/>
      <c r="H49" s="323"/>
      <c r="I49" s="217"/>
      <c r="J49" s="324"/>
      <c r="K49" s="324"/>
      <c r="L49" s="324"/>
      <c r="M49" s="324"/>
      <c r="N49" s="324"/>
      <c r="O49" s="324"/>
      <c r="P49" s="324"/>
      <c r="Q49" s="324"/>
      <c r="R49" s="324"/>
      <c r="S49" s="218"/>
      <c r="T49" s="313"/>
      <c r="U49" s="314"/>
      <c r="V49" s="314"/>
    </row>
    <row r="50" spans="1:22">
      <c r="A50" s="304">
        <v>39</v>
      </c>
      <c r="B50" s="305"/>
      <c r="C50" s="305"/>
      <c r="D50" s="325"/>
      <c r="E50" s="325"/>
      <c r="F50" s="325"/>
      <c r="G50" s="308"/>
      <c r="H50" s="308"/>
      <c r="I50" s="309"/>
      <c r="J50" s="310"/>
      <c r="K50" s="310"/>
      <c r="L50" s="310"/>
      <c r="M50" s="310"/>
      <c r="N50" s="310"/>
      <c r="O50" s="310"/>
      <c r="P50" s="310"/>
      <c r="Q50" s="310"/>
      <c r="R50" s="310"/>
      <c r="S50" s="312"/>
      <c r="T50" s="313"/>
      <c r="U50" s="314"/>
      <c r="V50" s="314"/>
    </row>
    <row r="51" spans="1:22">
      <c r="A51" s="304"/>
      <c r="B51" s="326"/>
      <c r="C51" s="326"/>
      <c r="D51" s="327"/>
      <c r="E51" s="327"/>
      <c r="F51" s="327"/>
      <c r="G51" s="317"/>
      <c r="H51" s="317"/>
      <c r="I51" s="309"/>
      <c r="J51" s="310"/>
      <c r="K51" s="310"/>
      <c r="L51" s="310"/>
      <c r="M51" s="310"/>
      <c r="N51" s="310"/>
      <c r="O51" s="310"/>
      <c r="P51" s="310"/>
      <c r="Q51" s="310"/>
      <c r="R51" s="310"/>
      <c r="S51" s="312"/>
      <c r="T51" s="313"/>
      <c r="U51" s="314"/>
      <c r="V51" s="314"/>
    </row>
    <row r="52" spans="1:22">
      <c r="A52" s="320"/>
      <c r="B52" s="216"/>
      <c r="C52" s="216"/>
      <c r="D52" s="328"/>
      <c r="E52" s="328"/>
      <c r="F52" s="328"/>
      <c r="G52" s="323"/>
      <c r="H52" s="323"/>
      <c r="I52" s="217"/>
      <c r="J52" s="324"/>
      <c r="K52" s="324"/>
      <c r="L52" s="324"/>
      <c r="M52" s="324"/>
      <c r="N52" s="324"/>
      <c r="O52" s="324"/>
      <c r="P52" s="324"/>
      <c r="Q52" s="324"/>
      <c r="R52" s="324"/>
      <c r="S52" s="218"/>
      <c r="T52" s="313"/>
      <c r="U52" s="314"/>
      <c r="V52" s="314"/>
    </row>
    <row r="53" spans="1:22">
      <c r="A53" s="304">
        <v>40</v>
      </c>
      <c r="B53" s="305"/>
      <c r="C53" s="305"/>
      <c r="D53" s="325"/>
      <c r="E53" s="325"/>
      <c r="F53" s="325"/>
      <c r="G53" s="308"/>
      <c r="H53" s="308"/>
      <c r="I53" s="309"/>
      <c r="J53" s="310"/>
      <c r="K53" s="310"/>
      <c r="L53" s="310"/>
      <c r="M53" s="310"/>
      <c r="N53" s="310"/>
      <c r="O53" s="310"/>
      <c r="P53" s="310"/>
      <c r="Q53" s="310"/>
      <c r="R53" s="310"/>
      <c r="S53" s="312"/>
      <c r="T53" s="313"/>
      <c r="U53" s="314"/>
      <c r="V53" s="314"/>
    </row>
    <row r="54" spans="1:22">
      <c r="A54" s="304"/>
      <c r="B54" s="326"/>
      <c r="C54" s="326"/>
      <c r="D54" s="327"/>
      <c r="E54" s="327"/>
      <c r="F54" s="327"/>
      <c r="G54" s="317"/>
      <c r="H54" s="317"/>
      <c r="I54" s="309"/>
      <c r="J54" s="310"/>
      <c r="K54" s="310"/>
      <c r="L54" s="310"/>
      <c r="M54" s="310"/>
      <c r="N54" s="310"/>
      <c r="O54" s="310"/>
      <c r="P54" s="310"/>
      <c r="Q54" s="310"/>
      <c r="R54" s="310"/>
      <c r="S54" s="312"/>
      <c r="T54" s="313"/>
      <c r="U54" s="314"/>
      <c r="V54" s="314"/>
    </row>
    <row r="55" spans="1:22">
      <c r="A55" s="320"/>
      <c r="B55" s="216"/>
      <c r="C55" s="216"/>
      <c r="D55" s="328"/>
      <c r="E55" s="328"/>
      <c r="F55" s="328"/>
      <c r="G55" s="323"/>
      <c r="H55" s="323"/>
      <c r="I55" s="217"/>
      <c r="J55" s="324"/>
      <c r="K55" s="324"/>
      <c r="L55" s="324"/>
      <c r="M55" s="324"/>
      <c r="N55" s="324"/>
      <c r="O55" s="324"/>
      <c r="P55" s="324"/>
      <c r="Q55" s="324"/>
      <c r="R55" s="324"/>
      <c r="S55" s="218"/>
      <c r="T55" s="313"/>
      <c r="U55" s="314"/>
      <c r="V55" s="314"/>
    </row>
    <row r="56" spans="1:22">
      <c r="A56" s="304">
        <v>41</v>
      </c>
      <c r="B56" s="305"/>
      <c r="C56" s="305"/>
      <c r="D56" s="325"/>
      <c r="E56" s="325"/>
      <c r="F56" s="325"/>
      <c r="G56" s="308"/>
      <c r="H56" s="308"/>
      <c r="I56" s="309"/>
      <c r="J56" s="310"/>
      <c r="K56" s="310"/>
      <c r="L56" s="310"/>
      <c r="M56" s="310"/>
      <c r="N56" s="310"/>
      <c r="O56" s="310"/>
      <c r="P56" s="310"/>
      <c r="Q56" s="310"/>
      <c r="R56" s="310"/>
      <c r="S56" s="312"/>
      <c r="T56" s="313"/>
      <c r="U56" s="314"/>
      <c r="V56" s="314"/>
    </row>
    <row r="57" spans="1:22">
      <c r="A57" s="304"/>
      <c r="B57" s="326"/>
      <c r="C57" s="326"/>
      <c r="D57" s="327"/>
      <c r="E57" s="327"/>
      <c r="F57" s="327"/>
      <c r="G57" s="317"/>
      <c r="H57" s="317"/>
      <c r="I57" s="309"/>
      <c r="J57" s="310"/>
      <c r="K57" s="310"/>
      <c r="L57" s="310"/>
      <c r="M57" s="310"/>
      <c r="N57" s="310"/>
      <c r="O57" s="310"/>
      <c r="P57" s="310"/>
      <c r="Q57" s="310"/>
      <c r="R57" s="310"/>
      <c r="S57" s="312"/>
      <c r="T57" s="313"/>
      <c r="U57" s="314"/>
      <c r="V57" s="314"/>
    </row>
    <row r="58" spans="1:22">
      <c r="A58" s="320"/>
      <c r="B58" s="216"/>
      <c r="C58" s="216"/>
      <c r="D58" s="328"/>
      <c r="E58" s="328"/>
      <c r="F58" s="328"/>
      <c r="G58" s="323"/>
      <c r="H58" s="323"/>
      <c r="I58" s="217"/>
      <c r="J58" s="324"/>
      <c r="K58" s="324"/>
      <c r="L58" s="324"/>
      <c r="M58" s="324"/>
      <c r="N58" s="324"/>
      <c r="O58" s="324"/>
      <c r="P58" s="324"/>
      <c r="Q58" s="324"/>
      <c r="R58" s="324"/>
      <c r="S58" s="218"/>
      <c r="T58" s="313"/>
      <c r="U58" s="314"/>
      <c r="V58" s="314"/>
    </row>
    <row r="59" spans="1:22">
      <c r="A59" s="304">
        <v>42</v>
      </c>
      <c r="B59" s="305"/>
      <c r="C59" s="305"/>
      <c r="D59" s="325"/>
      <c r="E59" s="325"/>
      <c r="F59" s="325"/>
      <c r="G59" s="308"/>
      <c r="H59" s="308"/>
      <c r="I59" s="309"/>
      <c r="J59" s="310"/>
      <c r="K59" s="310"/>
      <c r="L59" s="310"/>
      <c r="M59" s="310"/>
      <c r="N59" s="310"/>
      <c r="O59" s="310"/>
      <c r="P59" s="310"/>
      <c r="Q59" s="310"/>
      <c r="R59" s="310"/>
      <c r="S59" s="312"/>
      <c r="T59" s="313"/>
      <c r="U59" s="314"/>
      <c r="V59" s="314"/>
    </row>
    <row r="60" spans="1:22">
      <c r="A60" s="304"/>
      <c r="B60" s="326"/>
      <c r="C60" s="326"/>
      <c r="D60" s="327"/>
      <c r="E60" s="327"/>
      <c r="F60" s="327"/>
      <c r="G60" s="317"/>
      <c r="H60" s="317"/>
      <c r="I60" s="309"/>
      <c r="J60" s="310"/>
      <c r="K60" s="310"/>
      <c r="L60" s="310"/>
      <c r="M60" s="310"/>
      <c r="N60" s="310"/>
      <c r="O60" s="310"/>
      <c r="P60" s="310"/>
      <c r="Q60" s="310"/>
      <c r="R60" s="310"/>
      <c r="S60" s="312"/>
      <c r="T60" s="313"/>
      <c r="U60" s="314"/>
      <c r="V60" s="314"/>
    </row>
    <row r="61" spans="1:22">
      <c r="A61" s="320"/>
      <c r="B61" s="216"/>
      <c r="C61" s="216"/>
      <c r="D61" s="328"/>
      <c r="E61" s="328"/>
      <c r="F61" s="328"/>
      <c r="G61" s="323"/>
      <c r="H61" s="323"/>
      <c r="I61" s="217"/>
      <c r="J61" s="324"/>
      <c r="K61" s="324"/>
      <c r="L61" s="324"/>
      <c r="M61" s="324"/>
      <c r="N61" s="324"/>
      <c r="O61" s="324"/>
      <c r="P61" s="324"/>
      <c r="Q61" s="324"/>
      <c r="R61" s="324"/>
      <c r="S61" s="218"/>
      <c r="T61" s="313"/>
      <c r="U61" s="314"/>
      <c r="V61" s="314"/>
    </row>
    <row r="62" spans="1:22">
      <c r="A62" s="304">
        <v>43</v>
      </c>
      <c r="B62" s="305"/>
      <c r="C62" s="305"/>
      <c r="D62" s="325"/>
      <c r="E62" s="325"/>
      <c r="F62" s="325"/>
      <c r="G62" s="308"/>
      <c r="H62" s="308"/>
      <c r="I62" s="309"/>
      <c r="J62" s="310"/>
      <c r="K62" s="310"/>
      <c r="L62" s="310"/>
      <c r="M62" s="310"/>
      <c r="N62" s="310"/>
      <c r="O62" s="310"/>
      <c r="P62" s="310"/>
      <c r="Q62" s="310"/>
      <c r="R62" s="310"/>
      <c r="S62" s="312"/>
      <c r="T62" s="313"/>
      <c r="U62" s="314"/>
      <c r="V62" s="314"/>
    </row>
    <row r="63" spans="1:22">
      <c r="A63" s="304"/>
      <c r="B63" s="326"/>
      <c r="C63" s="326"/>
      <c r="D63" s="327"/>
      <c r="E63" s="327"/>
      <c r="F63" s="327"/>
      <c r="G63" s="317"/>
      <c r="H63" s="317"/>
      <c r="I63" s="309"/>
      <c r="J63" s="310"/>
      <c r="K63" s="310"/>
      <c r="L63" s="310"/>
      <c r="M63" s="310"/>
      <c r="N63" s="310"/>
      <c r="O63" s="310"/>
      <c r="P63" s="310"/>
      <c r="Q63" s="310"/>
      <c r="R63" s="310"/>
      <c r="S63" s="312"/>
      <c r="T63" s="313"/>
      <c r="U63" s="314"/>
      <c r="V63" s="314"/>
    </row>
    <row r="64" spans="1:22">
      <c r="A64" s="320"/>
      <c r="B64" s="216"/>
      <c r="C64" s="216"/>
      <c r="D64" s="328"/>
      <c r="E64" s="328"/>
      <c r="F64" s="328"/>
      <c r="G64" s="323"/>
      <c r="H64" s="323"/>
      <c r="I64" s="217"/>
      <c r="J64" s="324"/>
      <c r="K64" s="324"/>
      <c r="L64" s="324"/>
      <c r="M64" s="324"/>
      <c r="N64" s="324"/>
      <c r="O64" s="324"/>
      <c r="P64" s="324"/>
      <c r="Q64" s="324"/>
      <c r="R64" s="324"/>
      <c r="S64" s="218"/>
      <c r="T64" s="313"/>
      <c r="U64" s="314"/>
      <c r="V64" s="314"/>
    </row>
    <row r="65" spans="1:22">
      <c r="A65" s="304">
        <v>44</v>
      </c>
      <c r="B65" s="305"/>
      <c r="C65" s="305"/>
      <c r="D65" s="325"/>
      <c r="E65" s="325"/>
      <c r="F65" s="325"/>
      <c r="G65" s="308"/>
      <c r="H65" s="308"/>
      <c r="I65" s="309"/>
      <c r="J65" s="310"/>
      <c r="K65" s="310"/>
      <c r="L65" s="310"/>
      <c r="M65" s="310"/>
      <c r="N65" s="310"/>
      <c r="O65" s="310"/>
      <c r="P65" s="310"/>
      <c r="Q65" s="310"/>
      <c r="R65" s="310"/>
      <c r="S65" s="312"/>
      <c r="T65" s="313"/>
      <c r="U65" s="314"/>
      <c r="V65" s="314"/>
    </row>
    <row r="66" spans="1:22">
      <c r="A66" s="304"/>
      <c r="B66" s="326"/>
      <c r="C66" s="326"/>
      <c r="D66" s="327"/>
      <c r="E66" s="327"/>
      <c r="F66" s="327"/>
      <c r="G66" s="317"/>
      <c r="H66" s="317"/>
      <c r="I66" s="309"/>
      <c r="J66" s="310"/>
      <c r="K66" s="310"/>
      <c r="L66" s="310"/>
      <c r="M66" s="310"/>
      <c r="N66" s="310"/>
      <c r="O66" s="310"/>
      <c r="P66" s="310"/>
      <c r="Q66" s="310"/>
      <c r="R66" s="310"/>
      <c r="S66" s="312"/>
      <c r="T66" s="313"/>
      <c r="U66" s="314"/>
      <c r="V66" s="314"/>
    </row>
    <row r="67" spans="1:22">
      <c r="A67" s="320"/>
      <c r="B67" s="216"/>
      <c r="C67" s="216"/>
      <c r="D67" s="328"/>
      <c r="E67" s="328"/>
      <c r="F67" s="328"/>
      <c r="G67" s="323"/>
      <c r="H67" s="323"/>
      <c r="I67" s="217"/>
      <c r="J67" s="324"/>
      <c r="K67" s="324"/>
      <c r="L67" s="324"/>
      <c r="M67" s="324"/>
      <c r="N67" s="324"/>
      <c r="O67" s="324"/>
      <c r="P67" s="324"/>
      <c r="Q67" s="324"/>
      <c r="R67" s="324"/>
      <c r="S67" s="218"/>
      <c r="T67" s="313"/>
      <c r="U67" s="314"/>
      <c r="V67" s="314"/>
    </row>
    <row r="68" spans="1:22">
      <c r="A68" s="304">
        <v>45</v>
      </c>
      <c r="B68" s="305"/>
      <c r="C68" s="305"/>
      <c r="D68" s="325"/>
      <c r="E68" s="325"/>
      <c r="F68" s="325"/>
      <c r="G68" s="308"/>
      <c r="H68" s="308"/>
      <c r="I68" s="309"/>
      <c r="J68" s="310"/>
      <c r="K68" s="310"/>
      <c r="L68" s="310"/>
      <c r="M68" s="310"/>
      <c r="N68" s="310"/>
      <c r="O68" s="310"/>
      <c r="P68" s="310"/>
      <c r="Q68" s="310"/>
      <c r="R68" s="310"/>
      <c r="S68" s="312"/>
      <c r="T68" s="313"/>
      <c r="U68" s="314"/>
      <c r="V68" s="314"/>
    </row>
    <row r="69" spans="1:22">
      <c r="A69" s="304"/>
      <c r="B69" s="326"/>
      <c r="C69" s="326"/>
      <c r="D69" s="327"/>
      <c r="E69" s="327"/>
      <c r="F69" s="327"/>
      <c r="G69" s="317"/>
      <c r="H69" s="317"/>
      <c r="I69" s="309"/>
      <c r="J69" s="310"/>
      <c r="K69" s="310"/>
      <c r="L69" s="310"/>
      <c r="M69" s="310"/>
      <c r="N69" s="310"/>
      <c r="O69" s="310"/>
      <c r="P69" s="310"/>
      <c r="Q69" s="310"/>
      <c r="R69" s="310"/>
      <c r="S69" s="312"/>
      <c r="T69" s="313"/>
      <c r="U69" s="314"/>
      <c r="V69" s="314"/>
    </row>
    <row r="70" spans="1:22">
      <c r="A70" s="320"/>
      <c r="B70" s="216"/>
      <c r="C70" s="216"/>
      <c r="D70" s="328"/>
      <c r="E70" s="328"/>
      <c r="F70" s="328"/>
      <c r="G70" s="323"/>
      <c r="H70" s="323"/>
      <c r="I70" s="217"/>
      <c r="J70" s="324"/>
      <c r="K70" s="324"/>
      <c r="L70" s="324"/>
      <c r="M70" s="324"/>
      <c r="N70" s="324"/>
      <c r="O70" s="324"/>
      <c r="P70" s="324"/>
      <c r="Q70" s="324"/>
      <c r="R70" s="324"/>
      <c r="S70" s="218"/>
      <c r="T70" s="313"/>
      <c r="U70" s="314"/>
      <c r="V70" s="314"/>
    </row>
    <row r="71" spans="1:22">
      <c r="A71" s="304">
        <v>46</v>
      </c>
      <c r="B71" s="305"/>
      <c r="C71" s="305"/>
      <c r="D71" s="325"/>
      <c r="E71" s="325"/>
      <c r="F71" s="325"/>
      <c r="G71" s="308"/>
      <c r="H71" s="308"/>
      <c r="I71" s="309"/>
      <c r="J71" s="310"/>
      <c r="K71" s="310"/>
      <c r="L71" s="310"/>
      <c r="M71" s="310"/>
      <c r="N71" s="310"/>
      <c r="O71" s="310"/>
      <c r="P71" s="310"/>
      <c r="Q71" s="310"/>
      <c r="R71" s="310"/>
      <c r="S71" s="312"/>
      <c r="T71" s="313"/>
      <c r="U71" s="314"/>
      <c r="V71" s="314"/>
    </row>
    <row r="72" spans="1:22">
      <c r="A72" s="304"/>
      <c r="B72" s="326"/>
      <c r="C72" s="326"/>
      <c r="D72" s="327"/>
      <c r="E72" s="327"/>
      <c r="F72" s="327"/>
      <c r="G72" s="317"/>
      <c r="H72" s="317"/>
      <c r="I72" s="309"/>
      <c r="J72" s="310"/>
      <c r="K72" s="310"/>
      <c r="L72" s="310"/>
      <c r="M72" s="310"/>
      <c r="N72" s="310"/>
      <c r="O72" s="310"/>
      <c r="P72" s="310"/>
      <c r="Q72" s="310"/>
      <c r="R72" s="310"/>
      <c r="S72" s="312"/>
      <c r="T72" s="313"/>
      <c r="U72" s="314"/>
      <c r="V72" s="314"/>
    </row>
    <row r="73" spans="1:22">
      <c r="A73" s="320"/>
      <c r="B73" s="216"/>
      <c r="C73" s="216"/>
      <c r="D73" s="328"/>
      <c r="E73" s="328"/>
      <c r="F73" s="328"/>
      <c r="G73" s="323"/>
      <c r="H73" s="323"/>
      <c r="I73" s="217"/>
      <c r="J73" s="324"/>
      <c r="K73" s="324"/>
      <c r="L73" s="324"/>
      <c r="M73" s="324"/>
      <c r="N73" s="324"/>
      <c r="O73" s="324"/>
      <c r="P73" s="324"/>
      <c r="Q73" s="324"/>
      <c r="R73" s="324"/>
      <c r="S73" s="218"/>
      <c r="T73" s="313"/>
      <c r="U73" s="314"/>
      <c r="V73" s="314"/>
    </row>
    <row r="74" spans="1:22">
      <c r="A74" s="304">
        <v>47</v>
      </c>
      <c r="B74" s="305"/>
      <c r="C74" s="305"/>
      <c r="D74" s="325"/>
      <c r="E74" s="325"/>
      <c r="F74" s="325"/>
      <c r="G74" s="308"/>
      <c r="H74" s="308"/>
      <c r="I74" s="309"/>
      <c r="J74" s="310"/>
      <c r="K74" s="310"/>
      <c r="L74" s="310"/>
      <c r="M74" s="310"/>
      <c r="N74" s="310"/>
      <c r="O74" s="310"/>
      <c r="P74" s="310"/>
      <c r="Q74" s="310"/>
      <c r="R74" s="310"/>
      <c r="S74" s="312"/>
      <c r="T74" s="313"/>
      <c r="U74" s="314"/>
      <c r="V74" s="314"/>
    </row>
    <row r="75" spans="1:22">
      <c r="A75" s="304"/>
      <c r="B75" s="326"/>
      <c r="C75" s="326"/>
      <c r="D75" s="327"/>
      <c r="E75" s="327"/>
      <c r="F75" s="327"/>
      <c r="G75" s="317"/>
      <c r="H75" s="317"/>
      <c r="I75" s="309"/>
      <c r="J75" s="310"/>
      <c r="K75" s="310"/>
      <c r="L75" s="310"/>
      <c r="M75" s="310"/>
      <c r="N75" s="310"/>
      <c r="O75" s="310"/>
      <c r="P75" s="310"/>
      <c r="Q75" s="310"/>
      <c r="R75" s="310"/>
      <c r="S75" s="312"/>
      <c r="T75" s="313"/>
      <c r="U75" s="314"/>
      <c r="V75" s="314"/>
    </row>
    <row r="76" spans="1:22">
      <c r="A76" s="320"/>
      <c r="B76" s="216"/>
      <c r="C76" s="216"/>
      <c r="D76" s="328"/>
      <c r="E76" s="328"/>
      <c r="F76" s="328"/>
      <c r="G76" s="323"/>
      <c r="H76" s="323"/>
      <c r="I76" s="217"/>
      <c r="J76" s="324"/>
      <c r="K76" s="324"/>
      <c r="L76" s="324"/>
      <c r="M76" s="324"/>
      <c r="N76" s="324"/>
      <c r="O76" s="324"/>
      <c r="P76" s="324"/>
      <c r="Q76" s="324"/>
      <c r="R76" s="324"/>
      <c r="S76" s="218"/>
      <c r="T76" s="313"/>
      <c r="U76" s="314"/>
      <c r="V76" s="314"/>
    </row>
    <row r="77" spans="1:22">
      <c r="A77" s="304">
        <v>48</v>
      </c>
      <c r="B77" s="305"/>
      <c r="C77" s="305"/>
      <c r="D77" s="325"/>
      <c r="E77" s="325"/>
      <c r="F77" s="325"/>
      <c r="G77" s="308"/>
      <c r="H77" s="308"/>
      <c r="I77" s="309"/>
      <c r="J77" s="310"/>
      <c r="K77" s="310"/>
      <c r="L77" s="310"/>
      <c r="M77" s="310"/>
      <c r="N77" s="310"/>
      <c r="O77" s="310"/>
      <c r="P77" s="310"/>
      <c r="Q77" s="310"/>
      <c r="R77" s="310"/>
      <c r="S77" s="312"/>
      <c r="T77" s="313"/>
      <c r="U77" s="314"/>
      <c r="V77" s="314"/>
    </row>
    <row r="78" spans="1:22">
      <c r="A78" s="304"/>
      <c r="B78" s="326"/>
      <c r="C78" s="326"/>
      <c r="D78" s="327"/>
      <c r="E78" s="327"/>
      <c r="F78" s="327"/>
      <c r="G78" s="317"/>
      <c r="H78" s="317"/>
      <c r="I78" s="309"/>
      <c r="J78" s="310"/>
      <c r="K78" s="310"/>
      <c r="L78" s="310"/>
      <c r="M78" s="310"/>
      <c r="N78" s="310"/>
      <c r="O78" s="310"/>
      <c r="P78" s="310"/>
      <c r="Q78" s="310"/>
      <c r="R78" s="310"/>
      <c r="S78" s="312"/>
      <c r="T78" s="313"/>
      <c r="U78" s="314"/>
      <c r="V78" s="314"/>
    </row>
    <row r="79" spans="1:22">
      <c r="A79" s="320"/>
      <c r="B79" s="216"/>
      <c r="C79" s="216"/>
      <c r="D79" s="328"/>
      <c r="E79" s="328"/>
      <c r="F79" s="328"/>
      <c r="G79" s="323"/>
      <c r="H79" s="323"/>
      <c r="I79" s="217"/>
      <c r="J79" s="324"/>
      <c r="K79" s="324"/>
      <c r="L79" s="324"/>
      <c r="M79" s="324"/>
      <c r="N79" s="324"/>
      <c r="O79" s="324"/>
      <c r="P79" s="324"/>
      <c r="Q79" s="324"/>
      <c r="R79" s="324"/>
      <c r="S79" s="218"/>
      <c r="T79" s="313"/>
      <c r="U79" s="314"/>
      <c r="V79" s="314"/>
    </row>
    <row r="80" spans="1:22">
      <c r="A80" s="304">
        <v>49</v>
      </c>
      <c r="B80" s="305"/>
      <c r="C80" s="305"/>
      <c r="D80" s="325"/>
      <c r="E80" s="325"/>
      <c r="F80" s="325"/>
      <c r="G80" s="308"/>
      <c r="H80" s="308"/>
      <c r="I80" s="309"/>
      <c r="J80" s="310"/>
      <c r="K80" s="310"/>
      <c r="L80" s="310"/>
      <c r="M80" s="310"/>
      <c r="N80" s="310"/>
      <c r="O80" s="310"/>
      <c r="P80" s="310"/>
      <c r="Q80" s="310"/>
      <c r="R80" s="310"/>
      <c r="S80" s="312"/>
      <c r="T80" s="313"/>
      <c r="U80" s="314"/>
      <c r="V80" s="314"/>
    </row>
    <row r="81" spans="1:22">
      <c r="A81" s="304"/>
      <c r="B81" s="326"/>
      <c r="C81" s="326"/>
      <c r="D81" s="327"/>
      <c r="E81" s="327"/>
      <c r="F81" s="327"/>
      <c r="G81" s="317"/>
      <c r="H81" s="317"/>
      <c r="I81" s="309"/>
      <c r="J81" s="310"/>
      <c r="K81" s="310"/>
      <c r="L81" s="310"/>
      <c r="M81" s="310"/>
      <c r="N81" s="310"/>
      <c r="O81" s="310"/>
      <c r="P81" s="310"/>
      <c r="Q81" s="310"/>
      <c r="R81" s="310"/>
      <c r="S81" s="312"/>
      <c r="T81" s="313"/>
      <c r="U81" s="314"/>
      <c r="V81" s="314"/>
    </row>
    <row r="82" spans="1:22">
      <c r="A82" s="320"/>
      <c r="B82" s="216"/>
      <c r="C82" s="216"/>
      <c r="D82" s="328"/>
      <c r="E82" s="328"/>
      <c r="F82" s="328"/>
      <c r="G82" s="323"/>
      <c r="H82" s="323"/>
      <c r="I82" s="217"/>
      <c r="J82" s="324"/>
      <c r="K82" s="324"/>
      <c r="L82" s="324"/>
      <c r="M82" s="324"/>
      <c r="N82" s="324"/>
      <c r="O82" s="324"/>
      <c r="P82" s="324"/>
      <c r="Q82" s="324"/>
      <c r="R82" s="324"/>
      <c r="S82" s="218"/>
      <c r="T82" s="313"/>
      <c r="U82" s="314"/>
      <c r="V82" s="314"/>
    </row>
    <row r="83" spans="1:22">
      <c r="A83" s="304">
        <v>50</v>
      </c>
      <c r="B83" s="305"/>
      <c r="C83" s="305"/>
      <c r="D83" s="325"/>
      <c r="E83" s="325"/>
      <c r="F83" s="325"/>
      <c r="G83" s="308"/>
      <c r="H83" s="308"/>
      <c r="I83" s="309"/>
      <c r="J83" s="310"/>
      <c r="K83" s="310"/>
      <c r="L83" s="310"/>
      <c r="M83" s="310"/>
      <c r="N83" s="310"/>
      <c r="O83" s="310"/>
      <c r="P83" s="310"/>
      <c r="Q83" s="310"/>
      <c r="R83" s="310"/>
      <c r="S83" s="312"/>
      <c r="T83" s="313"/>
      <c r="U83" s="314"/>
      <c r="V83" s="314"/>
    </row>
    <row r="84" spans="1:22">
      <c r="A84" s="304"/>
      <c r="B84" s="326"/>
      <c r="C84" s="326"/>
      <c r="D84" s="327"/>
      <c r="E84" s="327"/>
      <c r="F84" s="327"/>
      <c r="G84" s="317"/>
      <c r="H84" s="317"/>
      <c r="I84" s="309"/>
      <c r="J84" s="310"/>
      <c r="K84" s="310"/>
      <c r="L84" s="310"/>
      <c r="M84" s="310"/>
      <c r="N84" s="310"/>
      <c r="O84" s="310"/>
      <c r="P84" s="310"/>
      <c r="Q84" s="310"/>
      <c r="R84" s="310"/>
      <c r="S84" s="312"/>
      <c r="T84" s="313"/>
      <c r="U84" s="314"/>
      <c r="V84" s="314"/>
    </row>
    <row r="85" spans="1:22">
      <c r="A85" s="320"/>
      <c r="B85" s="216"/>
      <c r="C85" s="216"/>
      <c r="D85" s="328"/>
      <c r="E85" s="328"/>
      <c r="F85" s="328"/>
      <c r="G85" s="323"/>
      <c r="H85" s="323"/>
      <c r="I85" s="217"/>
      <c r="J85" s="324"/>
      <c r="K85" s="324"/>
      <c r="L85" s="324"/>
      <c r="M85" s="324"/>
      <c r="N85" s="324"/>
      <c r="O85" s="324"/>
      <c r="P85" s="324"/>
      <c r="Q85" s="324"/>
      <c r="R85" s="324"/>
      <c r="S85" s="218"/>
      <c r="T85" s="313"/>
      <c r="U85" s="314"/>
      <c r="V85" s="314"/>
    </row>
    <row r="98" spans="77:77">
      <c r="BY98" s="329" t="s">
        <v>153</v>
      </c>
    </row>
  </sheetData>
  <mergeCells count="526">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D42:F43"/>
    <mergeCell ref="D45:F46"/>
    <mergeCell ref="D48:F49"/>
    <mergeCell ref="D51:F52"/>
    <mergeCell ref="D54:F55"/>
    <mergeCell ref="D57:F58"/>
    <mergeCell ref="D60:F61"/>
    <mergeCell ref="D63:F64"/>
    <mergeCell ref="D66:F67"/>
    <mergeCell ref="D69:F70"/>
    <mergeCell ref="D72:F73"/>
    <mergeCell ref="D75:F76"/>
    <mergeCell ref="D78:F79"/>
    <mergeCell ref="D81:F82"/>
    <mergeCell ref="D84:F85"/>
    <mergeCell ref="D39:F40"/>
    <mergeCell ref="D21:F22"/>
    <mergeCell ref="D36:F37"/>
    <mergeCell ref="D24:F25"/>
    <mergeCell ref="D27:F28"/>
    <mergeCell ref="D30:F31"/>
    <mergeCell ref="D33:F34"/>
  </mergeCells>
  <hyperlinks>
    <hyperlink ref="U16" r:id="rId2" tooltip="https://e-service.shciq.gov.cn/shesp/"/>
    <hyperlink ref="U15" r:id="rId2" tooltip="https://e-service.shciq.gov.cn/shesp/"/>
    <hyperlink ref="W15" r:id="rId2" display="https://e-service.shciq.gov.cn/shesp/" tooltip="https://e-service.shciq.gov.cn/shesp/"/>
    <hyperlink ref="W16" r:id="rId3" display="http://www.hscode.net/IntegrateQueries/QueryYS/"/>
  </hyperlinks>
  <pageMargins left="0.16" right="0.04" top="0.16" bottom="0.08" header="0.08" footer="0.12"/>
  <pageSetup paperSize="9" scale="83" orientation="landscape"/>
  <headerFooter alignWithMargins="0" scaleWithDoc="0"/>
  <rowBreaks count="2" manualBreakCount="2">
    <brk id="43" max="18" man="1"/>
    <brk id="85" max="18" man="1"/>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32"/>
  <sheetViews>
    <sheetView showZeros="0" view="pageBreakPreview" zoomScaleNormal="100" topLeftCell="A2" workbookViewId="0">
      <selection activeCell="D13" sqref="D13"/>
    </sheetView>
  </sheetViews>
  <sheetFormatPr defaultColWidth="9" defaultRowHeight="15.7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69" customHeight="1"/>
    <row r="2" ht="72" customHeight="1" spans="1:9">
      <c r="A2" s="63" t="s">
        <v>154</v>
      </c>
      <c r="B2" s="63"/>
      <c r="C2" s="63"/>
      <c r="D2" s="63"/>
      <c r="E2" s="63"/>
      <c r="F2" s="63"/>
      <c r="G2" s="63"/>
      <c r="H2" s="63"/>
    </row>
    <row r="3" ht="26" customHeight="1" spans="1:9">
      <c r="A3" s="64"/>
      <c r="B3" s="64"/>
      <c r="C3" s="64"/>
      <c r="D3" s="64"/>
      <c r="E3" s="64"/>
      <c r="F3" s="66" t="s">
        <v>155</v>
      </c>
      <c r="G3" s="166" t="str">
        <f>报关单!A10</f>
        <v>PK-260512003</v>
      </c>
      <c r="H3" s="166"/>
    </row>
    <row r="4" ht="34" customHeight="1" spans="1:9">
      <c r="A4" s="13" t="s">
        <v>156</v>
      </c>
      <c r="B4" s="13"/>
      <c r="C4" s="22" t="str">
        <f>报关单!A6</f>
        <v>?</v>
      </c>
      <c r="D4" s="22"/>
      <c r="E4" s="141"/>
      <c r="F4" s="167" t="s">
        <v>157</v>
      </c>
      <c r="G4" s="168">
        <f ca="1">TODAY()</f>
        <v>46160</v>
      </c>
      <c r="H4" s="169"/>
    </row>
    <row r="5" customHeight="1" spans="1:9">
      <c r="A5" s="170"/>
      <c r="B5" s="171"/>
      <c r="C5" s="136"/>
      <c r="D5" s="136"/>
      <c r="E5" s="141"/>
      <c r="F5" s="136"/>
      <c r="G5" s="136"/>
      <c r="H5" s="136"/>
    </row>
    <row r="6" ht="6" customHeight="1" spans="1:9">
      <c r="A6" s="141"/>
      <c r="B6" s="136"/>
      <c r="C6" s="136"/>
      <c r="D6" s="141"/>
      <c r="E6" s="141"/>
      <c r="F6" s="141"/>
      <c r="G6" s="141"/>
      <c r="H6" s="141"/>
    </row>
    <row r="7" ht="18" customHeight="1" spans="1:9">
      <c r="A7" s="141"/>
      <c r="B7" s="136"/>
      <c r="C7" s="136"/>
      <c r="D7" s="141"/>
      <c r="E7" s="141"/>
      <c r="F7" s="143" t="s">
        <v>158</v>
      </c>
      <c r="G7" s="141" t="str">
        <f>报关单!V4</f>
        <v>FOB</v>
      </c>
      <c r="H7" s="141" t="str">
        <f>报关单!W4</f>
        <v>SHENZHEN</v>
      </c>
    </row>
    <row r="8" ht="30" customHeight="1" spans="1:9">
      <c r="A8" s="39" t="s">
        <v>159</v>
      </c>
      <c r="B8" s="172"/>
      <c r="C8" s="39" t="s">
        <v>160</v>
      </c>
      <c r="D8" s="39" t="s">
        <v>161</v>
      </c>
      <c r="E8" s="39"/>
      <c r="F8" s="39" t="s">
        <v>162</v>
      </c>
      <c r="G8" s="39" t="s">
        <v>163</v>
      </c>
      <c r="H8" s="39"/>
    </row>
    <row r="9" ht="30" customHeight="1" spans="1:9">
      <c r="A9" s="173"/>
      <c r="B9" s="174"/>
      <c r="C9" s="175" t="str">
        <f ca="1">OFFSET(报关单!$D$1,ROW(报关单!D1)*3+16,0)</f>
        <v>碱性电池</v>
      </c>
      <c r="D9" s="175">
        <f ca="1">OFFSET(报关单!$G$1,ROW(报关单!G1)*3+18,0)</f>
        <v>4032</v>
      </c>
      <c r="E9" s="176" t="str">
        <f ca="1">OFFSET(报关单!$H$1,ROW(报关单!H1)*3+18,0)</f>
        <v>个</v>
      </c>
      <c r="F9" s="177">
        <f ca="1">IFERROR(H9/D9,0)</f>
        <v>0.0825</v>
      </c>
      <c r="G9" s="178" t="str">
        <f ca="1">OFFSET(报关单!$I$1,ROW(报关单!I1)*3+18,0)</f>
        <v>美元</v>
      </c>
      <c r="H9" s="177">
        <f ca="1">OFFSET(报关单!$I$1,ROW(报关单!I1)*3+17,0)</f>
        <v>332.64</v>
      </c>
      <c r="I9" s="179"/>
    </row>
    <row r="10" ht="30" customHeight="1" spans="1:9">
      <c r="A10" s="173"/>
      <c r="B10" s="174"/>
      <c r="C10" s="175" t="str">
        <f ca="1">OFFSET(报关单!$D$1,ROW(报关单!D2)*3+16,0)</f>
        <v>碱性电池</v>
      </c>
      <c r="D10" s="175">
        <f ca="1">OFFSET(报关单!$G$1,ROW(报关单!G2)*3+18,0)</f>
        <v>4032</v>
      </c>
      <c r="E10" s="176" t="str">
        <f ca="1">OFFSET(报关单!$H$1,ROW(报关单!H2)*3+18,0)</f>
        <v>个</v>
      </c>
      <c r="F10" s="177">
        <f ca="1" t="shared" ref="F10:F22" si="0">IFERROR(H10/D10,0)</f>
        <v>0.1075</v>
      </c>
      <c r="G10" s="178" t="str">
        <f ca="1">OFFSET(报关单!$I$1,ROW(报关单!I2)*3+18,0)</f>
        <v>美元</v>
      </c>
      <c r="H10" s="177">
        <f ca="1">OFFSET(报关单!$I$1,ROW(报关单!I2)*3+17,0)</f>
        <v>433.44</v>
      </c>
    </row>
    <row r="11" ht="30" customHeight="1" spans="1:9">
      <c r="A11" s="173"/>
      <c r="B11" s="174"/>
      <c r="C11" s="175" t="str">
        <f ca="1">OFFSET(报关单!$D$1,ROW(报关单!D3)*3+16,0)</f>
        <v>碱性电池</v>
      </c>
      <c r="D11" s="175">
        <f ca="1">OFFSET(报关单!$G$1,ROW(报关单!G3)*3+18,0)</f>
        <v>2000</v>
      </c>
      <c r="E11" s="176" t="str">
        <f ca="1">OFFSET(报关单!$H$1,ROW(报关单!H3)*3+18,0)</f>
        <v>个</v>
      </c>
      <c r="F11" s="177">
        <f ca="1" t="shared" si="0"/>
        <v>0.12</v>
      </c>
      <c r="G11" s="178" t="str">
        <f ca="1">OFFSET(报关单!$I$1,ROW(报关单!I3)*3+18,0)</f>
        <v>美元</v>
      </c>
      <c r="H11" s="177">
        <f ca="1">OFFSET(报关单!$I$1,ROW(报关单!I3)*3+17,0)</f>
        <v>240</v>
      </c>
    </row>
    <row r="12" ht="30" customHeight="1" spans="1:9">
      <c r="A12" s="173"/>
      <c r="B12" s="174"/>
      <c r="C12" s="175" t="str">
        <f ca="1">OFFSET(报关单!$D$1,ROW(报关单!D4)*3+16,0)</f>
        <v>碱性电池</v>
      </c>
      <c r="D12" s="175">
        <f ca="1">OFFSET(报关单!$G$1,ROW(报关单!G4)*3+18,0)</f>
        <v>2000</v>
      </c>
      <c r="E12" s="176" t="str">
        <f ca="1">OFFSET(报关单!$H$1,ROW(报关单!H4)*3+18,0)</f>
        <v>个</v>
      </c>
      <c r="F12" s="177">
        <f ca="1" t="shared" si="0"/>
        <v>0.12</v>
      </c>
      <c r="G12" s="178" t="str">
        <f ca="1">OFFSET(报关单!$I$1,ROW(报关单!I4)*3+18,0)</f>
        <v>美元</v>
      </c>
      <c r="H12" s="177">
        <f ca="1">OFFSET(报关单!$I$1,ROW(报关单!I4)*3+17,0)</f>
        <v>240</v>
      </c>
    </row>
    <row r="13" ht="30" customHeight="1" spans="1:9">
      <c r="A13" s="173"/>
      <c r="B13" s="174"/>
      <c r="C13" s="175" t="str">
        <f ca="1">OFFSET(报关单!$D$1,ROW(报关单!D5)*3+16,0)</f>
        <v>锂锰扣式电池</v>
      </c>
      <c r="D13" s="175">
        <f ca="1">OFFSET(报关单!$G$1,ROW(报关单!G5)*3+18,0)</f>
        <v>3000</v>
      </c>
      <c r="E13" s="176" t="str">
        <f ca="1">OFFSET(报关单!$H$1,ROW(报关单!H5)*3+18,0)</f>
        <v>个</v>
      </c>
      <c r="F13" s="177">
        <f ca="1" t="shared" si="0"/>
        <v>0.06</v>
      </c>
      <c r="G13" s="178" t="str">
        <f ca="1">OFFSET(报关单!$I$1,ROW(报关单!I5)*3+18,0)</f>
        <v>美元</v>
      </c>
      <c r="H13" s="177">
        <f ca="1">OFFSET(报关单!$I$1,ROW(报关单!I5)*3+17,0)</f>
        <v>180</v>
      </c>
    </row>
    <row r="14" ht="30" customHeight="1" spans="1:9">
      <c r="A14" s="173"/>
      <c r="B14" s="174"/>
      <c r="C14" s="175">
        <f ca="1">OFFSET(报关单!$D$1,ROW(报关单!D6)*3+16,0)</f>
        <v>0</v>
      </c>
      <c r="D14" s="175">
        <f ca="1">OFFSET(报关单!$G$1,ROW(报关单!G6)*3+18,0)</f>
        <v>0</v>
      </c>
      <c r="E14" s="176">
        <f ca="1">OFFSET(报关单!$H$1,ROW(报关单!H6)*3+18,0)</f>
        <v>0</v>
      </c>
      <c r="F14" s="177">
        <f ca="1" t="shared" si="0"/>
        <v>0</v>
      </c>
      <c r="G14" s="178">
        <f ca="1">OFFSET(报关单!$I$1,ROW(报关单!I6)*3+18,0)</f>
        <v>0</v>
      </c>
      <c r="H14" s="177">
        <f ca="1">OFFSET(报关单!$I$1,ROW(报关单!I6)*3+17,0)</f>
        <v>0</v>
      </c>
    </row>
    <row r="15" ht="30" customHeight="1" spans="1:9">
      <c r="A15" s="173"/>
      <c r="B15" s="174"/>
      <c r="C15" s="175">
        <f ca="1">OFFSET(报关单!$D$1,ROW(报关单!D7)*3+16,0)</f>
        <v>0</v>
      </c>
      <c r="D15" s="175">
        <f ca="1">OFFSET(报关单!$G$1,ROW(报关单!G7)*3+18,0)</f>
        <v>0</v>
      </c>
      <c r="E15" s="176">
        <f ca="1">OFFSET(报关单!$H$1,ROW(报关单!H7)*3+18,0)</f>
        <v>0</v>
      </c>
      <c r="F15" s="177">
        <f ca="1" t="shared" si="0"/>
        <v>0</v>
      </c>
      <c r="G15" s="178">
        <f ca="1">OFFSET(报关单!$I$1,ROW(报关单!I7)*3+18,0)</f>
        <v>0</v>
      </c>
      <c r="H15" s="177">
        <f ca="1">OFFSET(报关单!$I$1,ROW(报关单!I7)*3+17,0)</f>
        <v>0</v>
      </c>
    </row>
    <row r="16" ht="30" customHeight="1" spans="1:9">
      <c r="A16" s="173"/>
      <c r="B16" s="174"/>
      <c r="C16" s="175">
        <f ca="1">OFFSET(报关单!$D$1,ROW(报关单!D8)*3+16,0)</f>
        <v>0</v>
      </c>
      <c r="D16" s="175">
        <f ca="1">OFFSET(报关单!$G$1,ROW(报关单!G8)*3+18,0)</f>
        <v>0</v>
      </c>
      <c r="E16" s="176">
        <f ca="1">OFFSET(报关单!$H$1,ROW(报关单!H8)*3+18,0)</f>
        <v>0</v>
      </c>
      <c r="F16" s="177">
        <f ca="1" t="shared" si="0"/>
        <v>0</v>
      </c>
      <c r="G16" s="178">
        <f ca="1">OFFSET(报关单!$I$1,ROW(报关单!I8)*3+18,0)</f>
        <v>0</v>
      </c>
      <c r="H16" s="177">
        <f ca="1">OFFSET(报关单!$I$1,ROW(报关单!I8)*3+17,0)</f>
        <v>0</v>
      </c>
    </row>
    <row r="17" ht="30" customHeight="1" spans="1:8">
      <c r="A17" s="173"/>
      <c r="B17" s="174"/>
      <c r="C17" s="175">
        <f ca="1">OFFSET(报关单!$D$1,ROW(报关单!D9)*3+16,0)</f>
        <v>0</v>
      </c>
      <c r="D17" s="175">
        <f ca="1">OFFSET(报关单!$G$1,ROW(报关单!G9)*3+18,0)</f>
        <v>0</v>
      </c>
      <c r="E17" s="176">
        <f ca="1">OFFSET(报关单!$H$1,ROW(报关单!H9)*3+18,0)</f>
        <v>0</v>
      </c>
      <c r="F17" s="177">
        <f ca="1" t="shared" si="0"/>
        <v>0</v>
      </c>
      <c r="G17" s="178">
        <f ca="1">OFFSET(报关单!$I$1,ROW(报关单!I9)*3+18,0)</f>
        <v>0</v>
      </c>
      <c r="H17" s="177">
        <f ca="1">OFFSET(报关单!$I$1,ROW(报关单!I9)*3+17,0)</f>
        <v>0</v>
      </c>
    </row>
    <row r="18" ht="30" customHeight="1" spans="1:8">
      <c r="A18" s="173"/>
      <c r="B18" s="174"/>
      <c r="C18" s="175">
        <f ca="1">OFFSET(报关单!$D$1,ROW(报关单!D10)*3+16,0)</f>
        <v>0</v>
      </c>
      <c r="D18" s="175">
        <f ca="1">OFFSET(报关单!$G$1,ROW(报关单!G10)*3+18,0)</f>
        <v>0</v>
      </c>
      <c r="E18" s="176">
        <f ca="1">OFFSET(报关单!$H$1,ROW(报关单!H10)*3+18,0)</f>
        <v>0</v>
      </c>
      <c r="F18" s="177">
        <f ca="1" t="shared" si="0"/>
        <v>0</v>
      </c>
      <c r="G18" s="178">
        <f ca="1">OFFSET(报关单!$I$1,ROW(报关单!I10)*3+18,0)</f>
        <v>0</v>
      </c>
      <c r="H18" s="177">
        <f ca="1">OFFSET(报关单!$I$1,ROW(报关单!I10)*3+17,0)</f>
        <v>0</v>
      </c>
    </row>
    <row r="19" ht="30" customHeight="1" spans="1:8">
      <c r="A19" s="173"/>
      <c r="B19" s="174"/>
      <c r="C19" s="175">
        <f ca="1">OFFSET(报关单!$D$1,ROW(报关单!D11)*3+16,0)</f>
        <v>0</v>
      </c>
      <c r="D19" s="175">
        <f ca="1">OFFSET(报关单!$G$1,ROW(报关单!G11)*3+18,0)</f>
        <v>0</v>
      </c>
      <c r="E19" s="176">
        <f ca="1">OFFSET(报关单!$H$1,ROW(报关单!H12)*3+18,0)</f>
        <v>0</v>
      </c>
      <c r="F19" s="177">
        <f ca="1" t="shared" si="0"/>
        <v>0</v>
      </c>
      <c r="G19" s="178">
        <f ca="1">OFFSET(报关单!$I$1,ROW(报关单!I11)*3+18,0)</f>
        <v>0</v>
      </c>
      <c r="H19" s="177">
        <f ca="1">OFFSET(报关单!$I$1,ROW(报关单!I11)*3+17,0)</f>
        <v>0</v>
      </c>
    </row>
    <row r="20" ht="30" customHeight="1" spans="1:8">
      <c r="A20" s="173"/>
      <c r="B20" s="174"/>
      <c r="C20" s="175">
        <f ca="1">OFFSET(报关单!$D$1,ROW(报关单!D13)*3+16,0)</f>
        <v>0</v>
      </c>
      <c r="D20" s="175">
        <f ca="1">OFFSET(报关单!$G$1,ROW(报关单!G13)*3+18,0)</f>
        <v>0</v>
      </c>
      <c r="E20" s="176">
        <f ca="1">OFFSET(报关单!$H$1,ROW(报关单!H13)*3+18,0)</f>
        <v>0</v>
      </c>
      <c r="F20" s="177">
        <f ca="1" t="shared" si="0"/>
        <v>0</v>
      </c>
      <c r="G20" s="178">
        <f ca="1">OFFSET(报关单!$I$1,ROW(报关单!I12)*3+18,0)</f>
        <v>0</v>
      </c>
      <c r="H20" s="177">
        <f ca="1">OFFSET(报关单!$I$1,ROW(报关单!I12)*3+17,0)</f>
        <v>0</v>
      </c>
    </row>
    <row r="21" ht="30" customHeight="1" spans="1:8">
      <c r="A21" s="173"/>
      <c r="B21" s="174"/>
      <c r="C21" s="175">
        <f ca="1">OFFSET(报关单!$D$1,ROW(报关单!D14)*3+16,0)</f>
        <v>0</v>
      </c>
      <c r="D21" s="175">
        <f ca="1">OFFSET(报关单!$G$1,ROW(报关单!G14)*3+18,0)</f>
        <v>0</v>
      </c>
      <c r="E21" s="176">
        <f ca="1">OFFSET(报关单!$H$1,ROW(报关单!H14)*3+18,0)</f>
        <v>0</v>
      </c>
      <c r="F21" s="177">
        <f ca="1" t="shared" si="0"/>
        <v>0</v>
      </c>
      <c r="G21" s="178">
        <f ca="1">OFFSET(报关单!$I$1,ROW(报关单!I14)*3+18,0)</f>
        <v>0</v>
      </c>
      <c r="H21" s="177">
        <f ca="1">OFFSET(报关单!$I$1,ROW(报关单!I14)*3+17,0)</f>
        <v>0</v>
      </c>
    </row>
    <row r="22" ht="30" customHeight="1" spans="1:8">
      <c r="A22" s="173"/>
      <c r="B22" s="174"/>
      <c r="C22" s="175">
        <f ca="1">OFFSET(报关单!$D$1,ROW(报关单!D15)*3+16,0)</f>
        <v>0</v>
      </c>
      <c r="D22" s="175">
        <f ca="1">OFFSET(报关单!$G$1,ROW(报关单!G15)*3+18,0)</f>
        <v>0</v>
      </c>
      <c r="E22" s="176">
        <f ca="1">OFFSET(报关单!$H$1,ROW(报关单!H15)*3+18,0)</f>
        <v>0</v>
      </c>
      <c r="F22" s="177">
        <f ca="1" t="shared" si="0"/>
        <v>0</v>
      </c>
      <c r="G22" s="178">
        <f ca="1">OFFSET(报关单!$I$1,ROW(报关单!I15)*3+18,0)</f>
        <v>0</v>
      </c>
      <c r="H22" s="177">
        <f ca="1">OFFSET(报关单!$I$1,ROW(报关单!I15)*3+17,0)</f>
        <v>0</v>
      </c>
    </row>
    <row r="23" ht="25.5" customHeight="1" spans="1:8">
      <c r="A23" s="180" t="str">
        <f ca="1">IF(G23="CNY","总计人民币:",IF(G23="USD","总计美元: ","  "))</f>
        <v>  </v>
      </c>
      <c r="B23" s="180"/>
      <c r="C23" s="181">
        <f ca="1">合同!E39</f>
        <v>1426.08</v>
      </c>
      <c r="D23" s="181"/>
      <c r="E23" s="181"/>
      <c r="F23" s="182" t="s">
        <v>164</v>
      </c>
      <c r="G23" s="183" t="str">
        <f ca="1">G9</f>
        <v>美元</v>
      </c>
      <c r="H23" s="184">
        <f ca="1">SUM(H9:H22)</f>
        <v>1426.08</v>
      </c>
    </row>
    <row r="24" spans="1:8">
      <c r="A24" s="185" t="s">
        <v>165</v>
      </c>
      <c r="B24" s="186"/>
      <c r="C24" s="187"/>
      <c r="D24" s="140"/>
      <c r="E24" s="140"/>
      <c r="F24" s="188" t="s">
        <v>118</v>
      </c>
      <c r="G24" s="188"/>
      <c r="H24" s="188"/>
    </row>
    <row r="25" spans="1:8">
      <c r="A25" s="186"/>
      <c r="B25" s="186"/>
      <c r="C25" s="187"/>
      <c r="D25" s="140"/>
      <c r="E25" s="140"/>
      <c r="F25" s="188"/>
      <c r="G25" s="188"/>
      <c r="H25" s="188"/>
    </row>
    <row r="26" ht="12" customHeight="1" spans="1:8">
      <c r="A26" s="186"/>
      <c r="B26" s="186"/>
      <c r="C26" s="140"/>
      <c r="D26" s="140"/>
      <c r="E26" s="140"/>
      <c r="F26" s="140"/>
      <c r="G26" s="140"/>
      <c r="H26" s="140"/>
    </row>
    <row r="27" spans="1:8">
      <c r="A27" s="189"/>
      <c r="B27" s="189"/>
      <c r="C27" s="189"/>
      <c r="D27" s="189"/>
      <c r="E27" s="189"/>
      <c r="F27" s="189"/>
      <c r="G27" s="189"/>
      <c r="H27" s="189"/>
    </row>
    <row r="28" spans="1:8">
      <c r="A28" s="189"/>
      <c r="B28" s="189"/>
      <c r="C28" s="189"/>
      <c r="D28" s="189"/>
      <c r="E28" s="189"/>
      <c r="F28" s="189"/>
      <c r="G28" s="189"/>
      <c r="H28" s="189"/>
    </row>
    <row r="32" ht="3.75" customHeight="1"/>
  </sheetData>
  <mergeCells count="17">
    <mergeCell ref="A2:H2"/>
    <mergeCell ref="G3:H3"/>
    <mergeCell ref="A4:B4"/>
    <mergeCell ref="C4:D4"/>
    <mergeCell ref="G4:H4"/>
    <mergeCell ref="C5:D5"/>
    <mergeCell ref="F5:H5"/>
    <mergeCell ref="B6:C6"/>
    <mergeCell ref="A8:B8"/>
    <mergeCell ref="D8:E8"/>
    <mergeCell ref="G8:H8"/>
    <mergeCell ref="A23:B23"/>
    <mergeCell ref="C23:E23"/>
    <mergeCell ref="C24:C25"/>
    <mergeCell ref="A24:B26"/>
    <mergeCell ref="F24:H25"/>
    <mergeCell ref="A9:B22"/>
  </mergeCells>
  <pageMargins left="0.31" right="0.2" top="0.35" bottom="0.24" header="0.24" footer="0.08"/>
  <pageSetup paperSize="9" orientation="portrait"/>
  <headerFooter alignWithMargins="0" scaleWithDoc="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7"/>
  <sheetViews>
    <sheetView showZeros="0" view="pageBreakPreview" zoomScaleNormal="100" workbookViewId="0">
      <selection activeCell="C40" sqref="C40"/>
    </sheetView>
  </sheetViews>
  <sheetFormatPr defaultColWidth="9" defaultRowHeight="15.75"/>
  <cols>
    <col min="1" max="1" width="9" style="149"/>
    <col min="2" max="2" width="12.25" style="149" customWidth="1"/>
    <col min="3" max="3" width="14" style="149" customWidth="1"/>
    <col min="4" max="4" width="9.75" style="149" customWidth="1"/>
    <col min="5" max="5" width="10.625" style="149" customWidth="1"/>
    <col min="6" max="6" width="10.125" style="149" customWidth="1"/>
    <col min="7" max="7" width="10.375" style="150" customWidth="1"/>
    <col min="8" max="8" width="13.875" style="149" customWidth="1"/>
    <col min="9" max="9" width="69.25" style="149" customWidth="1"/>
    <col min="10" max="16384" width="9" style="147"/>
  </cols>
  <sheetData>
    <row r="1" s="146" customFormat="1" spans="1:9">
      <c r="A1" s="151" t="s">
        <v>166</v>
      </c>
      <c r="G1" s="152"/>
    </row>
    <row r="2" s="146" customFormat="1" spans="1:9">
      <c r="A2" s="153" t="s">
        <v>167</v>
      </c>
      <c r="G2" s="152"/>
    </row>
    <row r="3" s="146" customFormat="1" spans="1:9">
      <c r="A3" s="154" t="s">
        <v>168</v>
      </c>
      <c r="G3" s="152"/>
    </row>
    <row r="4" s="146" customFormat="1" spans="1:9">
      <c r="B4" s="155"/>
      <c r="C4" s="155" t="s">
        <v>117</v>
      </c>
      <c r="G4" s="152"/>
    </row>
    <row r="5" s="146" customFormat="1" spans="1:9">
      <c r="A5" s="146" t="s">
        <v>169</v>
      </c>
      <c r="B5" s="155"/>
      <c r="C5" s="155" t="s">
        <v>120</v>
      </c>
      <c r="G5" s="152"/>
    </row>
    <row r="6" s="146" customFormat="1" spans="1:9">
      <c r="G6" s="152"/>
    </row>
    <row r="7" s="147" customFormat="1" spans="1:9">
      <c r="A7" s="149"/>
      <c r="B7" s="149"/>
      <c r="C7" s="149"/>
      <c r="D7" s="149"/>
      <c r="E7" s="149"/>
      <c r="F7" s="149"/>
      <c r="G7" s="150"/>
      <c r="H7" s="149"/>
      <c r="I7" s="149"/>
    </row>
    <row r="8" s="147" customFormat="1" ht="25.1" spans="1:9">
      <c r="A8" s="156" t="s">
        <v>170</v>
      </c>
      <c r="B8" s="156"/>
      <c r="C8" s="156"/>
      <c r="D8" s="156"/>
      <c r="E8" s="156"/>
      <c r="F8" s="156"/>
      <c r="G8" s="157"/>
      <c r="H8" s="156"/>
      <c r="I8" s="156"/>
    </row>
    <row r="9" s="148" customFormat="1" ht="12.75" spans="1:9">
      <c r="A9" s="158" t="s">
        <v>171</v>
      </c>
      <c r="B9" s="158" t="s">
        <v>172</v>
      </c>
      <c r="C9" s="158" t="s">
        <v>173</v>
      </c>
      <c r="D9" s="158" t="s">
        <v>174</v>
      </c>
      <c r="E9" s="158" t="s">
        <v>175</v>
      </c>
      <c r="F9" s="158" t="s">
        <v>176</v>
      </c>
      <c r="G9" s="159" t="s">
        <v>177</v>
      </c>
      <c r="H9" s="158" t="s">
        <v>178</v>
      </c>
      <c r="I9" s="158" t="s">
        <v>179</v>
      </c>
    </row>
    <row r="10" s="147" customFormat="1" spans="1:9">
      <c r="A10" s="160">
        <v>1</v>
      </c>
      <c r="B10" s="160"/>
      <c r="C10" s="160"/>
      <c r="D10" s="160"/>
      <c r="E10" s="160"/>
      <c r="F10" s="160"/>
      <c r="G10" s="161" t="s">
        <v>180</v>
      </c>
      <c r="H10" s="162" t="s">
        <v>181</v>
      </c>
      <c r="I10" s="160"/>
    </row>
    <row r="11" s="147" customFormat="1" spans="1:9">
      <c r="A11" s="160">
        <v>2</v>
      </c>
      <c r="B11" s="160"/>
      <c r="C11" s="160"/>
      <c r="D11" s="160"/>
      <c r="E11" s="160"/>
      <c r="F11" s="160"/>
      <c r="G11" s="163" t="s">
        <v>182</v>
      </c>
      <c r="H11" s="162" t="s">
        <v>183</v>
      </c>
      <c r="I11" s="160"/>
    </row>
    <row r="12" s="147" customFormat="1" spans="1:9">
      <c r="A12" s="160">
        <v>3</v>
      </c>
      <c r="B12" s="160"/>
      <c r="C12" s="160"/>
      <c r="D12" s="160"/>
      <c r="E12" s="160"/>
      <c r="F12" s="160"/>
      <c r="G12" s="161" t="s">
        <v>184</v>
      </c>
      <c r="H12" s="164" t="s">
        <v>185</v>
      </c>
      <c r="I12" s="160"/>
    </row>
    <row r="13" s="147" customFormat="1" spans="1:9">
      <c r="A13" s="160">
        <v>4</v>
      </c>
      <c r="B13" s="160"/>
      <c r="C13" s="160"/>
      <c r="D13" s="160"/>
      <c r="E13" s="160"/>
      <c r="F13" s="160"/>
      <c r="G13" s="161" t="s">
        <v>186</v>
      </c>
      <c r="H13" s="160"/>
      <c r="I13" s="160"/>
    </row>
    <row r="14" s="147" customFormat="1" spans="1:9">
      <c r="A14" s="160">
        <v>5</v>
      </c>
      <c r="B14" s="160"/>
      <c r="C14" s="160"/>
      <c r="D14" s="160"/>
      <c r="E14" s="160"/>
      <c r="F14" s="160"/>
      <c r="G14" s="161" t="s">
        <v>187</v>
      </c>
      <c r="H14" s="160"/>
      <c r="I14" s="160"/>
    </row>
    <row r="15" s="147" customFormat="1" spans="1:9">
      <c r="A15" s="160">
        <v>6</v>
      </c>
      <c r="B15" s="160"/>
      <c r="C15" s="160"/>
      <c r="D15" s="160"/>
      <c r="E15" s="160"/>
      <c r="F15" s="160"/>
      <c r="G15" s="165"/>
      <c r="H15" s="160"/>
      <c r="I15" s="160"/>
    </row>
    <row r="16" s="147" customFormat="1" spans="1:9">
      <c r="A16" s="160">
        <v>7</v>
      </c>
      <c r="B16" s="160"/>
      <c r="C16" s="160"/>
      <c r="D16" s="160"/>
      <c r="E16" s="160"/>
      <c r="F16" s="160"/>
      <c r="G16" s="165"/>
      <c r="H16" s="160"/>
      <c r="I16" s="160"/>
    </row>
    <row r="17" s="147" customFormat="1" spans="1:9">
      <c r="A17" s="160">
        <v>8</v>
      </c>
      <c r="B17" s="160"/>
      <c r="C17" s="160"/>
      <c r="D17" s="160"/>
      <c r="E17" s="160"/>
      <c r="F17" s="160"/>
      <c r="G17" s="165"/>
      <c r="H17" s="160"/>
      <c r="I17" s="160"/>
    </row>
  </sheetData>
  <mergeCells count="1">
    <mergeCell ref="A8:I8"/>
  </mergeCells>
  <hyperlinks>
    <hyperlink ref="B4" r:id="rId2"/>
    <hyperlink ref="C5" r:id="rId3" display="http://www.hscode.net/IntegrateQueries/QueryYS/"/>
    <hyperlink ref="C4" r:id="rId2" display="https://e-service.shciq.gov.cn/shesp/"/>
  </hyperlinks>
  <pageMargins left="0.39" right="0.39" top="0.43" bottom="1" header="0.24" footer="0.51"/>
  <pageSetup paperSize="9" scale="82"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61"/>
  <sheetViews>
    <sheetView showZeros="0" view="pageBreakPreview" zoomScaleNormal="100" workbookViewId="0">
      <selection activeCell="E40" sqref="E40"/>
    </sheetView>
  </sheetViews>
  <sheetFormatPr defaultColWidth="9" defaultRowHeight="15.75"/>
  <cols>
    <col min="1" max="1" width="2.125" customWidth="1"/>
    <col min="2" max="2" width="16.5" style="5" customWidth="1"/>
    <col min="3" max="3" width="14.25" style="5" customWidth="1"/>
    <col min="4" max="4" width="12.5" style="5" customWidth="1"/>
    <col min="5" max="5" width="15.375" style="5" customWidth="1"/>
    <col min="6" max="6" width="12.875" style="5" customWidth="1"/>
    <col min="7" max="7" width="5.875" style="5" customWidth="1"/>
    <col min="8" max="8" width="12.75" style="5" customWidth="1"/>
    <col min="9" max="9" width="1.5" style="5" customWidth="1"/>
    <col min="10" max="10" width="6.25" style="5" customWidth="1"/>
    <col min="11" max="16384" width="9" style="5"/>
  </cols>
  <sheetData>
    <row r="1" ht="48" customHeight="1"/>
    <row r="2" s="5" customFormat="1" ht="57" customHeight="1" spans="1:10">
      <c r="A2"/>
      <c r="B2" s="63" t="s">
        <v>188</v>
      </c>
      <c r="C2" s="64"/>
      <c r="D2" s="64"/>
      <c r="E2" s="64"/>
      <c r="F2" s="64"/>
      <c r="G2" s="64"/>
      <c r="H2" s="64"/>
      <c r="I2" s="64"/>
    </row>
    <row r="3" s="5" customFormat="1" ht="12" customHeight="1" spans="1:10">
      <c r="A3"/>
      <c r="B3" s="65" t="s">
        <v>189</v>
      </c>
      <c r="C3" s="66" t="str">
        <f>报关单!V5</f>
        <v>深圳市比苛电池有限公司</v>
      </c>
      <c r="D3" s="66"/>
      <c r="E3" s="66"/>
      <c r="F3" s="67"/>
      <c r="G3" s="65"/>
      <c r="H3" s="62"/>
      <c r="I3" s="62"/>
    </row>
    <row r="4" s="5" customFormat="1" ht="10" customHeight="1" spans="1:10">
      <c r="A4"/>
      <c r="B4" s="68" t="s">
        <v>190</v>
      </c>
      <c r="C4" s="69"/>
      <c r="D4" s="69"/>
      <c r="E4" s="69"/>
      <c r="F4" s="70"/>
      <c r="G4" s="71"/>
      <c r="H4" s="71"/>
      <c r="I4" s="71"/>
    </row>
    <row r="5" s="5" customFormat="1" ht="11" customHeight="1" spans="1:10">
      <c r="A5"/>
      <c r="B5" s="72" t="s">
        <v>191</v>
      </c>
      <c r="C5" s="73" t="s">
        <v>70</v>
      </c>
      <c r="D5" s="74"/>
      <c r="E5" s="74"/>
      <c r="F5" s="75"/>
      <c r="G5" s="76"/>
      <c r="H5" s="62"/>
      <c r="I5" s="62"/>
    </row>
    <row r="6" s="5" customFormat="1" ht="15" customHeight="1" spans="1:10">
      <c r="A6"/>
      <c r="B6" s="72" t="s">
        <v>192</v>
      </c>
      <c r="C6" s="77"/>
      <c r="D6" s="77"/>
      <c r="E6" s="77"/>
      <c r="F6" s="67" t="s">
        <v>193</v>
      </c>
      <c r="G6" s="65"/>
      <c r="H6" s="62"/>
      <c r="I6" s="62"/>
    </row>
    <row r="7" s="5" customFormat="1" ht="13" customHeight="1" spans="1:10">
      <c r="A7"/>
      <c r="B7" s="72" t="s">
        <v>194</v>
      </c>
      <c r="C7" s="78" t="s">
        <v>76</v>
      </c>
      <c r="D7" s="79" t="s">
        <v>195</v>
      </c>
      <c r="E7" s="78" t="s">
        <v>78</v>
      </c>
      <c r="F7" s="70" t="s">
        <v>196</v>
      </c>
      <c r="G7" s="80" t="str">
        <f>报关单!A10</f>
        <v>PK-260512003</v>
      </c>
      <c r="H7" s="80"/>
      <c r="I7" s="80"/>
      <c r="J7" s="8"/>
    </row>
    <row r="8" s="5" customFormat="1" ht="13" customHeight="1" spans="1:10">
      <c r="A8"/>
      <c r="B8" s="18" t="s">
        <v>197</v>
      </c>
      <c r="C8" s="81"/>
      <c r="D8" s="82" t="s">
        <v>198</v>
      </c>
      <c r="E8" s="81"/>
      <c r="F8" s="70" t="s">
        <v>199</v>
      </c>
      <c r="G8" s="72"/>
      <c r="H8" s="62"/>
      <c r="I8" s="62"/>
    </row>
    <row r="9" s="5" customFormat="1" ht="11" customHeight="1" spans="1:10">
      <c r="A9"/>
      <c r="B9" s="83" t="s">
        <v>200</v>
      </c>
      <c r="C9" s="84" t="str">
        <f>报关单!V8</f>
        <v>?</v>
      </c>
      <c r="D9" s="84"/>
      <c r="E9" s="84"/>
      <c r="F9" s="70" t="s">
        <v>201</v>
      </c>
      <c r="G9" s="85">
        <f ca="1">报关单!L3</f>
        <v>46160</v>
      </c>
      <c r="H9" s="85"/>
      <c r="I9" s="85"/>
    </row>
    <row r="10" s="5" customFormat="1" ht="13.5" customHeight="1" spans="1:10">
      <c r="A10"/>
      <c r="B10" s="65" t="s">
        <v>202</v>
      </c>
      <c r="C10" s="86"/>
      <c r="D10" s="86"/>
      <c r="E10" s="86"/>
      <c r="F10" s="87" t="s">
        <v>203</v>
      </c>
      <c r="G10" s="88"/>
      <c r="H10" s="72"/>
      <c r="I10" s="72"/>
    </row>
    <row r="11" s="5" customFormat="1" ht="16.5" customHeight="1" spans="1:10">
      <c r="A11"/>
      <c r="B11" s="65" t="s">
        <v>204</v>
      </c>
      <c r="C11" s="73" t="str">
        <f>报关单!V9</f>
        <v>ROOM 1804 BEVERLY HOUSE 93-107 LOCKHART ROAD,WANCHAI HK</v>
      </c>
      <c r="D11" s="84"/>
      <c r="E11" s="84"/>
      <c r="F11" s="70" t="s">
        <v>205</v>
      </c>
      <c r="G11" s="89" t="str">
        <f>报关单!V3</f>
        <v>深圳</v>
      </c>
      <c r="H11" s="71"/>
      <c r="I11" s="71"/>
    </row>
    <row r="12" s="5" customFormat="1" ht="13.5" customHeight="1" spans="1:10">
      <c r="A12"/>
      <c r="B12" s="65" t="s">
        <v>206</v>
      </c>
      <c r="C12" s="86"/>
      <c r="D12" s="86"/>
      <c r="E12" s="86"/>
      <c r="F12" s="90" t="s">
        <v>207</v>
      </c>
      <c r="G12" s="91" t="str">
        <f>报关单!V4</f>
        <v>FOB</v>
      </c>
      <c r="H12" s="92" t="str">
        <f>报关单!W4</f>
        <v>SHENZHEN</v>
      </c>
      <c r="I12" s="92"/>
    </row>
    <row r="13" s="5" customFormat="1" ht="10" customHeight="1" spans="1:10">
      <c r="A13"/>
      <c r="B13" s="65" t="s">
        <v>208</v>
      </c>
      <c r="C13" s="93">
        <f>报关单!V10</f>
        <v>0</v>
      </c>
      <c r="D13" s="94" t="s">
        <v>209</v>
      </c>
      <c r="E13" s="93"/>
      <c r="F13" s="95"/>
      <c r="G13" s="91"/>
      <c r="H13" s="92"/>
      <c r="I13" s="92"/>
    </row>
    <row r="14" s="5" customFormat="1" ht="9" customHeight="1" spans="1:10">
      <c r="A14"/>
      <c r="B14" s="18" t="s">
        <v>210</v>
      </c>
      <c r="C14" s="96"/>
      <c r="D14" s="18" t="s">
        <v>198</v>
      </c>
      <c r="E14" s="96"/>
      <c r="F14" s="97"/>
      <c r="G14" s="97"/>
      <c r="H14" s="62"/>
      <c r="I14" s="62"/>
    </row>
    <row r="15" s="5" customFormat="1" ht="13.5" customHeight="1" spans="1:10">
      <c r="A15"/>
      <c r="B15" s="98" t="s">
        <v>211</v>
      </c>
      <c r="C15" s="99"/>
      <c r="D15" s="97"/>
      <c r="E15" s="97"/>
      <c r="F15" s="97"/>
      <c r="G15" s="97"/>
      <c r="H15" s="62"/>
      <c r="I15" s="62"/>
    </row>
    <row r="16" s="5" customFormat="1" ht="13.5" customHeight="1" spans="1:10">
      <c r="A16"/>
      <c r="B16" s="100" t="s">
        <v>212</v>
      </c>
      <c r="C16" s="100"/>
      <c r="D16" s="100"/>
      <c r="E16" s="100"/>
      <c r="F16" s="100"/>
      <c r="G16" s="100"/>
      <c r="H16" s="100"/>
      <c r="I16" s="100"/>
    </row>
    <row r="17" s="6" customFormat="1" customHeight="1" spans="2:9">
      <c r="B17" s="101" t="s">
        <v>213</v>
      </c>
      <c r="C17" s="102"/>
      <c r="D17" s="103" t="s">
        <v>214</v>
      </c>
      <c r="E17" s="103" t="s">
        <v>215</v>
      </c>
      <c r="F17" s="103" t="s">
        <v>216</v>
      </c>
      <c r="G17" s="101" t="s">
        <v>217</v>
      </c>
      <c r="H17" s="104"/>
      <c r="I17" s="102"/>
    </row>
    <row r="18" s="6" customFormat="1" ht="10.5" customHeight="1" spans="2:9">
      <c r="B18" s="105" t="s">
        <v>218</v>
      </c>
      <c r="C18" s="106"/>
      <c r="D18" s="107" t="s">
        <v>219</v>
      </c>
      <c r="E18" s="107" t="s">
        <v>220</v>
      </c>
      <c r="F18" s="107" t="s">
        <v>221</v>
      </c>
      <c r="G18" s="105" t="s">
        <v>222</v>
      </c>
      <c r="H18" s="96"/>
      <c r="I18" s="106"/>
    </row>
    <row r="19" s="6" customFormat="1" ht="12" customHeight="1" spans="2:9">
      <c r="B19" s="108" t="str">
        <f ca="1">发票!C9</f>
        <v>碱性电池</v>
      </c>
      <c r="C19" s="109"/>
      <c r="D19" s="110">
        <f ca="1">发票!D9</f>
        <v>4032</v>
      </c>
      <c r="E19" s="111" t="str">
        <f ca="1">发票!E9</f>
        <v>个</v>
      </c>
      <c r="F19" s="112">
        <f ca="1">发票!F9</f>
        <v>0.0825</v>
      </c>
      <c r="G19" s="113" t="str">
        <f ca="1">发票!G9</f>
        <v>美元</v>
      </c>
      <c r="H19" s="114">
        <f ca="1">发票!H9</f>
        <v>332.64</v>
      </c>
      <c r="I19" s="115"/>
    </row>
    <row r="20" s="6" customFormat="1" ht="12" customHeight="1" spans="2:9">
      <c r="B20" s="108" t="str">
        <f ca="1">发票!C10</f>
        <v>碱性电池</v>
      </c>
      <c r="C20" s="109"/>
      <c r="D20" s="110">
        <f ca="1">发票!D10</f>
        <v>4032</v>
      </c>
      <c r="E20" s="111" t="str">
        <f ca="1">发票!E10</f>
        <v>个</v>
      </c>
      <c r="F20" s="112">
        <f ca="1">发票!F10</f>
        <v>0.1075</v>
      </c>
      <c r="G20" s="113" t="str">
        <f ca="1">发票!G10</f>
        <v>美元</v>
      </c>
      <c r="H20" s="114">
        <f ca="1">发票!H10</f>
        <v>433.44</v>
      </c>
      <c r="I20" s="115"/>
    </row>
    <row r="21" s="6" customFormat="1" ht="12" customHeight="1" spans="2:9">
      <c r="B21" s="108" t="str">
        <f ca="1">发票!C11</f>
        <v>碱性电池</v>
      </c>
      <c r="C21" s="109"/>
      <c r="D21" s="110">
        <f ca="1">发票!D11</f>
        <v>2000</v>
      </c>
      <c r="E21" s="111" t="str">
        <f ca="1">发票!E11</f>
        <v>个</v>
      </c>
      <c r="F21" s="112">
        <f ca="1">发票!F11</f>
        <v>0.12</v>
      </c>
      <c r="G21" s="113" t="str">
        <f ca="1">发票!G11</f>
        <v>美元</v>
      </c>
      <c r="H21" s="114">
        <f ca="1">发票!H11</f>
        <v>240</v>
      </c>
      <c r="I21" s="115"/>
    </row>
    <row r="22" s="6" customFormat="1" ht="12" customHeight="1" spans="2:9">
      <c r="B22" s="108" t="str">
        <f ca="1">发票!C12</f>
        <v>碱性电池</v>
      </c>
      <c r="C22" s="109"/>
      <c r="D22" s="110">
        <f ca="1">发票!D12</f>
        <v>2000</v>
      </c>
      <c r="E22" s="111" t="str">
        <f ca="1">发票!E12</f>
        <v>个</v>
      </c>
      <c r="F22" s="112">
        <f ca="1">发票!F12</f>
        <v>0.12</v>
      </c>
      <c r="G22" s="113" t="str">
        <f ca="1">发票!G12</f>
        <v>美元</v>
      </c>
      <c r="H22" s="114">
        <f ca="1">发票!H12</f>
        <v>240</v>
      </c>
      <c r="I22" s="115"/>
    </row>
    <row r="23" s="6" customFormat="1" ht="12" customHeight="1" spans="2:9">
      <c r="B23" s="108" t="str">
        <f ca="1">发票!C13</f>
        <v>锂锰扣式电池</v>
      </c>
      <c r="C23" s="109"/>
      <c r="D23" s="110">
        <f ca="1">发票!D13</f>
        <v>3000</v>
      </c>
      <c r="E23" s="111" t="str">
        <f ca="1">发票!E13</f>
        <v>个</v>
      </c>
      <c r="F23" s="112">
        <f ca="1">发票!F13</f>
        <v>0.06</v>
      </c>
      <c r="G23" s="113" t="str">
        <f ca="1">发票!G13</f>
        <v>美元</v>
      </c>
      <c r="H23" s="114">
        <f ca="1">发票!H13</f>
        <v>180</v>
      </c>
      <c r="I23" s="115"/>
    </row>
    <row r="24" s="6" customFormat="1" ht="12" customHeight="1" spans="2:9">
      <c r="B24" s="108">
        <f ca="1">发票!C14</f>
        <v>0</v>
      </c>
      <c r="C24" s="109"/>
      <c r="D24" s="110">
        <f ca="1">发票!D14</f>
        <v>0</v>
      </c>
      <c r="E24" s="111">
        <f ca="1">发票!E14</f>
        <v>0</v>
      </c>
      <c r="F24" s="112">
        <f ca="1">发票!F14</f>
        <v>0</v>
      </c>
      <c r="G24" s="113">
        <f ca="1">发票!G14</f>
        <v>0</v>
      </c>
      <c r="H24" s="114">
        <f ca="1">发票!H14</f>
        <v>0</v>
      </c>
      <c r="I24" s="115"/>
    </row>
    <row r="25" s="6" customFormat="1" ht="12" customHeight="1" spans="2:9">
      <c r="B25" s="108">
        <f ca="1">发票!C15</f>
        <v>0</v>
      </c>
      <c r="C25" s="109"/>
      <c r="D25" s="110">
        <f ca="1">发票!D15</f>
        <v>0</v>
      </c>
      <c r="E25" s="111">
        <f ca="1">发票!E15</f>
        <v>0</v>
      </c>
      <c r="F25" s="112">
        <f ca="1">发票!F15</f>
        <v>0</v>
      </c>
      <c r="G25" s="113">
        <f ca="1">发票!G15</f>
        <v>0</v>
      </c>
      <c r="H25" s="114">
        <f ca="1">发票!H15</f>
        <v>0</v>
      </c>
      <c r="I25" s="115"/>
    </row>
    <row r="26" s="6" customFormat="1" ht="12" customHeight="1" spans="2:9">
      <c r="B26" s="108">
        <f ca="1">发票!C16</f>
        <v>0</v>
      </c>
      <c r="C26" s="109"/>
      <c r="D26" s="110">
        <f ca="1">发票!D16</f>
        <v>0</v>
      </c>
      <c r="E26" s="111">
        <f ca="1">发票!E16</f>
        <v>0</v>
      </c>
      <c r="F26" s="112">
        <f ca="1">发票!F16</f>
        <v>0</v>
      </c>
      <c r="G26" s="113">
        <f ca="1">发票!G16</f>
        <v>0</v>
      </c>
      <c r="H26" s="114">
        <f ca="1">发票!H16</f>
        <v>0</v>
      </c>
      <c r="I26" s="115"/>
    </row>
    <row r="27" s="6" customFormat="1" ht="12" customHeight="1" spans="2:9">
      <c r="B27" s="108">
        <f ca="1">发票!C17</f>
        <v>0</v>
      </c>
      <c r="C27" s="109"/>
      <c r="D27" s="110">
        <f ca="1">发票!D17</f>
        <v>0</v>
      </c>
      <c r="E27" s="111">
        <f ca="1">发票!E17</f>
        <v>0</v>
      </c>
      <c r="F27" s="112">
        <f ca="1">发票!F17</f>
        <v>0</v>
      </c>
      <c r="G27" s="113">
        <f ca="1">发票!G17</f>
        <v>0</v>
      </c>
      <c r="H27" s="114">
        <f ca="1">发票!H17</f>
        <v>0</v>
      </c>
      <c r="I27" s="115"/>
    </row>
    <row r="28" s="6" customFormat="1" ht="12" customHeight="1" spans="2:9">
      <c r="B28" s="108">
        <f ca="1">发票!C18</f>
        <v>0</v>
      </c>
      <c r="C28" s="109"/>
      <c r="D28" s="110">
        <f ca="1">发票!D18</f>
        <v>0</v>
      </c>
      <c r="E28" s="111">
        <f ca="1">发票!E18</f>
        <v>0</v>
      </c>
      <c r="F28" s="112">
        <f ca="1">发票!F18</f>
        <v>0</v>
      </c>
      <c r="G28" s="113">
        <f ca="1">发票!G18</f>
        <v>0</v>
      </c>
      <c r="H28" s="114">
        <f ca="1">发票!H18</f>
        <v>0</v>
      </c>
      <c r="I28" s="115"/>
    </row>
    <row r="29" s="6" customFormat="1" ht="12" customHeight="1" spans="2:9">
      <c r="B29" s="108">
        <f ca="1">发票!C19</f>
        <v>0</v>
      </c>
      <c r="C29" s="109"/>
      <c r="D29" s="110">
        <f ca="1">发票!D19</f>
        <v>0</v>
      </c>
      <c r="E29" s="111">
        <f ca="1">发票!E19</f>
        <v>0</v>
      </c>
      <c r="F29" s="112">
        <f ca="1">发票!F19</f>
        <v>0</v>
      </c>
      <c r="G29" s="113">
        <f ca="1">发票!G19</f>
        <v>0</v>
      </c>
      <c r="H29" s="114">
        <f ca="1">发票!H19</f>
        <v>0</v>
      </c>
      <c r="I29" s="115"/>
    </row>
    <row r="30" s="6" customFormat="1" ht="12" customHeight="1" spans="2:9">
      <c r="B30" s="108">
        <f ca="1">发票!C20</f>
        <v>0</v>
      </c>
      <c r="C30" s="109"/>
      <c r="D30" s="110">
        <f ca="1">发票!D20</f>
        <v>0</v>
      </c>
      <c r="E30" s="111">
        <f ca="1">发票!E20</f>
        <v>0</v>
      </c>
      <c r="F30" s="112">
        <f ca="1">发票!F20</f>
        <v>0</v>
      </c>
      <c r="G30" s="113">
        <f ca="1">发票!G20</f>
        <v>0</v>
      </c>
      <c r="H30" s="114">
        <f ca="1">发票!H19</f>
        <v>0</v>
      </c>
      <c r="I30" s="115"/>
    </row>
    <row r="31" s="6" customFormat="1" ht="12" customHeight="1" spans="2:9">
      <c r="B31" s="108">
        <f ca="1">发票!C21</f>
        <v>0</v>
      </c>
      <c r="C31" s="109"/>
      <c r="D31" s="110">
        <f ca="1">发票!D21</f>
        <v>0</v>
      </c>
      <c r="E31" s="111">
        <f ca="1">发票!E20</f>
        <v>0</v>
      </c>
      <c r="F31" s="112">
        <f ca="1">发票!F21</f>
        <v>0</v>
      </c>
      <c r="G31" s="113">
        <f ca="1">发票!G20</f>
        <v>0</v>
      </c>
      <c r="H31" s="114">
        <f ca="1">发票!H20</f>
        <v>0</v>
      </c>
      <c r="I31" s="115"/>
    </row>
    <row r="32" s="6" customFormat="1" ht="12" customHeight="1" spans="2:9">
      <c r="B32" s="108">
        <f ca="1">发票!C22</f>
        <v>0</v>
      </c>
      <c r="C32" s="109"/>
      <c r="D32" s="110">
        <f ca="1">发票!D21</f>
        <v>0</v>
      </c>
      <c r="E32" s="111">
        <f ca="1">发票!E21</f>
        <v>0</v>
      </c>
      <c r="F32" s="112">
        <f ca="1">发票!F21</f>
        <v>0</v>
      </c>
      <c r="G32" s="113">
        <f ca="1">发票!G21</f>
        <v>0</v>
      </c>
      <c r="H32" s="114">
        <f ca="1">发票!H21</f>
        <v>0</v>
      </c>
      <c r="I32" s="115"/>
    </row>
    <row r="33" s="6" customFormat="1" ht="12" customHeight="1" spans="1:9">
      <c r="B33" s="108">
        <f ca="1">发票!C22</f>
        <v>0</v>
      </c>
      <c r="C33" s="109"/>
      <c r="D33" s="110">
        <f ca="1">发票!D22</f>
        <v>0</v>
      </c>
      <c r="E33" s="111">
        <f ca="1">发票!E22</f>
        <v>0</v>
      </c>
      <c r="F33" s="112">
        <f ca="1">发票!F22</f>
        <v>0</v>
      </c>
      <c r="G33" s="113">
        <f ca="1">发票!G22</f>
        <v>0</v>
      </c>
      <c r="H33" s="114">
        <f ca="1">发票!H22</f>
        <v>0</v>
      </c>
      <c r="I33" s="115"/>
    </row>
    <row r="34" s="6" customFormat="1" ht="12" customHeight="1" spans="1:9">
      <c r="B34" s="108">
        <f>发票!B18</f>
        <v>0</v>
      </c>
      <c r="C34" s="109"/>
      <c r="D34" s="110"/>
      <c r="E34" s="111"/>
      <c r="F34" s="112"/>
      <c r="G34" s="113"/>
      <c r="H34" s="114"/>
      <c r="I34" s="115"/>
    </row>
    <row r="35" s="6" customFormat="1" ht="12" customHeight="1" spans="1:9">
      <c r="B35" s="108"/>
      <c r="C35" s="109"/>
      <c r="D35" s="110"/>
      <c r="E35" s="111"/>
      <c r="F35" s="112"/>
      <c r="G35" s="113"/>
      <c r="H35" s="114"/>
      <c r="I35" s="115"/>
    </row>
    <row r="36" s="6" customFormat="1" ht="6" customHeight="1" spans="1:9">
      <c r="B36" s="116"/>
      <c r="C36" s="117"/>
      <c r="D36" s="118"/>
      <c r="E36" s="119"/>
      <c r="F36" s="120"/>
      <c r="G36" s="121"/>
      <c r="H36" s="122"/>
      <c r="I36" s="123"/>
    </row>
    <row r="37" s="5" customFormat="1" ht="13.5" customHeight="1" spans="1:9">
      <c r="A37"/>
      <c r="B37" s="98" t="s">
        <v>223</v>
      </c>
      <c r="C37" s="98"/>
      <c r="D37" s="97"/>
      <c r="E37" s="97"/>
      <c r="F37" s="124" t="s">
        <v>224</v>
      </c>
      <c r="G37" s="125" t="str">
        <f ca="1">G19</f>
        <v>美元</v>
      </c>
      <c r="H37" s="126">
        <f ca="1">SUM(H19:I36)</f>
        <v>1426.08</v>
      </c>
      <c r="I37" s="126"/>
    </row>
    <row r="38" s="5" customFormat="1" ht="13.5" customHeight="1" spans="1:9">
      <c r="A38"/>
      <c r="B38" s="127" t="s">
        <v>225</v>
      </c>
      <c r="C38" s="127"/>
      <c r="D38" s="127"/>
      <c r="E38" s="127"/>
      <c r="F38" s="128" t="s">
        <v>226</v>
      </c>
      <c r="G38" s="129"/>
      <c r="H38" s="130"/>
      <c r="I38" s="130"/>
    </row>
    <row r="39" s="5" customFormat="1" ht="13.5" customHeight="1" spans="1:9">
      <c r="A39"/>
      <c r="B39" s="131" t="s">
        <v>227</v>
      </c>
      <c r="C39" s="132"/>
      <c r="D39" s="133" t="str">
        <f ca="1">IF(G37="CNY","总计人民币:",IF(G37="USD","总计美元: ","  "))</f>
        <v>  </v>
      </c>
      <c r="E39" s="134">
        <f ca="1">H37</f>
        <v>1426.08</v>
      </c>
      <c r="F39" s="134"/>
      <c r="G39" s="134"/>
      <c r="H39" s="134"/>
      <c r="I39" s="135"/>
    </row>
    <row r="40" s="5" customFormat="1" ht="13.5" customHeight="1" spans="1:9">
      <c r="A40"/>
      <c r="B40" s="97" t="s">
        <v>228</v>
      </c>
      <c r="C40" s="97"/>
      <c r="D40" s="133"/>
      <c r="E40" s="135"/>
      <c r="F40" s="135"/>
      <c r="G40" s="135"/>
      <c r="H40" s="135"/>
      <c r="I40" s="135"/>
    </row>
    <row r="41" s="5" customFormat="1" ht="13.5" customHeight="1" spans="1:9">
      <c r="A41"/>
      <c r="B41" s="15" t="s">
        <v>229</v>
      </c>
      <c r="C41" s="136"/>
      <c r="D41" s="137"/>
      <c r="E41" s="138"/>
      <c r="F41" s="138"/>
      <c r="G41" s="138"/>
      <c r="H41" s="138"/>
      <c r="I41" s="138"/>
    </row>
    <row r="42" s="5" customFormat="1" ht="12" customHeight="1" spans="1:9">
      <c r="A42"/>
      <c r="B42" s="97" t="s">
        <v>230</v>
      </c>
      <c r="C42" s="97"/>
      <c r="D42" s="138"/>
      <c r="E42" s="138"/>
      <c r="F42" s="138"/>
      <c r="G42" s="138"/>
      <c r="H42" s="138"/>
      <c r="I42" s="138"/>
    </row>
    <row r="43" s="5" customFormat="1" ht="13.5" customHeight="1" spans="1:9">
      <c r="A43"/>
      <c r="B43" s="15" t="s">
        <v>231</v>
      </c>
      <c r="C43" s="15"/>
      <c r="D43" s="138"/>
      <c r="E43" s="138"/>
      <c r="F43" s="138"/>
      <c r="G43" s="138"/>
      <c r="H43" s="138"/>
      <c r="I43" s="138"/>
    </row>
    <row r="44" s="5" customFormat="1" ht="16" customHeight="1" spans="1:9">
      <c r="A44"/>
      <c r="B44" s="15" t="s">
        <v>232</v>
      </c>
      <c r="C44" s="139">
        <f ca="1">TODAY()+30</f>
        <v>46190</v>
      </c>
      <c r="D44" s="139"/>
      <c r="E44" s="140" t="s">
        <v>233</v>
      </c>
      <c r="F44" s="15"/>
      <c r="G44" s="15"/>
      <c r="H44" s="62"/>
      <c r="I44" s="62"/>
    </row>
    <row r="45" s="5" customFormat="1" ht="13.5" customHeight="1" spans="1:9">
      <c r="A45"/>
      <c r="B45" s="15" t="s">
        <v>234</v>
      </c>
      <c r="C45" s="15"/>
      <c r="D45" s="141" t="e">
        <f>报关单!#REF!</f>
        <v>#REF!</v>
      </c>
      <c r="E45" s="132" t="s">
        <v>235</v>
      </c>
      <c r="F45" s="15"/>
      <c r="G45" s="15"/>
      <c r="H45" s="62"/>
      <c r="I45" s="62"/>
    </row>
    <row r="46" s="5" customFormat="1" ht="10" customHeight="1" spans="1:9">
      <c r="A46"/>
      <c r="B46" s="15" t="s">
        <v>236</v>
      </c>
      <c r="C46" s="15"/>
      <c r="D46" s="15"/>
      <c r="E46" s="15"/>
      <c r="F46" s="15"/>
      <c r="G46" s="15"/>
      <c r="H46" s="15"/>
      <c r="I46" s="15"/>
    </row>
    <row r="47" s="5" customFormat="1" ht="13.5" customHeight="1" spans="1:9">
      <c r="A47"/>
      <c r="B47" s="15" t="s">
        <v>237</v>
      </c>
      <c r="C47" s="15"/>
      <c r="D47" s="15"/>
      <c r="E47" s="15"/>
      <c r="F47" s="15"/>
      <c r="G47" s="97"/>
      <c r="H47" s="62"/>
      <c r="I47" s="62"/>
    </row>
    <row r="48" s="5" customFormat="1" ht="12" customHeight="1" spans="1:9">
      <c r="A48"/>
      <c r="B48" s="97" t="s">
        <v>238</v>
      </c>
      <c r="C48" s="15"/>
      <c r="D48" s="15"/>
      <c r="E48" s="15"/>
      <c r="F48" s="15"/>
      <c r="G48" s="142"/>
      <c r="H48" s="62"/>
      <c r="I48" s="62"/>
    </row>
    <row r="49" s="5" customFormat="1" ht="13.5" customHeight="1" spans="1:9">
      <c r="A49"/>
      <c r="B49" s="15" t="s">
        <v>239</v>
      </c>
      <c r="C49" s="143" t="str">
        <f>箱单!G7</f>
        <v>电汇</v>
      </c>
      <c r="D49" s="141"/>
      <c r="E49" s="15"/>
      <c r="F49" s="15"/>
      <c r="G49" s="144"/>
      <c r="H49" s="62"/>
      <c r="I49" s="62"/>
    </row>
    <row r="50" s="5" customFormat="1" ht="12" customHeight="1" spans="1:9">
      <c r="A50"/>
      <c r="B50" s="15" t="s">
        <v>240</v>
      </c>
      <c r="C50" s="15"/>
      <c r="D50" s="15"/>
      <c r="E50" s="15"/>
      <c r="F50" s="15"/>
      <c r="G50" s="144"/>
      <c r="H50" s="62"/>
      <c r="I50" s="62"/>
    </row>
    <row r="51" s="5" customFormat="1" ht="13.5" customHeight="1" spans="1:9">
      <c r="A51"/>
      <c r="B51" s="15" t="s">
        <v>241</v>
      </c>
      <c r="C51" s="60"/>
      <c r="D51" s="60"/>
      <c r="E51" s="60"/>
      <c r="F51" s="60"/>
      <c r="G51" s="60"/>
      <c r="H51" s="62"/>
      <c r="I51" s="62"/>
    </row>
    <row r="52" s="5" customFormat="1" ht="12" customHeight="1" spans="1:9">
      <c r="A52"/>
      <c r="B52" s="15" t="s">
        <v>242</v>
      </c>
      <c r="C52" s="60"/>
      <c r="D52" s="60"/>
      <c r="E52" s="60"/>
      <c r="F52" s="60"/>
      <c r="G52" s="60"/>
      <c r="H52" s="62"/>
      <c r="I52" s="62"/>
    </row>
    <row r="53" s="5" customFormat="1" ht="13.5" hidden="1" customHeight="1" spans="1:9">
      <c r="A53"/>
      <c r="B53" s="15"/>
      <c r="C53" s="60"/>
      <c r="D53" s="60"/>
      <c r="E53" s="60"/>
      <c r="F53" s="60"/>
      <c r="G53" s="60"/>
      <c r="H53" s="62"/>
      <c r="I53" s="62"/>
    </row>
    <row r="54" s="5" customFormat="1" ht="2.25" customHeight="1" spans="1:9">
      <c r="A54"/>
      <c r="B54" s="15"/>
      <c r="C54" s="15"/>
      <c r="D54" s="15"/>
      <c r="E54" s="15"/>
      <c r="F54" s="15"/>
      <c r="G54" s="15"/>
      <c r="H54" s="62"/>
      <c r="I54" s="62"/>
    </row>
    <row r="55" s="5" customFormat="1" ht="9" customHeight="1" spans="1:9">
      <c r="A55"/>
      <c r="B55" s="15"/>
      <c r="C55" s="15"/>
      <c r="D55" s="15"/>
      <c r="E55" s="15"/>
      <c r="F55" s="15"/>
      <c r="G55" s="15"/>
      <c r="H55" s="62"/>
      <c r="I55" s="62"/>
    </row>
    <row r="56" s="5" customFormat="1" ht="13.5" customHeight="1" spans="1:9">
      <c r="A56"/>
      <c r="B56" s="144" t="s">
        <v>243</v>
      </c>
      <c r="D56" s="15"/>
      <c r="E56" s="7" t="s">
        <v>244</v>
      </c>
      <c r="H56" s="62"/>
      <c r="I56" s="62"/>
    </row>
    <row r="57" s="5" customFormat="1" ht="13.5" customHeight="1" spans="1:9">
      <c r="A57"/>
      <c r="B57" s="145" t="s">
        <v>245</v>
      </c>
      <c r="D57" s="15"/>
      <c r="E57" s="144" t="s">
        <v>246</v>
      </c>
      <c r="H57" s="62"/>
      <c r="I57" s="62"/>
    </row>
    <row r="58" s="5" customFormat="1" ht="13.5" customHeight="1" spans="1:9">
      <c r="A58"/>
      <c r="B58" s="15" t="s">
        <v>247</v>
      </c>
      <c r="D58" s="15"/>
      <c r="E58" s="15" t="s">
        <v>247</v>
      </c>
      <c r="H58" s="62"/>
      <c r="I58" s="62"/>
    </row>
    <row r="59" s="5" customFormat="1" ht="9" customHeight="1" spans="1:9">
      <c r="A59"/>
      <c r="B59" s="7"/>
      <c r="C59" s="7"/>
      <c r="D59" s="7"/>
      <c r="E59" s="7"/>
      <c r="F59" s="7"/>
      <c r="G59" s="7"/>
      <c r="H59" s="62"/>
      <c r="I59" s="62"/>
    </row>
    <row r="60" s="5" customFormat="1" ht="13.5" customHeight="1" spans="1:9">
      <c r="A60"/>
    </row>
    <row r="61" s="5" customFormat="1" ht="13.5" customHeight="1" spans="1:9">
      <c r="A61"/>
    </row>
  </sheetData>
  <mergeCells count="73">
    <mergeCell ref="B2:I2"/>
    <mergeCell ref="H3:I3"/>
    <mergeCell ref="G4:I4"/>
    <mergeCell ref="H5:I5"/>
    <mergeCell ref="H6:I6"/>
    <mergeCell ref="G7:I7"/>
    <mergeCell ref="H8:I8"/>
    <mergeCell ref="G9:I9"/>
    <mergeCell ref="H10:I10"/>
    <mergeCell ref="G11:I11"/>
    <mergeCell ref="H14:I14"/>
    <mergeCell ref="H15:I15"/>
    <mergeCell ref="B16:I16"/>
    <mergeCell ref="B17:C17"/>
    <mergeCell ref="G17:I17"/>
    <mergeCell ref="B18:C18"/>
    <mergeCell ref="G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6:C36"/>
    <mergeCell ref="H36:I36"/>
    <mergeCell ref="B38:E38"/>
    <mergeCell ref="E39:H39"/>
    <mergeCell ref="C44:D44"/>
    <mergeCell ref="C7:C8"/>
    <mergeCell ref="C13:C14"/>
    <mergeCell ref="E7:E8"/>
    <mergeCell ref="E13:E14"/>
    <mergeCell ref="F12:F13"/>
    <mergeCell ref="G12:G13"/>
    <mergeCell ref="G37:G38"/>
    <mergeCell ref="C3:E4"/>
    <mergeCell ref="C5:E6"/>
    <mergeCell ref="C9:E10"/>
    <mergeCell ref="C11:E12"/>
    <mergeCell ref="H12:I13"/>
    <mergeCell ref="H37:I38"/>
    <mergeCell ref="D41:I43"/>
    <mergeCell ref="H44:I45"/>
    <mergeCell ref="C51:G53"/>
    <mergeCell ref="H47:I59"/>
  </mergeCells>
  <pageMargins left="0.2" right="0.2" top="0.28" bottom="0.24" header="0.24" footer="0.08"/>
  <pageSetup paperSize="9" orientation="portrait"/>
  <headerFooter alignWithMargins="0" scaleWithDoc="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34"/>
  <sheetViews>
    <sheetView showZeros="0" zoomScale="110" zoomScaleNormal="110" zoomScaleSheetLayoutView="90" topLeftCell="A4" workbookViewId="0">
      <selection activeCell="F13" sqref="F13"/>
    </sheetView>
  </sheetViews>
  <sheetFormatPr defaultColWidth="9" defaultRowHeight="15.35"/>
  <cols>
    <col min="1" max="1" width="11.5" style="5" customWidth="1"/>
    <col min="2" max="2" width="23" style="5" customWidth="1"/>
    <col min="3" max="3" width="12.25" style="5" customWidth="1"/>
    <col min="4" max="4" width="8.625" style="8" customWidth="1"/>
    <col min="5" max="5" width="4.125" style="9" customWidth="1"/>
    <col min="6" max="6" width="13.5" style="5" customWidth="1"/>
    <col min="7" max="7" width="18.125" style="5" customWidth="1"/>
    <col min="8" max="8" width="11.5" style="5"/>
    <col min="9" max="9" width="9" style="5"/>
    <col min="10" max="10" width="12.625" style="5"/>
    <col min="11" max="16384" width="9" style="5"/>
  </cols>
  <sheetData>
    <row r="1" ht="51" customHeight="1"/>
    <row r="2" s="5" customFormat="1" ht="36" customHeight="1" spans="1:21">
      <c r="B2" s="10" t="s">
        <v>248</v>
      </c>
      <c r="C2" s="10"/>
      <c r="D2" s="10"/>
      <c r="E2" s="11"/>
    </row>
    <row r="3" s="5" customFormat="1" ht="33" customHeight="1" spans="1:21">
      <c r="A3" s="12"/>
      <c r="B3" s="10"/>
      <c r="C3" s="10"/>
      <c r="D3" s="10"/>
      <c r="E3" s="11"/>
      <c r="F3" s="13" t="s">
        <v>249</v>
      </c>
      <c r="G3" s="14">
        <f ca="1">报关单!L3</f>
        <v>46160</v>
      </c>
    </row>
    <row r="4" s="5" customFormat="1" ht="30" customHeight="1" spans="1:21">
      <c r="A4" s="15"/>
      <c r="B4" s="16"/>
      <c r="C4" s="17"/>
      <c r="D4" s="18"/>
      <c r="E4" s="19"/>
      <c r="F4" s="20" t="s">
        <v>250</v>
      </c>
      <c r="G4" s="21" t="str">
        <f>发票!G3</f>
        <v>PK-260512003</v>
      </c>
    </row>
    <row r="5" s="5" customFormat="1" ht="29.25" customHeight="1" spans="1:21">
      <c r="A5" s="13" t="s">
        <v>251</v>
      </c>
      <c r="B5" s="22" t="str">
        <f>发票!C4</f>
        <v>?</v>
      </c>
      <c r="C5" s="22"/>
      <c r="D5" s="22"/>
      <c r="E5" s="22"/>
      <c r="F5" s="20" t="s">
        <v>252</v>
      </c>
      <c r="G5" s="23" t="str">
        <f>发票!G3</f>
        <v>PK-260512003</v>
      </c>
    </row>
    <row r="6" s="5" customFormat="1" ht="11" customHeight="1" spans="1:21">
      <c r="A6" s="24"/>
      <c r="B6" s="25"/>
      <c r="C6" s="25" t="s">
        <v>253</v>
      </c>
      <c r="D6" s="26"/>
      <c r="E6" s="27"/>
      <c r="F6" s="28"/>
      <c r="G6" s="29"/>
      <c r="I6" s="8"/>
    </row>
    <row r="7" s="5" customFormat="1" ht="46.9" spans="1:21">
      <c r="A7" s="30" t="s">
        <v>254</v>
      </c>
      <c r="B7" s="31"/>
      <c r="C7" s="32" t="s">
        <v>255</v>
      </c>
      <c r="D7" s="26" t="s">
        <v>256</v>
      </c>
      <c r="E7" s="33"/>
      <c r="F7" s="34" t="s">
        <v>257</v>
      </c>
      <c r="G7" s="35" t="str">
        <f>报关单!Y4</f>
        <v>电汇</v>
      </c>
      <c r="H7" s="6"/>
    </row>
    <row r="8" s="5" customFormat="1" ht="4" customHeight="1" spans="1:21">
      <c r="A8" s="30"/>
      <c r="B8" s="36"/>
      <c r="C8" s="32"/>
      <c r="D8" s="26"/>
      <c r="E8" s="33"/>
      <c r="F8" s="34"/>
      <c r="G8" s="37"/>
      <c r="H8" s="6"/>
    </row>
    <row r="9" s="6" customFormat="1" ht="30" customHeight="1" spans="1:21">
      <c r="A9" s="38" t="s">
        <v>258</v>
      </c>
      <c r="B9" s="39" t="s">
        <v>259</v>
      </c>
      <c r="C9" s="40" t="s">
        <v>260</v>
      </c>
      <c r="D9" s="39" t="s">
        <v>261</v>
      </c>
      <c r="E9" s="41"/>
      <c r="F9" s="39" t="s">
        <v>262</v>
      </c>
      <c r="G9" s="39" t="s">
        <v>263</v>
      </c>
      <c r="N9" s="42"/>
      <c r="O9" s="43"/>
      <c r="P9" s="44"/>
      <c r="Q9" s="44"/>
      <c r="R9" s="45"/>
      <c r="S9" s="45"/>
      <c r="T9" s="45"/>
      <c r="U9" s="45"/>
    </row>
    <row r="10" s="7" customFormat="1" ht="30" customHeight="1" spans="1:21">
      <c r="A10" s="46">
        <f>发票!A9</f>
        <v>0</v>
      </c>
      <c r="B10" s="47" t="str">
        <f ca="1">发票!C9</f>
        <v>碱性电池</v>
      </c>
      <c r="C10" s="48">
        <v>7</v>
      </c>
      <c r="D10" s="49">
        <f ca="1">发票!D9</f>
        <v>4032</v>
      </c>
      <c r="E10" s="50" t="str">
        <f ca="1">发票!E9</f>
        <v>个</v>
      </c>
      <c r="F10" s="51">
        <f>C10*8.2</f>
        <v>57.4</v>
      </c>
      <c r="G10" s="48">
        <f>F10-C10/2</f>
        <v>53.9</v>
      </c>
      <c r="H10" s="52">
        <f ca="1">G10/D10</f>
        <v>0.0133680555555556</v>
      </c>
      <c r="I10" s="7">
        <f>1800/1000*3.7</f>
        <v>6.66</v>
      </c>
      <c r="J10" s="7">
        <f ca="1">I10/H10</f>
        <v>498.202597402596</v>
      </c>
      <c r="N10" s="42"/>
      <c r="O10" s="43"/>
      <c r="P10" s="44"/>
      <c r="Q10" s="44"/>
      <c r="R10" s="45"/>
      <c r="S10" s="45"/>
      <c r="T10" s="45"/>
      <c r="U10" s="45"/>
    </row>
    <row r="11" s="7" customFormat="1" ht="30" customHeight="1" spans="1:21">
      <c r="A11" s="46"/>
      <c r="B11" s="47" t="str">
        <f ca="1">发票!C10</f>
        <v>碱性电池</v>
      </c>
      <c r="C11" s="48">
        <v>7</v>
      </c>
      <c r="D11" s="49">
        <f ca="1">发票!D10</f>
        <v>4032</v>
      </c>
      <c r="E11" s="50" t="str">
        <f ca="1">发票!E10</f>
        <v>个</v>
      </c>
      <c r="F11" s="51">
        <f>C11*15.4</f>
        <v>107.8</v>
      </c>
      <c r="G11" s="48">
        <f>F11-C11/2</f>
        <v>104.3</v>
      </c>
      <c r="H11" s="52"/>
      <c r="N11" s="42"/>
      <c r="O11" s="43"/>
      <c r="P11" s="44"/>
      <c r="Q11" s="44"/>
      <c r="R11" s="45"/>
      <c r="S11" s="45"/>
      <c r="T11" s="45"/>
      <c r="U11" s="45"/>
    </row>
    <row r="12" s="7" customFormat="1" ht="30" customHeight="1" spans="1:21">
      <c r="A12" s="46"/>
      <c r="B12" s="47" t="str">
        <f ca="1">发票!C11</f>
        <v>碱性电池</v>
      </c>
      <c r="C12" s="48">
        <v>2</v>
      </c>
      <c r="D12" s="49">
        <f ca="1">发票!D11</f>
        <v>2000</v>
      </c>
      <c r="E12" s="50"/>
      <c r="F12" s="51">
        <f>C12*10</f>
        <v>20</v>
      </c>
      <c r="G12" s="48">
        <f>F12-C12/2</f>
        <v>19</v>
      </c>
      <c r="H12" s="52"/>
      <c r="N12" s="42"/>
      <c r="O12" s="43"/>
      <c r="P12" s="44"/>
      <c r="Q12" s="44"/>
      <c r="R12" s="45"/>
      <c r="S12" s="45"/>
      <c r="T12" s="45"/>
      <c r="U12" s="45"/>
    </row>
    <row r="13" s="7" customFormat="1" ht="30" customHeight="1" spans="1:21">
      <c r="A13" s="46"/>
      <c r="B13" s="47" t="str">
        <f ca="1">发票!C12</f>
        <v>碱性电池</v>
      </c>
      <c r="C13" s="48">
        <v>2</v>
      </c>
      <c r="D13" s="49">
        <f ca="1">发票!D12</f>
        <v>2000</v>
      </c>
      <c r="E13" s="50"/>
      <c r="F13" s="51">
        <f>C13*5.9</f>
        <v>11.8</v>
      </c>
      <c r="G13" s="48">
        <f>F13-C13/2</f>
        <v>10.8</v>
      </c>
      <c r="H13" s="52"/>
    </row>
    <row r="14" s="7" customFormat="1" ht="30" customHeight="1" spans="1:21">
      <c r="A14" s="46"/>
      <c r="B14" s="47" t="str">
        <f ca="1">发票!C13</f>
        <v>锂锰扣式电池</v>
      </c>
      <c r="C14" s="48">
        <v>1</v>
      </c>
      <c r="D14" s="49">
        <f ca="1">发票!D13</f>
        <v>3000</v>
      </c>
      <c r="E14" s="50"/>
      <c r="F14" s="51">
        <f>15</f>
        <v>15</v>
      </c>
      <c r="G14" s="48">
        <f>F14-C14/2</f>
        <v>14.5</v>
      </c>
      <c r="H14" s="52">
        <f>80*9.3</f>
        <v>744</v>
      </c>
    </row>
    <row r="15" s="7" customFormat="1" ht="30" customHeight="1" spans="1:21">
      <c r="A15" s="46"/>
      <c r="B15" s="47">
        <f ca="1">发票!C14</f>
        <v>0</v>
      </c>
      <c r="C15" s="48"/>
      <c r="D15" s="49"/>
      <c r="E15" s="50"/>
      <c r="F15" s="51"/>
      <c r="G15" s="48"/>
      <c r="H15" s="52"/>
    </row>
    <row r="16" s="7" customFormat="1" ht="30" customHeight="1" spans="1:21">
      <c r="A16" s="46"/>
      <c r="B16" s="47">
        <f ca="1">发票!C15</f>
        <v>0</v>
      </c>
      <c r="C16" s="48"/>
      <c r="D16" s="49">
        <f ca="1">发票!D15</f>
        <v>0</v>
      </c>
      <c r="E16" s="50"/>
      <c r="F16" s="51"/>
      <c r="G16" s="48">
        <f>F16-C16</f>
        <v>0</v>
      </c>
      <c r="H16" s="52"/>
    </row>
    <row r="17" s="7" customFormat="1" ht="30" customHeight="1" spans="1:8">
      <c r="A17" s="46"/>
      <c r="B17" s="47">
        <f ca="1">发票!C16</f>
        <v>0</v>
      </c>
      <c r="C17" s="48"/>
      <c r="D17" s="49"/>
      <c r="E17" s="50"/>
      <c r="F17" s="51"/>
      <c r="G17" s="48"/>
      <c r="H17" s="52"/>
    </row>
    <row r="18" s="7" customFormat="1" ht="30" customHeight="1" spans="1:8">
      <c r="A18" s="46"/>
      <c r="B18" s="47">
        <f ca="1">发票!C20</f>
        <v>0</v>
      </c>
      <c r="C18" s="48">
        <f ca="1">OFFSET(报关单!$V$1,ROW(报关单!V13)*3+16,0)</f>
        <v>0</v>
      </c>
      <c r="D18" s="49">
        <f ca="1">发票!D21</f>
        <v>0</v>
      </c>
      <c r="E18" s="50">
        <f ca="1">发票!E20</f>
        <v>0</v>
      </c>
      <c r="F18" s="51">
        <f ca="1">OFFSET(报关单!$U$1,ROW(报关单!T13)*3+16,0)</f>
        <v>0</v>
      </c>
      <c r="G18" s="48">
        <f ca="1">OFFSET(报关单!$T$1,ROW(报关单!T13)*3+16,0)</f>
        <v>0</v>
      </c>
      <c r="H18" s="52"/>
    </row>
    <row r="19" s="7" customFormat="1" ht="30" customHeight="1" spans="1:8">
      <c r="A19" s="46"/>
      <c r="B19" s="47">
        <f ca="1">发票!C21</f>
        <v>0</v>
      </c>
      <c r="C19" s="48">
        <f ca="1">OFFSET(报关单!$V$1,ROW(报关单!V14)*3+16,0)</f>
        <v>0</v>
      </c>
      <c r="D19" s="49">
        <f ca="1">发票!D21</f>
        <v>0</v>
      </c>
      <c r="E19" s="50">
        <f ca="1">发票!E21</f>
        <v>0</v>
      </c>
      <c r="F19" s="51">
        <f ca="1">OFFSET(报关单!$U$1,ROW(报关单!T14)*3+16,0)</f>
        <v>0</v>
      </c>
      <c r="G19" s="48">
        <f ca="1">OFFSET(报关单!$T$1,ROW(报关单!T14)*3+16,0)</f>
        <v>0</v>
      </c>
      <c r="H19" s="52"/>
    </row>
    <row r="20" s="7" customFormat="1" ht="30" customHeight="1" spans="1:8">
      <c r="A20" s="46"/>
      <c r="B20" s="47">
        <f ca="1">发票!C22</f>
        <v>0</v>
      </c>
      <c r="C20" s="48">
        <f ca="1">OFFSET(报关单!$V$1,ROW(报关单!T15)*3+16,0)</f>
        <v>0</v>
      </c>
      <c r="D20" s="49">
        <f ca="1">发票!D22</f>
        <v>0</v>
      </c>
      <c r="E20" s="50">
        <f ca="1">发票!E22</f>
        <v>0</v>
      </c>
      <c r="F20" s="51"/>
      <c r="G20" s="48"/>
      <c r="H20" s="52"/>
    </row>
    <row r="21" s="6" customFormat="1" ht="29" customHeight="1" spans="1:8">
      <c r="A21" s="53" t="s">
        <v>264</v>
      </c>
      <c r="B21" s="54"/>
      <c r="C21" s="55">
        <f ca="1">SUM(C10:C20)</f>
        <v>19</v>
      </c>
      <c r="D21" s="56">
        <f ca="1">SUM(D10:D20)</f>
        <v>15064</v>
      </c>
      <c r="E21" s="57"/>
      <c r="F21" s="58">
        <f ca="1">SUM(F10:F20)</f>
        <v>212</v>
      </c>
      <c r="G21" s="58">
        <f ca="1">SUM(G10:G20)</f>
        <v>202.5</v>
      </c>
    </row>
    <row r="22" s="5" customFormat="1" ht="19" customHeight="1" spans="1:8">
      <c r="A22" s="59" t="s">
        <v>165</v>
      </c>
      <c r="B22" s="33"/>
      <c r="C22" s="33"/>
      <c r="D22" s="60"/>
      <c r="E22" s="33"/>
      <c r="F22" s="33"/>
      <c r="G22" s="33"/>
      <c r="H22" s="6"/>
    </row>
    <row r="23" s="5" customFormat="1" ht="19" customHeight="1" spans="1:8">
      <c r="A23" s="59"/>
      <c r="B23" s="33"/>
      <c r="C23" s="33"/>
      <c r="D23" s="60"/>
      <c r="E23" s="33"/>
      <c r="F23" s="33"/>
      <c r="G23" s="33"/>
      <c r="H23" s="6"/>
    </row>
    <row r="24" s="5" customFormat="1" spans="1:8">
      <c r="A24" s="7"/>
      <c r="B24" s="7"/>
      <c r="C24" s="7"/>
      <c r="D24" s="60"/>
      <c r="E24" s="61"/>
      <c r="F24" s="7"/>
      <c r="G24" s="7"/>
      <c r="H24" s="6"/>
    </row>
    <row r="25" s="5" customFormat="1" spans="1:8">
      <c r="A25" s="7"/>
      <c r="B25" s="7"/>
      <c r="C25" s="7"/>
      <c r="D25" s="62"/>
      <c r="E25" s="61"/>
      <c r="F25" s="7"/>
      <c r="G25" s="7"/>
      <c r="H25" s="6"/>
    </row>
    <row r="26" s="5" customFormat="1" spans="1:8">
      <c r="A26" s="7"/>
      <c r="B26" s="7"/>
      <c r="C26" s="7"/>
      <c r="D26" s="62"/>
      <c r="E26" s="61"/>
      <c r="F26" s="7"/>
      <c r="G26" s="7"/>
      <c r="H26" s="6"/>
    </row>
    <row r="27" s="5" customFormat="1" spans="1:8">
      <c r="A27" s="7"/>
      <c r="B27" s="7"/>
      <c r="C27" s="7"/>
      <c r="D27" s="62"/>
      <c r="E27" s="61"/>
      <c r="F27" s="7"/>
      <c r="G27" s="7"/>
    </row>
    <row r="28" s="5" customFormat="1" spans="1:8">
      <c r="A28" s="7"/>
      <c r="B28" s="7"/>
      <c r="C28" s="7"/>
      <c r="D28" s="62"/>
      <c r="E28" s="61"/>
      <c r="F28" s="7"/>
      <c r="G28" s="7"/>
    </row>
    <row r="29" s="5" customFormat="1" spans="1:8">
      <c r="A29" s="7"/>
      <c r="B29" s="7"/>
      <c r="C29" s="7"/>
      <c r="D29" s="62"/>
      <c r="E29" s="61"/>
      <c r="F29" s="7"/>
      <c r="G29" s="7"/>
    </row>
    <row r="30" s="5" customFormat="1" spans="1:8">
      <c r="A30" s="7"/>
      <c r="B30" s="7"/>
      <c r="C30" s="7"/>
      <c r="D30" s="62"/>
      <c r="E30" s="61"/>
      <c r="F30" s="7"/>
      <c r="G30" s="7"/>
    </row>
    <row r="31" s="5" customFormat="1" spans="1:8">
      <c r="A31" s="7"/>
      <c r="B31" s="7"/>
      <c r="C31" s="7"/>
      <c r="D31" s="62"/>
      <c r="E31" s="61"/>
      <c r="F31" s="7"/>
      <c r="G31" s="7"/>
    </row>
    <row r="32" s="5" customFormat="1" spans="1:8">
      <c r="A32" s="7"/>
      <c r="B32" s="7"/>
      <c r="C32" s="7"/>
      <c r="D32" s="62"/>
      <c r="E32" s="61"/>
      <c r="F32" s="7"/>
      <c r="G32" s="7"/>
    </row>
    <row r="33" s="5" customFormat="1" spans="1:7">
      <c r="A33" s="7"/>
      <c r="B33" s="7"/>
      <c r="C33" s="7"/>
      <c r="D33" s="62"/>
      <c r="E33" s="61"/>
      <c r="F33" s="7"/>
      <c r="G33" s="7"/>
    </row>
    <row r="34" s="5" customFormat="1" spans="1:7">
      <c r="A34" s="7"/>
      <c r="B34" s="7"/>
      <c r="C34" s="7"/>
      <c r="D34" s="62"/>
      <c r="E34" s="61"/>
      <c r="F34" s="7"/>
      <c r="G34" s="7"/>
    </row>
  </sheetData>
  <mergeCells count="8">
    <mergeCell ref="B5:E5"/>
    <mergeCell ref="D6:E6"/>
    <mergeCell ref="D7:E7"/>
    <mergeCell ref="D9:E9"/>
    <mergeCell ref="A10:A20"/>
    <mergeCell ref="A22:A23"/>
    <mergeCell ref="B2:E3"/>
    <mergeCell ref="B22:G23"/>
  </mergeCells>
  <pageMargins left="0.2" right="0.16" top="0.24" bottom="0.2" header="0.2" footer="0.08"/>
  <pageSetup paperSize="9" scale="53"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topLeftCell="A70" workbookViewId="0">
      <selection activeCell="B6" sqref="B6"/>
    </sheetView>
  </sheetViews>
  <sheetFormatPr defaultColWidth="9" defaultRowHeight="15.75" outlineLevelCol="1"/>
  <cols>
    <col min="1" max="1" width="22.125" style="1" customWidth="1"/>
    <col min="2" max="2" width="179.25" style="1" customWidth="1"/>
    <col min="3" max="16384" width="9" style="1"/>
  </cols>
  <sheetData>
    <row r="1" s="1" customFormat="1" spans="1:2">
      <c r="A1" s="1" t="s">
        <v>265</v>
      </c>
      <c r="B1" s="1" t="s">
        <v>266</v>
      </c>
    </row>
    <row r="3" s="1" customFormat="1" spans="1:2">
      <c r="A3" s="1" t="s">
        <v>267</v>
      </c>
      <c r="B3" s="1" t="s">
        <v>268</v>
      </c>
    </row>
    <row r="5" s="1" customFormat="1" spans="1:2">
      <c r="A5" s="2" t="s">
        <v>269</v>
      </c>
      <c r="B5" s="1" t="s">
        <v>270</v>
      </c>
    </row>
    <row r="7" s="1" customFormat="1" spans="1:2">
      <c r="A7" s="1" t="s">
        <v>54</v>
      </c>
      <c r="B7" s="1" t="s">
        <v>271</v>
      </c>
    </row>
    <row r="9" s="1" customFormat="1" spans="1:2">
      <c r="A9" s="2" t="s">
        <v>272</v>
      </c>
      <c r="B9" s="2" t="s">
        <v>273</v>
      </c>
    </row>
    <row r="11" s="1" customFormat="1" spans="1:2">
      <c r="A11" s="2" t="s">
        <v>274</v>
      </c>
      <c r="B11" s="3" t="s">
        <v>275</v>
      </c>
    </row>
    <row r="13" s="1" customFormat="1" spans="1:2">
      <c r="A13" s="1" t="s">
        <v>276</v>
      </c>
      <c r="B13" s="1" t="s">
        <v>277</v>
      </c>
    </row>
    <row r="15" s="1" customFormat="1" spans="1:2">
      <c r="A15" s="1" t="s">
        <v>278</v>
      </c>
      <c r="B15" s="1" t="s">
        <v>279</v>
      </c>
    </row>
    <row r="17" s="1" customFormat="1" spans="1:2">
      <c r="A17" s="1" t="s">
        <v>74</v>
      </c>
      <c r="B17" s="1" t="s">
        <v>280</v>
      </c>
    </row>
    <row r="19" s="1" customFormat="1" spans="1:2">
      <c r="A19" s="3" t="s">
        <v>281</v>
      </c>
      <c r="B19" s="3" t="s">
        <v>282</v>
      </c>
    </row>
    <row r="21" s="1" customFormat="1" spans="1:2">
      <c r="A21" s="1" t="s">
        <v>82</v>
      </c>
      <c r="B21" s="1" t="s">
        <v>283</v>
      </c>
    </row>
    <row r="23" s="1" customFormat="1" spans="1:2">
      <c r="A23" s="4" t="s">
        <v>83</v>
      </c>
      <c r="B23" s="3" t="s">
        <v>284</v>
      </c>
    </row>
    <row r="25" s="1" customFormat="1" spans="1:2">
      <c r="A25" s="1" t="s">
        <v>285</v>
      </c>
      <c r="B25" s="1" t="s">
        <v>286</v>
      </c>
    </row>
    <row r="27" s="1" customFormat="1" spans="1:2">
      <c r="A27" s="1" t="s">
        <v>287</v>
      </c>
      <c r="B27" s="1" t="s">
        <v>288</v>
      </c>
    </row>
    <row r="29" s="1" customFormat="1" spans="1:2">
      <c r="A29" s="2" t="s">
        <v>289</v>
      </c>
      <c r="B29" s="3" t="s">
        <v>290</v>
      </c>
    </row>
    <row r="31" s="1" customFormat="1" spans="1:2">
      <c r="A31" s="1" t="s">
        <v>291</v>
      </c>
      <c r="B31" s="3" t="s">
        <v>292</v>
      </c>
    </row>
    <row r="33" s="1" customFormat="1" spans="1:2">
      <c r="A33" s="1" t="s">
        <v>293</v>
      </c>
      <c r="B33" s="1" t="s">
        <v>294</v>
      </c>
    </row>
    <row r="35" s="1" customFormat="1" spans="1:2">
      <c r="A35" s="1" t="s">
        <v>295</v>
      </c>
      <c r="B35" s="1" t="s">
        <v>296</v>
      </c>
    </row>
    <row r="37" s="1" customFormat="1" spans="1:2">
      <c r="A37" s="1" t="s">
        <v>94</v>
      </c>
      <c r="B37" s="1" t="s">
        <v>297</v>
      </c>
    </row>
    <row r="39" s="1" customFormat="1" spans="1:2">
      <c r="A39" s="1" t="s">
        <v>95</v>
      </c>
      <c r="B39" s="1" t="s">
        <v>298</v>
      </c>
    </row>
    <row r="41" s="1" customFormat="1" spans="1:2">
      <c r="A41" s="1" t="s">
        <v>96</v>
      </c>
      <c r="B41" s="1" t="s">
        <v>299</v>
      </c>
    </row>
    <row r="43" s="1" customFormat="1" spans="1:2">
      <c r="A43" s="1" t="s">
        <v>97</v>
      </c>
      <c r="B43" s="1" t="s">
        <v>300</v>
      </c>
    </row>
    <row r="45" s="1" customFormat="1" spans="1:2">
      <c r="A45" s="1" t="s">
        <v>98</v>
      </c>
      <c r="B45" s="1" t="s">
        <v>301</v>
      </c>
    </row>
    <row r="47" s="1" customFormat="1" spans="1:2">
      <c r="A47" s="1" t="s">
        <v>100</v>
      </c>
      <c r="B47" s="1" t="s">
        <v>302</v>
      </c>
    </row>
    <row r="49" s="1" customFormat="1" spans="1:2">
      <c r="A49" s="1" t="s">
        <v>101</v>
      </c>
      <c r="B49" s="1" t="s">
        <v>303</v>
      </c>
    </row>
    <row r="51" s="1" customFormat="1" spans="1:2">
      <c r="A51" s="1" t="s">
        <v>102</v>
      </c>
      <c r="B51" s="1" t="s">
        <v>304</v>
      </c>
    </row>
    <row r="53" s="1" customFormat="1" spans="1:2">
      <c r="A53" s="1" t="s">
        <v>109</v>
      </c>
      <c r="B53" s="1" t="s">
        <v>305</v>
      </c>
    </row>
    <row r="55" s="1" customFormat="1" spans="1:2">
      <c r="A55" s="1" t="s">
        <v>306</v>
      </c>
      <c r="B55" s="1" t="s">
        <v>307</v>
      </c>
    </row>
    <row r="57" s="1" customFormat="1" spans="1:2">
      <c r="A57" s="1" t="s">
        <v>129</v>
      </c>
      <c r="B57" s="1" t="s">
        <v>308</v>
      </c>
    </row>
    <row r="59" s="1" customFormat="1" spans="1:2">
      <c r="A59" s="2" t="s">
        <v>130</v>
      </c>
      <c r="B59" s="2" t="s">
        <v>309</v>
      </c>
    </row>
    <row r="61" s="1" customFormat="1" spans="1:2">
      <c r="A61" s="1" t="s">
        <v>131</v>
      </c>
      <c r="B61" s="1" t="s">
        <v>310</v>
      </c>
    </row>
    <row r="63" s="1" customFormat="1" spans="1:2">
      <c r="A63" s="4" t="s">
        <v>177</v>
      </c>
      <c r="B63" s="1" t="s">
        <v>311</v>
      </c>
    </row>
    <row r="65" s="1" customFormat="1" spans="1:2">
      <c r="A65" s="4" t="s">
        <v>178</v>
      </c>
      <c r="B65" s="1" t="s">
        <v>312</v>
      </c>
    </row>
    <row r="67" s="1" customFormat="1" spans="1:2">
      <c r="A67" s="1" t="s">
        <v>132</v>
      </c>
      <c r="B67" s="3" t="s">
        <v>313</v>
      </c>
    </row>
    <row r="69" s="1" customFormat="1" spans="1:2">
      <c r="A69" s="1" t="s">
        <v>314</v>
      </c>
      <c r="B69" s="3" t="s">
        <v>315</v>
      </c>
    </row>
    <row r="71" s="1" customFormat="1" spans="1:2">
      <c r="A71" s="1" t="s">
        <v>316</v>
      </c>
      <c r="B71" s="3" t="s">
        <v>317</v>
      </c>
    </row>
    <row r="73" s="1" customFormat="1" spans="1:2">
      <c r="A73" s="1" t="s">
        <v>318</v>
      </c>
      <c r="B73" s="1" t="s">
        <v>319</v>
      </c>
    </row>
    <row r="75" s="1" customFormat="1" spans="1:2">
      <c r="A75" s="1" t="s">
        <v>134</v>
      </c>
      <c r="B75" s="1" t="s">
        <v>320</v>
      </c>
    </row>
    <row r="77" s="1" customFormat="1" spans="1:2">
      <c r="A77" s="1" t="s">
        <v>135</v>
      </c>
      <c r="B77" s="3" t="s">
        <v>321</v>
      </c>
    </row>
    <row r="79" s="1" customFormat="1" spans="1:2">
      <c r="A79" s="1" t="s">
        <v>322</v>
      </c>
      <c r="B79" s="1" t="s">
        <v>323</v>
      </c>
    </row>
    <row r="81" s="1" customFormat="1" spans="1:2">
      <c r="A81" s="1" t="s">
        <v>324</v>
      </c>
      <c r="B81" s="3" t="s">
        <v>325</v>
      </c>
    </row>
    <row r="83" s="1" customFormat="1" spans="1:2">
      <c r="A83" s="1" t="s">
        <v>137</v>
      </c>
      <c r="B83" s="1" t="s">
        <v>326</v>
      </c>
    </row>
    <row r="85" s="1" customFormat="1" spans="1:2">
      <c r="A85" s="4" t="s">
        <v>327</v>
      </c>
      <c r="B85" s="2" t="s">
        <v>328</v>
      </c>
    </row>
    <row r="86" s="1" customFormat="1" spans="1:2">
      <c r="A86" s="4"/>
    </row>
    <row r="87" s="1" customFormat="1" spans="1:2">
      <c r="A87" s="4" t="s">
        <v>329</v>
      </c>
      <c r="B87" s="2" t="s">
        <v>330</v>
      </c>
    </row>
    <row r="88" s="1" customFormat="1" spans="1:2">
      <c r="A88" s="4"/>
    </row>
    <row r="89" s="1" customFormat="1" spans="1:2">
      <c r="A89" s="4" t="s">
        <v>331</v>
      </c>
      <c r="B89" s="2" t="s">
        <v>332</v>
      </c>
    </row>
    <row r="90" s="1" customFormat="1" spans="1:2">
      <c r="A90" s="2"/>
    </row>
    <row r="91" s="1" customFormat="1" spans="1:2">
      <c r="A91" s="2" t="s">
        <v>333</v>
      </c>
      <c r="B91" s="1" t="s">
        <v>334</v>
      </c>
    </row>
  </sheetData>
  <pageMargins left="0.75" right="0.75" top="1" bottom="1" header="0.51" footer="0.5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G24" sqref="G24"/>
    </sheetView>
  </sheetViews>
  <sheetFormatPr defaultColWidth="9" defaultRowHeight="15.7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8</vt:i4>
      </vt:variant>
    </vt:vector>
  </HeadingPairs>
  <TitlesOfParts>
    <vt:vector size="8" baseType="lpstr">
      <vt:lpstr>委托书</vt:lpstr>
      <vt:lpstr>报关单</vt:lpstr>
      <vt:lpstr>发票</vt:lpstr>
      <vt:lpstr>申报要素</vt:lpstr>
      <vt:lpstr>合同</vt:lpstr>
      <vt:lpstr>箱单</vt:lpstr>
      <vt:lpstr>填制规范</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MRS.曳晨</cp:lastModifiedBy>
  <dcterms:created xsi:type="dcterms:W3CDTF">2018-07-03T02:44:00Z</dcterms:created>
  <dcterms:modified xsi:type="dcterms:W3CDTF">2026-05-18T10:23:27Z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CAD92373531142AFA68154499056FFE1_13</vt:lpwstr>
  </property>
  <property fmtid="{D5CDD505-2E9C-101B-9397-08002B2CF9AE}" pid="4" name="CalculationRule">
    <vt:i4>0</vt:i4>
  </property>
</Properties>
</file>