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41" documentId="13_ncr:1_{337E1672-D681-43B7-8DF3-086962C43275}" xr6:coauthVersionLast="46" xr6:coauthVersionMax="46" xr10:uidLastSave="{11898C4C-B210-41E2-BA82-A0056B319DEC}"/>
  <bookViews>
    <workbookView xWindow="10005" yWindow="3675" windowWidth="22755" windowHeight="11835" activeTab="2" xr2:uid="{00000000-000D-0000-FFFF-FFFF00000000}"/>
  </bookViews>
  <sheets>
    <sheet name="AIBN" sheetId="1" r:id="rId1"/>
    <sheet name="BPO" sheetId="2" r:id="rId2"/>
    <sheet name="Azobis(cyclohexanecarbonitrile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G3" i="3"/>
  <c r="G4" i="3"/>
  <c r="G5" i="3"/>
  <c r="G6" i="3"/>
  <c r="G7" i="3"/>
  <c r="G8" i="3"/>
  <c r="G9" i="3"/>
  <c r="G10" i="3"/>
  <c r="G2" i="3"/>
  <c r="H2" i="3" s="1"/>
  <c r="D5" i="3"/>
  <c r="B5" i="3"/>
  <c r="D4" i="3"/>
  <c r="B4" i="3"/>
  <c r="D3" i="3"/>
  <c r="B3" i="3"/>
  <c r="D2" i="3"/>
  <c r="B2" i="3"/>
  <c r="G9" i="1"/>
  <c r="H9" i="1"/>
  <c r="G8" i="1"/>
  <c r="H8" i="1" s="1"/>
  <c r="G12" i="2"/>
  <c r="H12" i="2"/>
  <c r="G11" i="2"/>
  <c r="H11" i="2" s="1"/>
  <c r="G10" i="2"/>
  <c r="H10" i="2" s="1"/>
  <c r="G9" i="2"/>
  <c r="H9" i="2" s="1"/>
  <c r="G8" i="2"/>
  <c r="H8" i="2" s="1"/>
  <c r="G3" i="2"/>
  <c r="G4" i="2"/>
  <c r="G5" i="2"/>
  <c r="G6" i="2"/>
  <c r="G7" i="2"/>
  <c r="G2" i="2"/>
  <c r="H2" i="2" s="1"/>
  <c r="C3" i="2"/>
  <c r="D3" i="2" s="1"/>
  <c r="H7" i="2"/>
  <c r="H6" i="2"/>
  <c r="H5" i="2"/>
  <c r="D5" i="2"/>
  <c r="B5" i="2"/>
  <c r="H4" i="2"/>
  <c r="D4" i="2"/>
  <c r="B4" i="2"/>
  <c r="H3" i="2"/>
  <c r="B3" i="2"/>
  <c r="D2" i="2"/>
  <c r="B2" i="2"/>
  <c r="G3" i="1" l="1"/>
  <c r="H3" i="1" s="1"/>
  <c r="G4" i="1"/>
  <c r="H4" i="1" s="1"/>
  <c r="G5" i="1"/>
  <c r="H5" i="1" s="1"/>
  <c r="G6" i="1"/>
  <c r="H6" i="1" s="1"/>
  <c r="G7" i="1"/>
  <c r="H7" i="1" s="1"/>
  <c r="G2" i="1"/>
  <c r="H2" i="1" s="1"/>
  <c r="D3" i="1"/>
  <c r="D4" i="1"/>
  <c r="D5" i="1"/>
  <c r="D2" i="1"/>
  <c r="B3" i="1"/>
  <c r="B4" i="1"/>
  <c r="B5" i="1"/>
  <c r="B2" i="1"/>
</calcChain>
</file>

<file path=xl/sharedStrings.xml><?xml version="1.0" encoding="utf-8"?>
<sst xmlns="http://schemas.openxmlformats.org/spreadsheetml/2006/main" count="22" uniqueCount="7">
  <si>
    <t>kd</t>
  </si>
  <si>
    <t>T (oC)</t>
  </si>
  <si>
    <t>1/T (1/K)</t>
  </si>
  <si>
    <t>ln(kd)</t>
  </si>
  <si>
    <t>T(oC)</t>
  </si>
  <si>
    <t>t1/2 (h)</t>
  </si>
  <si>
    <t>https://www.sigmaaldrich.com/content/dam/sigma-aldrich/docs/Aldrich/General_Information/thermal_initiators.pdf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</si>
</sst>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" fillId="0" borderId="0" xfId="1"/>
    <xf numFmtId="0" fontId="2" fillId="2" borderId="0" xfId="0" applyFont="1" applyFill="1"/>
    <xf numFmtId="11" fontId="2" fillId="2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4822615923009622E-2"/>
                  <c:y val="-0.402916666666666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AIBN!$B$2:$B$5</c:f>
              <c:numCache>
                <c:formatCode>General</c:formatCode>
                <c:ptCount val="4"/>
                <c:pt idx="0">
                  <c:v>3.0959752321981426E-3</c:v>
                </c:pt>
                <c:pt idx="1">
                  <c:v>2.9585798816568047E-3</c:v>
                </c:pt>
                <c:pt idx="2">
                  <c:v>2.9154518950437317E-3</c:v>
                </c:pt>
                <c:pt idx="3">
                  <c:v>2.6809651474530832E-3</c:v>
                </c:pt>
              </c:numCache>
            </c:numRef>
          </c:xVal>
          <c:yVal>
            <c:numRef>
              <c:f>AIBN!$D$2:$D$5</c:f>
              <c:numCache>
                <c:formatCode>General</c:formatCode>
                <c:ptCount val="4"/>
                <c:pt idx="0">
                  <c:v>-13.027053197600004</c:v>
                </c:pt>
                <c:pt idx="1">
                  <c:v>-10.871071578797833</c:v>
                </c:pt>
                <c:pt idx="2">
                  <c:v>-10.349774655164548</c:v>
                </c:pt>
                <c:pt idx="3">
                  <c:v>-6.5022901708739722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A-43D9-99A6-7C18448B0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670640"/>
        <c:axId val="1436528592"/>
      </c:scatterChart>
      <c:valAx>
        <c:axId val="143967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528592"/>
        <c:crosses val="autoZero"/>
        <c:crossBetween val="midCat"/>
      </c:valAx>
      <c:valAx>
        <c:axId val="14365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67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BPO!$B$2:$B$5</c:f>
              <c:numCache>
                <c:formatCode>General</c:formatCode>
                <c:ptCount val="4"/>
                <c:pt idx="0">
                  <c:v>3.003003003003003E-3</c:v>
                </c:pt>
                <c:pt idx="1">
                  <c:v>2.9154518950437317E-3</c:v>
                </c:pt>
                <c:pt idx="2">
                  <c:v>2.8490028490028491E-3</c:v>
                </c:pt>
                <c:pt idx="3">
                  <c:v>2.6809651474530832E-3</c:v>
                </c:pt>
              </c:numCache>
            </c:numRef>
          </c:xVal>
          <c:yVal>
            <c:numRef>
              <c:f>BPO!$D$2:$D$5</c:f>
              <c:numCache>
                <c:formatCode>General</c:formatCode>
                <c:ptCount val="4"/>
                <c:pt idx="0">
                  <c:v>-13.122363377404328</c:v>
                </c:pt>
                <c:pt idx="1">
                  <c:v>-10.857787138019912</c:v>
                </c:pt>
                <c:pt idx="2">
                  <c:v>-10.680016342035124</c:v>
                </c:pt>
                <c:pt idx="3">
                  <c:v>-7.6009024595420822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CF-4BFB-B4FF-897A5EF01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057359"/>
        <c:axId val="1435567647"/>
      </c:scatterChart>
      <c:valAx>
        <c:axId val="143505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567647"/>
        <c:crosses val="autoZero"/>
        <c:crossBetween val="midCat"/>
      </c:valAx>
      <c:valAx>
        <c:axId val="143556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05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4618110236220472E-2"/>
                  <c:y val="-0.134660979877515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'Azobis(cyclohexanecarbonitrile)'!$B$2:$B$5</c:f>
              <c:numCache>
                <c:formatCode>General</c:formatCode>
                <c:ptCount val="4"/>
                <c:pt idx="0">
                  <c:v>2.8328611898016999E-3</c:v>
                </c:pt>
                <c:pt idx="1">
                  <c:v>2.7700831024930748E-3</c:v>
                </c:pt>
                <c:pt idx="2">
                  <c:v>2.717391304347826E-3</c:v>
                </c:pt>
                <c:pt idx="3">
                  <c:v>2.6666666666666666E-3</c:v>
                </c:pt>
              </c:numCache>
            </c:numRef>
          </c:xVal>
          <c:yVal>
            <c:numRef>
              <c:f>'Azobis(cyclohexanecarbonitrile)'!$D$2:$D$5</c:f>
              <c:numCache>
                <c:formatCode>General</c:formatCode>
                <c:ptCount val="4"/>
                <c:pt idx="0">
                  <c:v>-11.943708381062683</c:v>
                </c:pt>
                <c:pt idx="1">
                  <c:v>-10.871071578797833</c:v>
                </c:pt>
                <c:pt idx="2">
                  <c:v>-9.8265265113999991</c:v>
                </c:pt>
                <c:pt idx="3">
                  <c:v>-8.9479761075086923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29-4B2F-9E29-B177C9E1E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885680"/>
        <c:axId val="1886898992"/>
      </c:scatterChart>
      <c:valAx>
        <c:axId val="188688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898992"/>
        <c:crosses val="autoZero"/>
        <c:crossBetween val="midCat"/>
      </c:valAx>
      <c:valAx>
        <c:axId val="188689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88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309562</xdr:colOff>
      <xdr:row>0</xdr:row>
      <xdr:rowOff>152400</xdr:rowOff>
    </xdr:from>
    <xdr:to>
      <xdr:col>16</xdr:col>
      <xdr:colOff>4762</xdr:colOff>
      <xdr:row>15</xdr:row>
      <xdr:rowOff>38100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</xdr:colOff>
      <xdr:row>1</xdr:row>
      <xdr:rowOff>109537</xdr:rowOff>
    </xdr:from>
    <xdr:to>
      <xdr:col>17</xdr:col>
      <xdr:colOff>338137</xdr:colOff>
      <xdr:row>15</xdr:row>
      <xdr:rowOff>185737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5821485-198C-4FDB-B6D6-94D07992B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</xdr:colOff>
      <xdr:row>0</xdr:row>
      <xdr:rowOff>0</xdr:rowOff>
    </xdr:from>
    <xdr:to>
      <xdr:col>16</xdr:col>
      <xdr:colOff>328612</xdr:colOff>
      <xdr:row>14</xdr:row>
      <xdr:rowOff>76200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061E3D3-C1F1-4C8F-A2E2-85402007F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igmaaldrich.com/content/dam/sigma-aldrich/docs/Aldrich/General_Information/thermal_initiators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F1" sqref="F1:H2"/>
    </sheetView>
  </sheetViews>
  <sheetFormatPr defaultRowHeight="15" x14ac:dyDescent="0.25"/>
  <cols>
    <col min="4" max="4" width="12.7109375" customWidth="1"/>
    <col min="7" max="7" width="12" bestFit="1" customWidth="1"/>
  </cols>
  <sheetData>
    <row r="1" spans="1:8" x14ac:dyDescent="0.25">
      <c r="A1" t="s">
        <v>1</v>
      </c>
      <c r="B1" t="s">
        <v>2</v>
      </c>
      <c r="C1" t="s">
        <v>0</v>
      </c>
      <c r="D1" t="s">
        <v>3</v>
      </c>
      <c r="F1" t="s">
        <v>4</v>
      </c>
      <c r="G1" t="s">
        <v>0</v>
      </c>
      <c r="H1" t="s">
        <v>5</v>
      </c>
    </row>
    <row r="2" spans="1:8" x14ac:dyDescent="0.25">
      <c r="A2">
        <v>50</v>
      </c>
      <c r="B2">
        <f>1/(A2+273)</f>
        <v>3.0959752321981426E-3</v>
      </c>
      <c r="C2" s="1">
        <v>2.2000000000000001E-6</v>
      </c>
      <c r="D2">
        <f>LN(C2)</f>
        <v>-13.027053197600004</v>
      </c>
      <c r="F2" s="3">
        <v>50</v>
      </c>
      <c r="G2" s="4">
        <f>EXP(-15729*(1/(273+F2))+35.627)</f>
        <v>2.1083720949219545E-6</v>
      </c>
      <c r="H2">
        <f>LN(2)/G2/3600</f>
        <v>91.322060253316423</v>
      </c>
    </row>
    <row r="3" spans="1:8" x14ac:dyDescent="0.25">
      <c r="A3">
        <v>65</v>
      </c>
      <c r="B3">
        <f t="shared" ref="B3:B5" si="0">1/(A3+273)</f>
        <v>2.9585798816568047E-3</v>
      </c>
      <c r="C3" s="1">
        <v>1.9000000000000001E-5</v>
      </c>
      <c r="D3">
        <f t="shared" ref="D3:D5" si="1">LN(C3)</f>
        <v>-10.871071578797833</v>
      </c>
      <c r="F3" s="3">
        <v>55</v>
      </c>
      <c r="G3" s="4">
        <f t="shared" ref="G3:G9" si="2">EXP(-15729*(1/(273+F3))+35.627)</f>
        <v>4.4293031326402748E-6</v>
      </c>
      <c r="H3">
        <f t="shared" ref="H3:H9" si="3">LN(2)/G3/3600</f>
        <v>43.469791459972058</v>
      </c>
    </row>
    <row r="4" spans="1:8" x14ac:dyDescent="0.25">
      <c r="A4">
        <v>70</v>
      </c>
      <c r="B4">
        <f t="shared" si="0"/>
        <v>2.9154518950437317E-3</v>
      </c>
      <c r="C4" s="1">
        <v>3.1999999999999999E-5</v>
      </c>
      <c r="D4">
        <f t="shared" si="1"/>
        <v>-10.349774655164548</v>
      </c>
      <c r="F4" s="3">
        <v>60</v>
      </c>
      <c r="G4" s="4">
        <f t="shared" si="2"/>
        <v>9.1000173829024491E-6</v>
      </c>
      <c r="H4">
        <f t="shared" si="3"/>
        <v>21.158298428157817</v>
      </c>
    </row>
    <row r="5" spans="1:8" x14ac:dyDescent="0.25">
      <c r="A5">
        <v>100</v>
      </c>
      <c r="B5">
        <f t="shared" si="0"/>
        <v>2.6809651474530832E-3</v>
      </c>
      <c r="C5" s="1">
        <v>1.5E-3</v>
      </c>
      <c r="D5">
        <f t="shared" si="1"/>
        <v>-6.5022901708739722</v>
      </c>
      <c r="F5" s="3">
        <v>65</v>
      </c>
      <c r="G5" s="4">
        <f t="shared" si="2"/>
        <v>1.8301949777389779E-5</v>
      </c>
      <c r="H5">
        <f t="shared" si="3"/>
        <v>10.520238872403564</v>
      </c>
    </row>
    <row r="6" spans="1:8" x14ac:dyDescent="0.25">
      <c r="F6" s="3">
        <v>70</v>
      </c>
      <c r="G6" s="4">
        <f t="shared" si="2"/>
        <v>3.6066617005683433E-5</v>
      </c>
      <c r="H6">
        <f t="shared" si="3"/>
        <v>5.3384791664417204</v>
      </c>
    </row>
    <row r="7" spans="1:8" x14ac:dyDescent="0.25">
      <c r="F7" s="3">
        <v>75</v>
      </c>
      <c r="G7" s="4">
        <f t="shared" si="2"/>
        <v>6.9702396196767618E-5</v>
      </c>
      <c r="H7">
        <f t="shared" si="3"/>
        <v>2.7623280402776538</v>
      </c>
    </row>
    <row r="8" spans="1:8" x14ac:dyDescent="0.25">
      <c r="F8" s="3">
        <v>80</v>
      </c>
      <c r="G8" s="4">
        <f t="shared" si="2"/>
        <v>1.3221599401521821E-4</v>
      </c>
      <c r="H8">
        <f t="shared" si="3"/>
        <v>1.4562601516024756</v>
      </c>
    </row>
    <row r="9" spans="1:8" x14ac:dyDescent="0.25">
      <c r="F9" s="3">
        <v>85</v>
      </c>
      <c r="G9" s="4">
        <f t="shared" si="2"/>
        <v>2.4635075852025013E-4</v>
      </c>
      <c r="H9">
        <f t="shared" si="3"/>
        <v>0.78157211548852101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0C733-B0F1-4FE1-9AF1-196768424A8F}">
  <dimension ref="A1:K12"/>
  <sheetViews>
    <sheetView workbookViewId="0">
      <selection activeCell="G37" sqref="G37"/>
    </sheetView>
  </sheetViews>
  <sheetFormatPr defaultRowHeight="15" x14ac:dyDescent="0.25"/>
  <cols>
    <col min="7" max="7" width="12" style="1" bestFit="1" customWidth="1"/>
  </cols>
  <sheetData>
    <row r="1" spans="1:11" x14ac:dyDescent="0.25">
      <c r="A1" t="s">
        <v>1</v>
      </c>
      <c r="B1" t="s">
        <v>2</v>
      </c>
      <c r="C1" t="s">
        <v>0</v>
      </c>
      <c r="D1" t="s">
        <v>3</v>
      </c>
      <c r="F1" t="s">
        <v>4</v>
      </c>
      <c r="G1" s="1" t="s">
        <v>0</v>
      </c>
      <c r="H1" t="s">
        <v>5</v>
      </c>
      <c r="K1" s="2" t="s">
        <v>6</v>
      </c>
    </row>
    <row r="2" spans="1:11" x14ac:dyDescent="0.25">
      <c r="A2">
        <v>60</v>
      </c>
      <c r="B2">
        <f>1/(A2+273)</f>
        <v>3.003003003003003E-3</v>
      </c>
      <c r="C2" s="1">
        <v>1.9999999999999999E-6</v>
      </c>
      <c r="D2">
        <f>LN(C2)</f>
        <v>-13.122363377404328</v>
      </c>
      <c r="F2" s="3">
        <v>50</v>
      </c>
      <c r="G2" s="4">
        <f>EXP(-16367*(1/(273+F2))+36.28)</f>
        <v>5.6196479835863383E-7</v>
      </c>
      <c r="H2">
        <f>LN(2)/G2/3600</f>
        <v>342.62089734310769</v>
      </c>
    </row>
    <row r="3" spans="1:11" x14ac:dyDescent="0.25">
      <c r="A3">
        <v>70</v>
      </c>
      <c r="B3">
        <f t="shared" ref="B3:B5" si="0">1/(A3+273)</f>
        <v>2.9154518950437317E-3</v>
      </c>
      <c r="C3" s="1">
        <f>LN(2)/36000</f>
        <v>1.9254088348887368E-5</v>
      </c>
      <c r="D3">
        <f t="shared" ref="D3:D5" si="1">LN(C3)</f>
        <v>-10.857787138019912</v>
      </c>
      <c r="F3" s="3">
        <v>55</v>
      </c>
      <c r="G3" s="4">
        <f t="shared" ref="G3:G12" si="2">EXP(-16367*(1/(273+F3))+36.28)</f>
        <v>1.2166732794328856E-6</v>
      </c>
      <c r="H3">
        <f t="shared" ref="H3:H12" si="3">LN(2)/G3/3600</f>
        <v>158.25192082678154</v>
      </c>
    </row>
    <row r="4" spans="1:11" x14ac:dyDescent="0.25">
      <c r="A4">
        <v>78</v>
      </c>
      <c r="B4">
        <f t="shared" si="0"/>
        <v>2.8490028490028491E-3</v>
      </c>
      <c r="C4" s="1">
        <v>2.3E-5</v>
      </c>
      <c r="D4">
        <f t="shared" si="1"/>
        <v>-10.680016342035124</v>
      </c>
      <c r="F4" s="3">
        <v>60</v>
      </c>
      <c r="G4" s="4">
        <f t="shared" si="2"/>
        <v>2.5737408077505838E-6</v>
      </c>
      <c r="H4">
        <f t="shared" si="3"/>
        <v>74.809741100989854</v>
      </c>
    </row>
    <row r="5" spans="1:11" x14ac:dyDescent="0.25">
      <c r="A5">
        <v>100</v>
      </c>
      <c r="B5">
        <f t="shared" si="0"/>
        <v>2.6809651474530832E-3</v>
      </c>
      <c r="C5" s="1">
        <v>5.0000000000000001E-4</v>
      </c>
      <c r="D5">
        <f t="shared" si="1"/>
        <v>-7.6009024595420822</v>
      </c>
      <c r="F5" s="3">
        <v>65</v>
      </c>
      <c r="G5" s="4">
        <f t="shared" si="2"/>
        <v>5.3251114176947985E-6</v>
      </c>
      <c r="H5">
        <f t="shared" si="3"/>
        <v>36.1571558576371</v>
      </c>
    </row>
    <row r="6" spans="1:11" x14ac:dyDescent="0.25">
      <c r="F6" s="3">
        <v>70</v>
      </c>
      <c r="G6" s="4">
        <f t="shared" si="2"/>
        <v>1.0786651438723033E-5</v>
      </c>
      <c r="H6">
        <f t="shared" si="3"/>
        <v>17.849921690958752</v>
      </c>
    </row>
    <row r="7" spans="1:11" x14ac:dyDescent="0.25">
      <c r="F7" s="3">
        <v>75</v>
      </c>
      <c r="G7" s="4">
        <f t="shared" si="2"/>
        <v>2.1410926215785777E-5</v>
      </c>
      <c r="H7">
        <f t="shared" si="3"/>
        <v>8.9926461633835242</v>
      </c>
    </row>
    <row r="8" spans="1:11" x14ac:dyDescent="0.25">
      <c r="F8" s="3">
        <v>80</v>
      </c>
      <c r="G8" s="4">
        <f t="shared" si="2"/>
        <v>4.1682086846248839E-5</v>
      </c>
      <c r="H8">
        <f t="shared" si="3"/>
        <v>4.6192716837593109</v>
      </c>
    </row>
    <row r="9" spans="1:11" x14ac:dyDescent="0.25">
      <c r="F9" s="3">
        <v>85</v>
      </c>
      <c r="G9" s="4">
        <f t="shared" si="2"/>
        <v>7.9649317134496624E-5</v>
      </c>
      <c r="H9">
        <f t="shared" si="3"/>
        <v>2.4173576173132441</v>
      </c>
    </row>
    <row r="10" spans="1:11" x14ac:dyDescent="0.25">
      <c r="F10" s="3">
        <v>90</v>
      </c>
      <c r="G10" s="4">
        <f t="shared" si="2"/>
        <v>1.4950895459474691E-4</v>
      </c>
      <c r="H10">
        <f t="shared" si="3"/>
        <v>1.2878217496120379</v>
      </c>
    </row>
    <row r="11" spans="1:11" x14ac:dyDescent="0.25">
      <c r="F11" s="3">
        <v>95</v>
      </c>
      <c r="G11" s="4">
        <f t="shared" si="2"/>
        <v>2.75880301023955E-4</v>
      </c>
      <c r="H11">
        <f t="shared" si="3"/>
        <v>0.69791457662703915</v>
      </c>
    </row>
    <row r="12" spans="1:11" x14ac:dyDescent="0.25">
      <c r="F12" s="3">
        <v>100</v>
      </c>
      <c r="G12" s="4">
        <f t="shared" si="2"/>
        <v>5.0077354334159864E-4</v>
      </c>
      <c r="H12">
        <f t="shared" si="3"/>
        <v>0.3844869323648224</v>
      </c>
    </row>
  </sheetData>
  <hyperlinks>
    <hyperlink ref="K1" r:id="rId1" xr:uid="{3E058C5B-4938-4142-915D-B0B980F121F4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6ACAC-36B8-4CA0-B8E7-817B6EEBCE46}">
  <dimension ref="A1:H10"/>
  <sheetViews>
    <sheetView tabSelected="1" workbookViewId="0">
      <selection activeCell="U19" sqref="U19"/>
    </sheetView>
  </sheetViews>
  <sheetFormatPr defaultRowHeight="15" x14ac:dyDescent="0.25"/>
  <sheetData>
    <row r="1" spans="1:8" x14ac:dyDescent="0.25">
      <c r="A1" t="s">
        <v>1</v>
      </c>
      <c r="B1" t="s">
        <v>2</v>
      </c>
      <c r="C1" t="s">
        <v>0</v>
      </c>
      <c r="D1" t="s">
        <v>3</v>
      </c>
      <c r="F1" t="s">
        <v>4</v>
      </c>
      <c r="G1" t="s">
        <v>0</v>
      </c>
      <c r="H1" t="s">
        <v>5</v>
      </c>
    </row>
    <row r="2" spans="1:8" x14ac:dyDescent="0.25">
      <c r="A2">
        <v>80</v>
      </c>
      <c r="B2">
        <f>1/(A2+273)</f>
        <v>2.8328611898016999E-3</v>
      </c>
      <c r="C2" s="1">
        <v>6.4999999999999996E-6</v>
      </c>
      <c r="D2">
        <f>LN(C2)</f>
        <v>-11.943708381062683</v>
      </c>
      <c r="F2" s="3">
        <v>70</v>
      </c>
      <c r="G2" s="4">
        <f>EXP(-18185*(1/(273+F2))+39.552)</f>
        <v>1.4190928743416644E-6</v>
      </c>
      <c r="H2">
        <f>LN(2)/G2/3600</f>
        <v>135.67884595164071</v>
      </c>
    </row>
    <row r="3" spans="1:8" x14ac:dyDescent="0.25">
      <c r="A3">
        <v>88</v>
      </c>
      <c r="B3">
        <f t="shared" ref="B3:B5" si="0">1/(A3+273)</f>
        <v>2.7700831024930748E-3</v>
      </c>
      <c r="C3" s="1">
        <v>1.9000000000000001E-5</v>
      </c>
      <c r="D3">
        <f t="shared" ref="D3:D5" si="1">LN(C3)</f>
        <v>-10.871071578797833</v>
      </c>
      <c r="F3">
        <v>75</v>
      </c>
      <c r="G3" s="4">
        <f t="shared" ref="G3:G10" si="2">EXP(-18185*(1/(273+F3))+39.552)</f>
        <v>3.0397139984267441E-6</v>
      </c>
      <c r="H3">
        <f t="shared" ref="H3:H10" si="3">LN(2)/G3/3600</f>
        <v>63.341776097529738</v>
      </c>
    </row>
    <row r="4" spans="1:8" x14ac:dyDescent="0.25">
      <c r="A4">
        <v>95</v>
      </c>
      <c r="B4">
        <f t="shared" si="0"/>
        <v>2.717391304347826E-3</v>
      </c>
      <c r="C4" s="1">
        <v>5.3999999999999998E-5</v>
      </c>
      <c r="D4">
        <f t="shared" si="1"/>
        <v>-9.8265265113999991</v>
      </c>
      <c r="F4">
        <v>80</v>
      </c>
      <c r="G4" s="4">
        <f t="shared" si="2"/>
        <v>6.3721046888219443E-6</v>
      </c>
      <c r="H4">
        <f t="shared" si="3"/>
        <v>30.216214718918888</v>
      </c>
    </row>
    <row r="5" spans="1:8" x14ac:dyDescent="0.25">
      <c r="A5">
        <v>102</v>
      </c>
      <c r="B5">
        <f t="shared" si="0"/>
        <v>2.6666666666666666E-3</v>
      </c>
      <c r="C5" s="1">
        <v>1.2999999999999999E-4</v>
      </c>
      <c r="D5">
        <f t="shared" si="1"/>
        <v>-8.9479761075086923</v>
      </c>
      <c r="F5">
        <v>85</v>
      </c>
      <c r="G5" s="4">
        <f t="shared" si="2"/>
        <v>1.3084406432161274E-5</v>
      </c>
      <c r="H5">
        <f t="shared" si="3"/>
        <v>14.715293696136731</v>
      </c>
    </row>
    <row r="6" spans="1:8" x14ac:dyDescent="0.25">
      <c r="F6">
        <v>90</v>
      </c>
      <c r="G6" s="4">
        <f t="shared" si="2"/>
        <v>2.6340082414479672E-5</v>
      </c>
      <c r="H6">
        <f t="shared" si="3"/>
        <v>7.3098056588854901</v>
      </c>
    </row>
    <row r="7" spans="1:8" x14ac:dyDescent="0.25">
      <c r="F7">
        <v>95</v>
      </c>
      <c r="G7" s="4">
        <f t="shared" si="2"/>
        <v>5.202631708778125E-5</v>
      </c>
      <c r="H7">
        <f t="shared" si="3"/>
        <v>3.7008363125917536</v>
      </c>
    </row>
    <row r="8" spans="1:8" x14ac:dyDescent="0.25">
      <c r="F8">
        <v>100</v>
      </c>
      <c r="G8" s="4">
        <f t="shared" si="2"/>
        <v>1.0090296894247181E-4</v>
      </c>
      <c r="H8">
        <f t="shared" si="3"/>
        <v>1.9081785749896789</v>
      </c>
    </row>
    <row r="9" spans="1:8" x14ac:dyDescent="0.25">
      <c r="F9">
        <v>105</v>
      </c>
      <c r="G9" s="4">
        <f t="shared" si="2"/>
        <v>1.9229774950779504E-4</v>
      </c>
      <c r="H9">
        <f t="shared" si="3"/>
        <v>1.0012643620723642</v>
      </c>
    </row>
    <row r="10" spans="1:8" x14ac:dyDescent="0.25">
      <c r="F10">
        <v>110</v>
      </c>
      <c r="G10" s="4">
        <f t="shared" si="2"/>
        <v>3.6035613393878312E-4</v>
      </c>
      <c r="H10">
        <f t="shared" si="3"/>
        <v>0.53430721820759208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AIBN</vt:lpstr>
      <vt:lpstr>BPO</vt:lpstr>
      <vt:lpstr>Azobis(cyclohexanecarbonitrile)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2021-04-18T19:13:26Z</dcterms:modified>
</cp:coreProperties>
</file>