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44" tabRatio="590"/>
  </bookViews>
  <sheets>
    <sheet name="迟到" sheetId="17" r:id="rId1"/>
    <sheet name="加班" sheetId="12" r:id="rId2"/>
    <sheet name="日志" sheetId="14" r:id="rId3"/>
    <sheet name="未签到签退" sheetId="13" r:id="rId4"/>
    <sheet name="缺勤" sheetId="15" r:id="rId5"/>
    <sheet name="总表" sheetId="18" r:id="rId6"/>
  </sheets>
  <definedNames>
    <definedName name="_xlnm._FilterDatabase" localSheetId="2" hidden="1">日志!$A$1:$AI$43</definedName>
    <definedName name="_xlnm._FilterDatabase" localSheetId="1" hidden="1">加班!$A$1:$AT$43</definedName>
    <definedName name="_xlnm._FilterDatabase" localSheetId="4" hidden="1">缺勤!$A$1:$AR$43</definedName>
    <definedName name="_xlnm._FilterDatabase" localSheetId="3" hidden="1">未签到签退!$A$1:$AL$43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Microsoft Office 用户</author>
  </authors>
  <commentList>
    <comment ref="AO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工作日加班次日调休后
</t>
        </r>
      </text>
    </comment>
    <comment ref="AP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公休日及法假日加班调休后天数
</t>
        </r>
      </text>
    </comment>
    <comment ref="AS1" authorId="1">
      <text>
        <r>
          <rPr>
            <b/>
            <sz val="11"/>
            <color rgb="FF000000"/>
            <rFont val="MS PGothic"/>
            <charset val="128"/>
          </rPr>
          <t>体</t>
        </r>
        <r>
          <rPr>
            <b/>
            <sz val="11"/>
            <color rgb="FF000000"/>
            <rFont val="宋体"/>
            <charset val="134"/>
          </rPr>
          <t>现</t>
        </r>
        <r>
          <rPr>
            <b/>
            <sz val="11"/>
            <color rgb="FF000000"/>
            <rFont val="MS PGothic"/>
            <charset val="128"/>
          </rPr>
          <t>在工</t>
        </r>
        <r>
          <rPr>
            <b/>
            <sz val="11"/>
            <color rgb="FF000000"/>
            <rFont val="宋体"/>
            <charset val="134"/>
          </rPr>
          <t>资</t>
        </r>
        <r>
          <rPr>
            <b/>
            <sz val="11"/>
            <color rgb="FF000000"/>
            <rFont val="MS PGothic"/>
            <charset val="128"/>
          </rPr>
          <t>表中所用</t>
        </r>
      </text>
    </comment>
    <comment ref="AT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经理级人员加班仅用于调休</t>
        </r>
      </text>
    </comment>
    <comment ref="AT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经理级人员加班仅用于调休</t>
        </r>
      </text>
    </comment>
    <comment ref="AT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经理级人员加班仅用于调休</t>
        </r>
      </text>
    </comment>
    <comment ref="AT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经理级人员加班仅用于调休</t>
        </r>
      </text>
    </comment>
    <comment ref="AT2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经理级人员加班仅用于调休</t>
        </r>
      </text>
    </comment>
    <comment ref="AT3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经理级人员加班仅用于调休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R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补签到</t>
        </r>
      </text>
    </comment>
    <comment ref="Y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补签到、签退</t>
        </r>
      </text>
    </comment>
    <comment ref="S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补签退</t>
        </r>
      </text>
    </comment>
    <comment ref="Z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补签到</t>
        </r>
      </text>
    </comment>
    <comment ref="AF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补签到</t>
        </r>
      </text>
    </comment>
    <comment ref="Z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补签到</t>
        </r>
      </text>
    </comment>
    <comment ref="AG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补签到</t>
        </r>
      </text>
    </comment>
    <comment ref="N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补签到</t>
        </r>
      </text>
    </comment>
    <comment ref="K1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补签到</t>
        </r>
      </text>
    </comment>
    <comment ref="M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补签到</t>
        </r>
      </text>
    </comment>
    <comment ref="N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补签到</t>
        </r>
      </text>
    </comment>
    <comment ref="Z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补签到</t>
        </r>
      </text>
    </comment>
    <comment ref="R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补签到</t>
        </r>
      </text>
    </comment>
    <comment ref="K3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补签到</t>
        </r>
      </text>
    </comment>
    <comment ref="AF3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补签退</t>
        </r>
      </text>
    </comment>
    <comment ref="AJ3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补签退</t>
        </r>
      </text>
    </comment>
    <comment ref="V3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补签到</t>
        </r>
      </text>
    </comment>
    <comment ref="F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补签退</t>
        </r>
      </text>
    </comment>
    <comment ref="O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补签退</t>
        </r>
      </text>
    </comment>
    <comment ref="AA3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补签到</t>
        </r>
      </text>
    </comment>
    <comment ref="R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补签到</t>
        </r>
      </text>
    </comment>
    <comment ref="U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补签到</t>
        </r>
      </text>
    </comment>
    <comment ref="AI4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补签退</t>
        </r>
      </text>
    </comment>
    <comment ref="G4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补签到</t>
        </r>
      </text>
    </comment>
    <comment ref="H4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补签退</t>
        </r>
      </text>
    </comment>
    <comment ref="V4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补签到</t>
        </r>
      </text>
    </comment>
    <comment ref="AF4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补签退</t>
        </r>
      </text>
    </comment>
    <comment ref="Y4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补签到</t>
        </r>
      </text>
    </comment>
    <comment ref="V5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补签退</t>
        </r>
      </text>
    </comment>
    <comment ref="T5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补签到</t>
        </r>
      </text>
    </comment>
    <comment ref="Z5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补签退</t>
        </r>
      </text>
    </comment>
    <comment ref="AI5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补签到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应工作日加班至凌晨以后，需次日调休
</t>
        </r>
      </text>
    </comment>
    <comment ref="F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病假</t>
        </r>
      </text>
    </comment>
    <comment ref="H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病假</t>
        </r>
      </text>
    </comment>
    <comment ref="M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病假</t>
        </r>
      </text>
    </comment>
  </commentList>
</comments>
</file>

<file path=xl/sharedStrings.xml><?xml version="1.0" encoding="utf-8"?>
<sst xmlns="http://schemas.openxmlformats.org/spreadsheetml/2006/main" count="1081" uniqueCount="147">
  <si>
    <t>序号</t>
  </si>
  <si>
    <t>工号</t>
  </si>
  <si>
    <t>姓名</t>
  </si>
  <si>
    <t>部门</t>
  </si>
  <si>
    <t>入职日期</t>
  </si>
  <si>
    <t>迟到1-5分钟合计</t>
  </si>
  <si>
    <t>总次数合计</t>
  </si>
  <si>
    <t>00004</t>
  </si>
  <si>
    <t>廖坤虹</t>
  </si>
  <si>
    <t>运维部</t>
  </si>
  <si>
    <t>00007</t>
  </si>
  <si>
    <t>陈育林</t>
  </si>
  <si>
    <t>产品部</t>
  </si>
  <si>
    <t>00009</t>
  </si>
  <si>
    <t>王国军</t>
  </si>
  <si>
    <t>总经办</t>
  </si>
  <si>
    <t>00011</t>
  </si>
  <si>
    <t>张远雄</t>
  </si>
  <si>
    <t>研发部</t>
  </si>
  <si>
    <t>00014</t>
  </si>
  <si>
    <t>潘定遥</t>
  </si>
  <si>
    <t>10001</t>
  </si>
  <si>
    <t>罗刚强</t>
  </si>
  <si>
    <t>迟到1-5分钟</t>
  </si>
  <si>
    <t>00020</t>
  </si>
  <si>
    <t>安源</t>
  </si>
  <si>
    <t>00024</t>
  </si>
  <si>
    <t>赵鹏飞</t>
  </si>
  <si>
    <t>00033</t>
  </si>
  <si>
    <t>王鹏超</t>
  </si>
  <si>
    <t>00052</t>
  </si>
  <si>
    <t>蔡洪文</t>
  </si>
  <si>
    <t>迟到6-15分钟</t>
  </si>
  <si>
    <t>00070</t>
  </si>
  <si>
    <t>罗以建</t>
  </si>
  <si>
    <t>质量部</t>
  </si>
  <si>
    <t>00073</t>
  </si>
  <si>
    <t>韦兴展</t>
  </si>
  <si>
    <t>00083</t>
  </si>
  <si>
    <t>李孟珊</t>
  </si>
  <si>
    <t>00090</t>
  </si>
  <si>
    <t>陈厚兵</t>
  </si>
  <si>
    <t>00094</t>
  </si>
  <si>
    <t>姜润楠</t>
  </si>
  <si>
    <t>综合部</t>
  </si>
  <si>
    <t>00097</t>
  </si>
  <si>
    <t>汤云汉</t>
  </si>
  <si>
    <t>00098</t>
  </si>
  <si>
    <t>黎圆圆</t>
  </si>
  <si>
    <t>00102</t>
  </si>
  <si>
    <t>王欢</t>
  </si>
  <si>
    <t>00103</t>
  </si>
  <si>
    <t>赵阳</t>
  </si>
  <si>
    <t>商务部</t>
  </si>
  <si>
    <t>00105</t>
  </si>
  <si>
    <t>田爱</t>
  </si>
  <si>
    <t>00108</t>
  </si>
  <si>
    <t>梁玉涛</t>
  </si>
  <si>
    <t>00111</t>
  </si>
  <si>
    <t>马登波</t>
  </si>
  <si>
    <t>00112</t>
  </si>
  <si>
    <t>王镇</t>
  </si>
  <si>
    <t>00114</t>
  </si>
  <si>
    <t>郭帮利</t>
  </si>
  <si>
    <t>00115</t>
  </si>
  <si>
    <t>赵瑞康灵</t>
  </si>
  <si>
    <t>00116</t>
  </si>
  <si>
    <t>张彪</t>
  </si>
  <si>
    <t>00117</t>
  </si>
  <si>
    <t>孙小亚</t>
  </si>
  <si>
    <t>00118</t>
  </si>
  <si>
    <t>王诗楠</t>
  </si>
  <si>
    <t>00120</t>
  </si>
  <si>
    <t>王涛</t>
  </si>
  <si>
    <t>00121</t>
  </si>
  <si>
    <t>陆永游</t>
  </si>
  <si>
    <t>00122</t>
  </si>
  <si>
    <t>张远荣</t>
  </si>
  <si>
    <t>00126</t>
  </si>
  <si>
    <t>郑天艳</t>
  </si>
  <si>
    <t>00127</t>
  </si>
  <si>
    <t>严宪亮</t>
  </si>
  <si>
    <t>00128</t>
  </si>
  <si>
    <t>徐锟</t>
  </si>
  <si>
    <t>00131</t>
  </si>
  <si>
    <t>谢立凤</t>
  </si>
  <si>
    <t>00138</t>
  </si>
  <si>
    <t>全永琼</t>
  </si>
  <si>
    <t>00143</t>
  </si>
  <si>
    <t>罗绪飞</t>
  </si>
  <si>
    <t>00139</t>
  </si>
  <si>
    <t>黎敬婧</t>
  </si>
  <si>
    <t>00141</t>
  </si>
  <si>
    <t>王雁</t>
  </si>
  <si>
    <t>00146</t>
  </si>
  <si>
    <t>兰琴</t>
  </si>
  <si>
    <t>00149</t>
  </si>
  <si>
    <t>罗绍海</t>
  </si>
  <si>
    <t>00150</t>
  </si>
  <si>
    <t>杨智中</t>
  </si>
  <si>
    <t>00151</t>
  </si>
  <si>
    <t>余雄</t>
  </si>
  <si>
    <t>00153</t>
  </si>
  <si>
    <t>刘璐璐</t>
  </si>
  <si>
    <t>00154</t>
  </si>
  <si>
    <t>刘欢</t>
  </si>
  <si>
    <t>00155</t>
  </si>
  <si>
    <t>彭晓宇</t>
  </si>
  <si>
    <t>00156</t>
  </si>
  <si>
    <t>高浩天</t>
  </si>
  <si>
    <t>00157</t>
  </si>
  <si>
    <t>杜廷波</t>
  </si>
  <si>
    <t>00158</t>
  </si>
  <si>
    <t>孙飞鸿</t>
  </si>
  <si>
    <t>00159</t>
  </si>
  <si>
    <t>杨昌琼</t>
  </si>
  <si>
    <t>00161</t>
  </si>
  <si>
    <t>冉隆伟</t>
  </si>
  <si>
    <t>花溪督办项目</t>
  </si>
  <si>
    <t>00162</t>
  </si>
  <si>
    <t>石雪明</t>
  </si>
  <si>
    <t>00163</t>
  </si>
  <si>
    <t>宋志宽</t>
  </si>
  <si>
    <t>上月预留调休天数</t>
  </si>
  <si>
    <t>加班时数</t>
  </si>
  <si>
    <t>工作日加班</t>
  </si>
  <si>
    <t>公休日加班</t>
  </si>
  <si>
    <t>调休后加点天数</t>
  </si>
  <si>
    <t>调休后加班天数</t>
  </si>
  <si>
    <t>预留加班调休天数</t>
  </si>
  <si>
    <t>本次公休及法假日加班天数</t>
  </si>
  <si>
    <t>总加班天数</t>
  </si>
  <si>
    <t>加班补贴</t>
  </si>
  <si>
    <t>未提交合计</t>
  </si>
  <si>
    <t>未提交</t>
  </si>
  <si>
    <t>已补签次数</t>
  </si>
  <si>
    <t>需补签次数</t>
  </si>
  <si>
    <t>未签退</t>
  </si>
  <si>
    <t>未签到</t>
  </si>
  <si>
    <t>缺勤合计天数</t>
  </si>
  <si>
    <t>用公休及法假调休天数</t>
  </si>
  <si>
    <t>用工作日次日调休天数</t>
  </si>
  <si>
    <t>公休日及法定假日加班时间用于调休</t>
  </si>
  <si>
    <t>工作日加点时间用于次日调休</t>
  </si>
  <si>
    <t>公休日及法定假日</t>
  </si>
  <si>
    <t>缺勤天数</t>
  </si>
  <si>
    <t>加班天数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</si>
</sst>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;@"/>
    <numFmt numFmtId="177" formatCode="0.00_);[Red]\(0.00\)"/>
    <numFmt numFmtId="178" formatCode="m/d;@"/>
    <numFmt numFmtId="179" formatCode="0;[Red]0"/>
    <numFmt numFmtId="180" formatCode="0.00_ "/>
  </numFmts>
  <fonts count="41">
    <font>
      <sz val="10"/>
      <name val="Arial"/>
      <charset val="134"/>
    </font>
    <font>
      <b/>
      <sz val="10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name val="Helvetica"/>
      <charset val="134"/>
    </font>
    <font>
      <sz val="10"/>
      <color theme="1"/>
      <name val="Arial"/>
      <charset val="134"/>
    </font>
    <font>
      <b/>
      <sz val="10"/>
      <color theme="1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9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1"/>
      <color rgb="FF000000"/>
      <name val="MS PGothic"/>
      <charset val="128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32" fillId="32" borderId="10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4" borderId="7" applyNumberFormat="0" applyFont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35" fillId="23" borderId="10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5" fillId="0" borderId="0"/>
    <xf numFmtId="0" fontId="16" fillId="4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0" borderId="0"/>
    <xf numFmtId="0" fontId="16" fillId="11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5" fillId="0" borderId="0"/>
    <xf numFmtId="0" fontId="36" fillId="0" borderId="0"/>
    <xf numFmtId="0" fontId="36" fillId="0" borderId="0"/>
    <xf numFmtId="0" fontId="36" fillId="0" borderId="0"/>
  </cellStyleXfs>
  <cellXfs count="91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  <xf numFmtId="49" fontId="3" fillId="0" borderId="1" xfId="52" applyNumberFormat="1" applyFont="1" applyFill="1" applyBorder="1" applyAlignment="1">
      <alignment horizontal="center" vertical="center"/>
    </xf>
    <xf numFmtId="0" fontId="3" fillId="0" borderId="1" xfId="35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3" fillId="0" borderId="2" xfId="35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2" borderId="1" xfId="35" applyFont="1" applyFill="1" applyBorder="1" applyAlignment="1">
      <alignment horizontal="justify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justify" vertical="center"/>
    </xf>
    <xf numFmtId="0" fontId="1" fillId="0" borderId="0" xfId="0" applyFont="1"/>
    <xf numFmtId="0" fontId="6" fillId="0" borderId="0" xfId="0" applyFont="1" applyFill="1"/>
    <xf numFmtId="0" fontId="9" fillId="0" borderId="0" xfId="0" applyFont="1"/>
    <xf numFmtId="0" fontId="3" fillId="0" borderId="0" xfId="0" applyFont="1"/>
    <xf numFmtId="177" fontId="10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" xfId="35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/>
    <xf numFmtId="0" fontId="6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77" fontId="11" fillId="0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/>
    <xf numFmtId="178" fontId="1" fillId="0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/>
    </xf>
    <xf numFmtId="0" fontId="0" fillId="0" borderId="0" xfId="0" applyFont="1"/>
    <xf numFmtId="179" fontId="3" fillId="0" borderId="2" xfId="0" applyNumberFormat="1" applyFont="1" applyFill="1" applyBorder="1" applyAlignment="1">
      <alignment horizontal="center" vertical="center"/>
    </xf>
    <xf numFmtId="0" fontId="0" fillId="2" borderId="0" xfId="0" applyFont="1" applyFill="1"/>
    <xf numFmtId="179" fontId="3" fillId="0" borderId="1" xfId="0" applyNumberFormat="1" applyFont="1" applyFill="1" applyBorder="1" applyAlignment="1">
      <alignment horizontal="center" vertical="center"/>
    </xf>
    <xf numFmtId="179" fontId="3" fillId="0" borderId="3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79" fontId="3" fillId="0" borderId="1" xfId="52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178" fontId="10" fillId="0" borderId="1" xfId="0" applyNumberFormat="1" applyFont="1" applyFill="1" applyBorder="1" applyAlignment="1">
      <alignment horizontal="center" vertical="center"/>
    </xf>
    <xf numFmtId="178" fontId="11" fillId="10" borderId="1" xfId="0" applyNumberFormat="1" applyFont="1" applyFill="1" applyBorder="1" applyAlignment="1">
      <alignment horizontal="center" vertical="center"/>
    </xf>
    <xf numFmtId="180" fontId="10" fillId="0" borderId="1" xfId="0" applyNumberFormat="1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 wrapText="1"/>
    </xf>
    <xf numFmtId="177" fontId="6" fillId="1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center" vertical="center"/>
    </xf>
    <xf numFmtId="177" fontId="12" fillId="10" borderId="1" xfId="0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180" fontId="10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7" xfId="54"/>
  </cellStyles>
  <dxfs count="2">
    <dxf>
      <fill>
        <patternFill patternType="solid">
          <bgColor rgb="FFFF0000"/>
        </patternFill>
      </fill>
    </dxf>
    <dxf>
      <font>
        <name val="Arial"/>
        <scheme val="none"/>
        <b val="0"/>
        <i val="0"/>
        <strike val="0"/>
        <u val="none"/>
        <sz val="10"/>
        <color rgb="FF9C0006"/>
      </font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54"/>
  <sheetViews>
    <sheetView tabSelected="1" zoomScale="85" zoomScaleNormal="85" workbookViewId="0">
      <pane xSplit="5" ySplit="1" topLeftCell="F2" activePane="bottomRight" state="frozen"/>
      <selection/>
      <selection pane="topRight"/>
      <selection pane="bottomLeft"/>
      <selection pane="bottomRight" activeCell="A1" sqref="A1"/>
    </sheetView>
  </sheetViews>
  <sheetFormatPr defaultColWidth="11" defaultRowHeight="13.2"/>
  <cols>
    <col min="1" max="1" width="4.66666666666667" style="35" customWidth="1"/>
    <col min="2" max="2" width="6.66666666666667" style="35" customWidth="1"/>
    <col min="3" max="4" width="7" style="35" customWidth="1"/>
    <col min="5" max="5" width="10.6666666666667" style="35" customWidth="1"/>
    <col min="6" max="37" width="8" customWidth="1"/>
  </cols>
  <sheetData>
    <row r="1" s="67" customFormat="1" ht="14" customHeight="1" spans="1:38">
      <c r="A1" s="1" t="s">
        <v>0</v>
      </c>
      <c r="B1" s="2" t="s">
        <v>1</v>
      </c>
      <c r="C1" s="37" t="s">
        <v>2</v>
      </c>
      <c r="D1" s="3" t="s">
        <v>3</v>
      </c>
      <c r="E1" s="3" t="s">
        <v>4</v>
      </c>
      <c r="F1" s="38">
        <v>43754</v>
      </c>
      <c r="G1" s="38">
        <v>43755</v>
      </c>
      <c r="H1" s="38">
        <v>43756</v>
      </c>
      <c r="I1" s="38">
        <v>43757</v>
      </c>
      <c r="J1" s="38">
        <v>43758</v>
      </c>
      <c r="K1" s="38">
        <v>43759</v>
      </c>
      <c r="L1" s="38">
        <v>43760</v>
      </c>
      <c r="M1" s="38">
        <v>43761</v>
      </c>
      <c r="N1" s="38">
        <v>43762</v>
      </c>
      <c r="O1" s="38">
        <v>43763</v>
      </c>
      <c r="P1" s="38">
        <v>43764</v>
      </c>
      <c r="Q1" s="38">
        <v>43765</v>
      </c>
      <c r="R1" s="38">
        <v>43766</v>
      </c>
      <c r="S1" s="38">
        <v>43767</v>
      </c>
      <c r="T1" s="38">
        <v>43768</v>
      </c>
      <c r="U1" s="38">
        <v>43769</v>
      </c>
      <c r="V1" s="38">
        <v>43770</v>
      </c>
      <c r="W1" s="38">
        <v>43771</v>
      </c>
      <c r="X1" s="38">
        <v>43772</v>
      </c>
      <c r="Y1" s="38">
        <v>43773</v>
      </c>
      <c r="Z1" s="38">
        <v>43774</v>
      </c>
      <c r="AA1" s="38">
        <v>43775</v>
      </c>
      <c r="AB1" s="38">
        <v>43776</v>
      </c>
      <c r="AC1" s="38">
        <v>43777</v>
      </c>
      <c r="AD1" s="38">
        <v>43778</v>
      </c>
      <c r="AE1" s="38">
        <v>43779</v>
      </c>
      <c r="AF1" s="38">
        <v>43780</v>
      </c>
      <c r="AG1" s="38">
        <v>43781</v>
      </c>
      <c r="AH1" s="38">
        <v>43782</v>
      </c>
      <c r="AI1" s="38">
        <v>43783</v>
      </c>
      <c r="AJ1" s="38">
        <v>43784</v>
      </c>
      <c r="AK1" s="89" t="s">
        <v>5</v>
      </c>
      <c r="AL1" s="90" t="s">
        <v>6</v>
      </c>
    </row>
    <row r="2" ht="14" customHeight="1" spans="1:38">
      <c r="A2" s="10">
        <v>1</v>
      </c>
      <c r="B2" s="6" t="s">
        <v>7</v>
      </c>
      <c r="C2" s="39" t="s">
        <v>8</v>
      </c>
      <c r="D2" s="5" t="s">
        <v>9</v>
      </c>
      <c r="E2" s="7">
        <v>42324</v>
      </c>
      <c r="F2" s="26"/>
      <c r="G2" s="26"/>
      <c r="H2" s="26"/>
      <c r="I2" s="48"/>
      <c r="J2" s="48"/>
      <c r="K2" s="26"/>
      <c r="L2" s="26"/>
      <c r="M2" s="26"/>
      <c r="N2" s="26"/>
      <c r="O2" s="26"/>
      <c r="P2" s="48"/>
      <c r="Q2" s="48"/>
      <c r="R2" s="26"/>
      <c r="S2" s="26"/>
      <c r="T2" s="26"/>
      <c r="U2" s="26"/>
      <c r="V2" s="26"/>
      <c r="W2" s="48"/>
      <c r="X2" s="48"/>
      <c r="Y2" s="26"/>
      <c r="Z2" s="26"/>
      <c r="AA2" s="26"/>
      <c r="AB2" s="26"/>
      <c r="AC2" s="26"/>
      <c r="AD2" s="48"/>
      <c r="AE2" s="48"/>
      <c r="AF2" s="26"/>
      <c r="AG2" s="26"/>
      <c r="AH2" s="26"/>
      <c r="AI2" s="26"/>
      <c r="AJ2" s="26"/>
      <c r="AK2" s="10">
        <f>COUNTIF(F2:AJ2,"迟到1-5分钟")</f>
        <v>0</v>
      </c>
      <c r="AL2" s="66">
        <f>COUNTIF(F2:AJ2,"&lt;&gt;")</f>
        <v>0</v>
      </c>
    </row>
    <row r="3" ht="14" customHeight="1" spans="1:38">
      <c r="A3" s="10">
        <v>2</v>
      </c>
      <c r="B3" s="9" t="s">
        <v>10</v>
      </c>
      <c r="C3" s="17" t="s">
        <v>11</v>
      </c>
      <c r="D3" s="10" t="s">
        <v>12</v>
      </c>
      <c r="E3" s="11">
        <v>42354</v>
      </c>
      <c r="F3" s="26"/>
      <c r="G3" s="26"/>
      <c r="H3" s="26"/>
      <c r="I3" s="48"/>
      <c r="J3" s="48"/>
      <c r="K3" s="26"/>
      <c r="L3" s="26"/>
      <c r="M3" s="26"/>
      <c r="N3" s="26"/>
      <c r="O3" s="26"/>
      <c r="P3" s="48"/>
      <c r="Q3" s="48"/>
      <c r="R3" s="26"/>
      <c r="S3" s="26"/>
      <c r="T3" s="26"/>
      <c r="U3" s="26"/>
      <c r="V3" s="26"/>
      <c r="W3" s="48"/>
      <c r="X3" s="48"/>
      <c r="Y3" s="26"/>
      <c r="Z3" s="26"/>
      <c r="AA3" s="26"/>
      <c r="AB3" s="26"/>
      <c r="AC3" s="26"/>
      <c r="AD3" s="48"/>
      <c r="AE3" s="48"/>
      <c r="AF3" s="26"/>
      <c r="AG3" s="26"/>
      <c r="AH3" s="26"/>
      <c r="AI3" s="26"/>
      <c r="AJ3" s="26"/>
      <c r="AK3" s="10">
        <f>COUNTIF(F3:AJ3,"迟到1-5分钟")</f>
        <v>0</v>
      </c>
      <c r="AL3" s="66">
        <f t="shared" ref="AL3:AL34" si="0">COUNTIF(F3:AJ3,"&lt;&gt;")</f>
        <v>0</v>
      </c>
    </row>
    <row r="4" ht="14" customHeight="1" spans="1:38">
      <c r="A4" s="10">
        <v>3</v>
      </c>
      <c r="B4" s="12" t="s">
        <v>13</v>
      </c>
      <c r="C4" s="41" t="s">
        <v>14</v>
      </c>
      <c r="D4" s="13" t="s">
        <v>15</v>
      </c>
      <c r="E4" s="14">
        <v>42374</v>
      </c>
      <c r="F4" s="26"/>
      <c r="G4" s="26"/>
      <c r="H4" s="26"/>
      <c r="I4" s="48"/>
      <c r="J4" s="48"/>
      <c r="K4" s="26"/>
      <c r="L4" s="26"/>
      <c r="M4" s="26"/>
      <c r="N4" s="26"/>
      <c r="O4" s="26"/>
      <c r="P4" s="48"/>
      <c r="Q4" s="48"/>
      <c r="R4" s="26"/>
      <c r="S4" s="26"/>
      <c r="T4" s="26"/>
      <c r="U4" s="26"/>
      <c r="V4" s="26"/>
      <c r="W4" s="48"/>
      <c r="X4" s="48"/>
      <c r="Y4" s="26"/>
      <c r="Z4" s="26"/>
      <c r="AA4" s="26"/>
      <c r="AB4" s="26"/>
      <c r="AC4" s="26"/>
      <c r="AD4" s="48"/>
      <c r="AE4" s="48"/>
      <c r="AF4" s="26"/>
      <c r="AG4" s="26"/>
      <c r="AH4" s="26"/>
      <c r="AI4" s="26"/>
      <c r="AJ4" s="26"/>
      <c r="AK4" s="10">
        <f t="shared" ref="AK3:AK34" si="1">COUNTIF(F4:AJ4,"迟到1-5分钟")</f>
        <v>0</v>
      </c>
      <c r="AL4" s="66">
        <f t="shared" si="0"/>
        <v>0</v>
      </c>
    </row>
    <row r="5" ht="14" customHeight="1" spans="1:38">
      <c r="A5" s="10">
        <v>4</v>
      </c>
      <c r="B5" s="9" t="s">
        <v>16</v>
      </c>
      <c r="C5" s="17" t="s">
        <v>17</v>
      </c>
      <c r="D5" s="10" t="s">
        <v>18</v>
      </c>
      <c r="E5" s="11">
        <v>42380</v>
      </c>
      <c r="F5" s="26"/>
      <c r="G5" s="26"/>
      <c r="H5" s="26"/>
      <c r="I5" s="48"/>
      <c r="J5" s="48"/>
      <c r="K5" s="26"/>
      <c r="L5" s="26"/>
      <c r="M5" s="26"/>
      <c r="N5" s="26"/>
      <c r="O5" s="26"/>
      <c r="P5" s="48"/>
      <c r="Q5" s="48"/>
      <c r="R5" s="26"/>
      <c r="S5" s="26"/>
      <c r="T5" s="26"/>
      <c r="U5" s="26"/>
      <c r="V5" s="26"/>
      <c r="W5" s="48"/>
      <c r="X5" s="48"/>
      <c r="Y5" s="26"/>
      <c r="Z5" s="26"/>
      <c r="AA5" s="26"/>
      <c r="AB5" s="26"/>
      <c r="AC5" s="26"/>
      <c r="AD5" s="48"/>
      <c r="AE5" s="48"/>
      <c r="AF5" s="26"/>
      <c r="AG5" s="26"/>
      <c r="AH5" s="26"/>
      <c r="AI5" s="26"/>
      <c r="AJ5" s="26"/>
      <c r="AK5" s="10">
        <f t="shared" si="1"/>
        <v>0</v>
      </c>
      <c r="AL5" s="66">
        <f t="shared" si="0"/>
        <v>0</v>
      </c>
    </row>
    <row r="6" ht="14" customHeight="1" spans="1:38">
      <c r="A6" s="10">
        <v>5</v>
      </c>
      <c r="B6" s="9" t="s">
        <v>19</v>
      </c>
      <c r="C6" s="17" t="s">
        <v>20</v>
      </c>
      <c r="D6" s="10" t="s">
        <v>18</v>
      </c>
      <c r="E6" s="11">
        <v>42387</v>
      </c>
      <c r="F6" s="26"/>
      <c r="G6" s="26"/>
      <c r="H6" s="26"/>
      <c r="I6" s="48"/>
      <c r="J6" s="48"/>
      <c r="K6" s="26"/>
      <c r="L6" s="26"/>
      <c r="M6" s="26"/>
      <c r="N6" s="26"/>
      <c r="O6" s="26"/>
      <c r="P6" s="48"/>
      <c r="Q6" s="48"/>
      <c r="R6" s="26"/>
      <c r="S6" s="26"/>
      <c r="T6" s="26"/>
      <c r="U6" s="26"/>
      <c r="V6" s="26"/>
      <c r="W6" s="48"/>
      <c r="X6" s="48"/>
      <c r="Y6" s="26"/>
      <c r="Z6" s="26"/>
      <c r="AA6" s="26"/>
      <c r="AB6" s="26"/>
      <c r="AC6" s="26"/>
      <c r="AD6" s="48"/>
      <c r="AE6" s="48"/>
      <c r="AF6" s="26"/>
      <c r="AG6" s="26"/>
      <c r="AH6" s="26"/>
      <c r="AI6" s="26"/>
      <c r="AJ6" s="26"/>
      <c r="AK6" s="10">
        <f t="shared" si="1"/>
        <v>0</v>
      </c>
      <c r="AL6" s="66">
        <f t="shared" si="0"/>
        <v>0</v>
      </c>
    </row>
    <row r="7" ht="14" customHeight="1" spans="1:38">
      <c r="A7" s="10">
        <v>6</v>
      </c>
      <c r="B7" s="15" t="s">
        <v>21</v>
      </c>
      <c r="C7" s="42" t="s">
        <v>22</v>
      </c>
      <c r="D7" s="16" t="s">
        <v>12</v>
      </c>
      <c r="E7" s="11">
        <v>42430</v>
      </c>
      <c r="F7" s="26"/>
      <c r="G7" s="26"/>
      <c r="H7" s="26"/>
      <c r="I7" s="48"/>
      <c r="J7" s="48"/>
      <c r="K7" s="26"/>
      <c r="L7" s="26"/>
      <c r="M7" s="26"/>
      <c r="N7" s="26"/>
      <c r="O7" s="26"/>
      <c r="P7" s="48"/>
      <c r="Q7" s="48"/>
      <c r="R7" s="26"/>
      <c r="S7" s="26"/>
      <c r="T7" s="26"/>
      <c r="U7" s="26"/>
      <c r="V7" s="26"/>
      <c r="W7" s="48"/>
      <c r="X7" s="48"/>
      <c r="Y7" s="26"/>
      <c r="Z7" s="26"/>
      <c r="AA7" s="26" t="s">
        <v>23</v>
      </c>
      <c r="AB7" s="26"/>
      <c r="AC7" s="26"/>
      <c r="AD7" s="48"/>
      <c r="AE7" s="48"/>
      <c r="AF7" s="26"/>
      <c r="AG7" s="26"/>
      <c r="AH7" s="26"/>
      <c r="AI7" s="26"/>
      <c r="AJ7" s="26"/>
      <c r="AK7" s="10">
        <f t="shared" si="1"/>
        <v>1</v>
      </c>
      <c r="AL7" s="66">
        <f t="shared" si="0"/>
        <v>1</v>
      </c>
    </row>
    <row r="8" ht="14" customHeight="1" spans="1:38">
      <c r="A8" s="10">
        <v>7</v>
      </c>
      <c r="B8" s="9" t="s">
        <v>24</v>
      </c>
      <c r="C8" s="17" t="s">
        <v>25</v>
      </c>
      <c r="D8" s="10" t="s">
        <v>18</v>
      </c>
      <c r="E8" s="11">
        <v>42436</v>
      </c>
      <c r="F8" s="26"/>
      <c r="G8" s="26"/>
      <c r="H8" s="26"/>
      <c r="I8" s="48"/>
      <c r="J8" s="48"/>
      <c r="K8" s="26"/>
      <c r="L8" s="26"/>
      <c r="M8" s="26"/>
      <c r="N8" s="26"/>
      <c r="O8" s="26"/>
      <c r="P8" s="48"/>
      <c r="Q8" s="48"/>
      <c r="R8" s="26"/>
      <c r="S8" s="26"/>
      <c r="T8" s="26"/>
      <c r="U8" s="26"/>
      <c r="V8" s="26"/>
      <c r="W8" s="48"/>
      <c r="X8" s="48"/>
      <c r="Y8" s="26"/>
      <c r="Z8" s="26"/>
      <c r="AA8" s="26"/>
      <c r="AB8" s="26"/>
      <c r="AC8" s="26"/>
      <c r="AD8" s="48"/>
      <c r="AE8" s="48"/>
      <c r="AF8" s="26"/>
      <c r="AG8" s="26"/>
      <c r="AH8" s="26"/>
      <c r="AI8" s="26"/>
      <c r="AJ8" s="26"/>
      <c r="AK8" s="10">
        <f t="shared" si="1"/>
        <v>0</v>
      </c>
      <c r="AL8" s="66">
        <f t="shared" si="0"/>
        <v>0</v>
      </c>
    </row>
    <row r="9" ht="14" customHeight="1" spans="1:38">
      <c r="A9" s="10">
        <v>8</v>
      </c>
      <c r="B9" s="9" t="s">
        <v>26</v>
      </c>
      <c r="C9" s="17" t="s">
        <v>27</v>
      </c>
      <c r="D9" s="10" t="s">
        <v>18</v>
      </c>
      <c r="E9" s="11">
        <v>42443</v>
      </c>
      <c r="F9" s="26"/>
      <c r="G9" s="26"/>
      <c r="H9" s="26"/>
      <c r="I9" s="48"/>
      <c r="J9" s="48"/>
      <c r="K9" s="26"/>
      <c r="L9" s="26"/>
      <c r="M9" s="26"/>
      <c r="N9" s="26"/>
      <c r="O9" s="26"/>
      <c r="P9" s="48"/>
      <c r="Q9" s="48"/>
      <c r="R9" s="26"/>
      <c r="S9" s="26"/>
      <c r="T9" s="26"/>
      <c r="U9" s="26"/>
      <c r="V9" s="26"/>
      <c r="W9" s="48"/>
      <c r="X9" s="48"/>
      <c r="Y9" s="26"/>
      <c r="Z9" s="26"/>
      <c r="AA9" s="26"/>
      <c r="AB9" s="26"/>
      <c r="AC9" s="26"/>
      <c r="AD9" s="48"/>
      <c r="AE9" s="48"/>
      <c r="AF9" s="26"/>
      <c r="AG9" s="26"/>
      <c r="AH9" s="26"/>
      <c r="AI9" s="26"/>
      <c r="AJ9" s="26"/>
      <c r="AK9" s="10">
        <f t="shared" si="1"/>
        <v>0</v>
      </c>
      <c r="AL9" s="66">
        <f t="shared" si="0"/>
        <v>0</v>
      </c>
    </row>
    <row r="10" ht="14" customHeight="1" spans="1:38">
      <c r="A10" s="10">
        <v>9</v>
      </c>
      <c r="B10" s="9" t="s">
        <v>28</v>
      </c>
      <c r="C10" s="17" t="s">
        <v>29</v>
      </c>
      <c r="D10" s="10" t="s">
        <v>15</v>
      </c>
      <c r="E10" s="11">
        <v>42466</v>
      </c>
      <c r="F10" s="26"/>
      <c r="G10" s="26"/>
      <c r="H10" s="26"/>
      <c r="I10" s="48"/>
      <c r="J10" s="48"/>
      <c r="K10" s="26"/>
      <c r="L10" s="26"/>
      <c r="M10" s="26"/>
      <c r="N10" s="26"/>
      <c r="O10" s="26"/>
      <c r="P10" s="48"/>
      <c r="Q10" s="48"/>
      <c r="R10" s="26"/>
      <c r="S10" s="26"/>
      <c r="T10" s="26"/>
      <c r="U10" s="26"/>
      <c r="V10" s="26"/>
      <c r="W10" s="48"/>
      <c r="X10" s="48"/>
      <c r="Y10" s="26"/>
      <c r="Z10" s="26"/>
      <c r="AA10" s="26"/>
      <c r="AB10" s="26"/>
      <c r="AC10" s="26"/>
      <c r="AD10" s="48"/>
      <c r="AE10" s="48"/>
      <c r="AF10" s="26"/>
      <c r="AG10" s="26"/>
      <c r="AH10" s="26"/>
      <c r="AI10" s="26"/>
      <c r="AJ10" s="26"/>
      <c r="AK10" s="10">
        <f t="shared" si="1"/>
        <v>0</v>
      </c>
      <c r="AL10" s="66">
        <f t="shared" si="0"/>
        <v>0</v>
      </c>
    </row>
    <row r="11" ht="14" customHeight="1" spans="1:38">
      <c r="A11" s="10">
        <v>10</v>
      </c>
      <c r="B11" s="9" t="s">
        <v>30</v>
      </c>
      <c r="C11" s="17" t="s">
        <v>31</v>
      </c>
      <c r="D11" s="10" t="s">
        <v>18</v>
      </c>
      <c r="E11" s="11">
        <v>42555</v>
      </c>
      <c r="F11" s="26"/>
      <c r="G11" s="26" t="s">
        <v>32</v>
      </c>
      <c r="H11" s="26"/>
      <c r="I11" s="48"/>
      <c r="J11" s="48"/>
      <c r="K11" s="26"/>
      <c r="L11" s="26"/>
      <c r="M11" s="26"/>
      <c r="N11" s="26"/>
      <c r="O11" s="26"/>
      <c r="P11" s="48"/>
      <c r="Q11" s="48"/>
      <c r="R11" s="26"/>
      <c r="S11" s="26"/>
      <c r="T11" s="26"/>
      <c r="U11" s="26"/>
      <c r="V11" s="26"/>
      <c r="W11" s="48"/>
      <c r="X11" s="48"/>
      <c r="Y11" s="26"/>
      <c r="Z11" s="26"/>
      <c r="AA11" s="26"/>
      <c r="AB11" s="26"/>
      <c r="AC11" s="26"/>
      <c r="AD11" s="48"/>
      <c r="AE11" s="48"/>
      <c r="AF11" s="26"/>
      <c r="AG11" s="26" t="s">
        <v>23</v>
      </c>
      <c r="AH11" s="26"/>
      <c r="AI11" s="26"/>
      <c r="AJ11" s="26"/>
      <c r="AK11" s="10">
        <f t="shared" si="1"/>
        <v>1</v>
      </c>
      <c r="AL11" s="66">
        <f t="shared" si="0"/>
        <v>2</v>
      </c>
    </row>
    <row r="12" ht="14" customHeight="1" spans="1:38">
      <c r="A12" s="10">
        <v>11</v>
      </c>
      <c r="B12" s="9" t="s">
        <v>33</v>
      </c>
      <c r="C12" s="17" t="s">
        <v>34</v>
      </c>
      <c r="D12" s="17" t="s">
        <v>35</v>
      </c>
      <c r="E12" s="11">
        <v>42664</v>
      </c>
      <c r="F12" s="26"/>
      <c r="G12" s="26"/>
      <c r="H12" s="26"/>
      <c r="I12" s="48"/>
      <c r="J12" s="48"/>
      <c r="K12" s="26"/>
      <c r="L12" s="26"/>
      <c r="M12" s="26"/>
      <c r="N12" s="26"/>
      <c r="O12" s="26"/>
      <c r="P12" s="48"/>
      <c r="Q12" s="48"/>
      <c r="R12" s="26"/>
      <c r="S12" s="26"/>
      <c r="T12" s="26"/>
      <c r="U12" s="26"/>
      <c r="V12" s="26"/>
      <c r="W12" s="48"/>
      <c r="X12" s="48"/>
      <c r="Y12" s="26"/>
      <c r="Z12" s="26"/>
      <c r="AA12" s="26"/>
      <c r="AB12" s="26"/>
      <c r="AC12" s="26"/>
      <c r="AD12" s="48"/>
      <c r="AE12" s="48"/>
      <c r="AF12" s="26"/>
      <c r="AG12" s="26"/>
      <c r="AH12" s="26"/>
      <c r="AI12" s="26"/>
      <c r="AJ12" s="26"/>
      <c r="AK12" s="10">
        <f t="shared" si="1"/>
        <v>0</v>
      </c>
      <c r="AL12" s="66">
        <f t="shared" si="0"/>
        <v>0</v>
      </c>
    </row>
    <row r="13" ht="14" customHeight="1" spans="1:38">
      <c r="A13" s="10">
        <v>12</v>
      </c>
      <c r="B13" s="9" t="s">
        <v>36</v>
      </c>
      <c r="C13" s="17" t="s">
        <v>37</v>
      </c>
      <c r="D13" s="10" t="s">
        <v>12</v>
      </c>
      <c r="E13" s="11">
        <v>42684</v>
      </c>
      <c r="F13" s="26"/>
      <c r="G13" s="26"/>
      <c r="H13" s="26"/>
      <c r="I13" s="48"/>
      <c r="J13" s="48"/>
      <c r="K13" s="26"/>
      <c r="L13" s="26"/>
      <c r="M13" s="26"/>
      <c r="N13" s="26"/>
      <c r="O13" s="26"/>
      <c r="P13" s="48"/>
      <c r="Q13" s="48"/>
      <c r="R13" s="26"/>
      <c r="S13" s="26"/>
      <c r="T13" s="26"/>
      <c r="U13" s="26"/>
      <c r="V13" s="26"/>
      <c r="W13" s="48"/>
      <c r="X13" s="48"/>
      <c r="Y13" s="26"/>
      <c r="Z13" s="26"/>
      <c r="AA13" s="26"/>
      <c r="AB13" s="26"/>
      <c r="AC13" s="26"/>
      <c r="AD13" s="48"/>
      <c r="AE13" s="48"/>
      <c r="AF13" s="26"/>
      <c r="AG13" s="26"/>
      <c r="AH13" s="26"/>
      <c r="AI13" s="26"/>
      <c r="AJ13" s="26"/>
      <c r="AK13" s="10">
        <f t="shared" si="1"/>
        <v>0</v>
      </c>
      <c r="AL13" s="66">
        <f t="shared" si="0"/>
        <v>0</v>
      </c>
    </row>
    <row r="14" ht="14" customHeight="1" spans="1:38">
      <c r="A14" s="10">
        <v>13</v>
      </c>
      <c r="B14" s="9" t="s">
        <v>38</v>
      </c>
      <c r="C14" s="17" t="s">
        <v>39</v>
      </c>
      <c r="D14" s="17" t="s">
        <v>35</v>
      </c>
      <c r="E14" s="11">
        <v>42844</v>
      </c>
      <c r="F14" s="26"/>
      <c r="G14" s="26"/>
      <c r="H14" s="26"/>
      <c r="I14" s="48"/>
      <c r="J14" s="48"/>
      <c r="K14" s="26"/>
      <c r="L14" s="26"/>
      <c r="M14" s="26"/>
      <c r="N14" s="26"/>
      <c r="O14" s="26"/>
      <c r="P14" s="48"/>
      <c r="Q14" s="48"/>
      <c r="R14" s="26"/>
      <c r="S14" s="26"/>
      <c r="T14" s="26"/>
      <c r="U14" s="26"/>
      <c r="V14" s="26"/>
      <c r="W14" s="48"/>
      <c r="X14" s="48"/>
      <c r="Y14" s="26"/>
      <c r="Z14" s="26"/>
      <c r="AA14" s="26"/>
      <c r="AB14" s="26"/>
      <c r="AC14" s="26"/>
      <c r="AD14" s="48"/>
      <c r="AE14" s="48"/>
      <c r="AF14" s="26"/>
      <c r="AG14" s="26"/>
      <c r="AH14" s="26"/>
      <c r="AI14" s="26"/>
      <c r="AJ14" s="26"/>
      <c r="AK14" s="10">
        <f t="shared" si="1"/>
        <v>0</v>
      </c>
      <c r="AL14" s="66">
        <f t="shared" si="0"/>
        <v>0</v>
      </c>
    </row>
    <row r="15" ht="14" customHeight="1" spans="1:38">
      <c r="A15" s="10">
        <v>14</v>
      </c>
      <c r="B15" s="9" t="s">
        <v>40</v>
      </c>
      <c r="C15" s="17" t="s">
        <v>41</v>
      </c>
      <c r="D15" s="10" t="s">
        <v>18</v>
      </c>
      <c r="E15" s="11">
        <v>42898</v>
      </c>
      <c r="F15" s="26"/>
      <c r="G15" s="26"/>
      <c r="H15" s="26"/>
      <c r="I15" s="48"/>
      <c r="J15" s="48"/>
      <c r="K15" s="26"/>
      <c r="L15" s="26"/>
      <c r="M15" s="26"/>
      <c r="N15" s="26"/>
      <c r="O15" s="26"/>
      <c r="P15" s="48"/>
      <c r="Q15" s="48"/>
      <c r="R15" s="26"/>
      <c r="S15" s="26"/>
      <c r="T15" s="26"/>
      <c r="U15" s="26"/>
      <c r="V15" s="26"/>
      <c r="W15" s="48"/>
      <c r="X15" s="48"/>
      <c r="Y15" s="26"/>
      <c r="Z15" s="26"/>
      <c r="AA15" s="26"/>
      <c r="AB15" s="26"/>
      <c r="AC15" s="26"/>
      <c r="AD15" s="48"/>
      <c r="AE15" s="48"/>
      <c r="AF15" s="26"/>
      <c r="AG15" s="26"/>
      <c r="AH15" s="26"/>
      <c r="AI15" s="26"/>
      <c r="AJ15" s="26"/>
      <c r="AK15" s="10">
        <f t="shared" si="1"/>
        <v>0</v>
      </c>
      <c r="AL15" s="66">
        <f t="shared" si="0"/>
        <v>0</v>
      </c>
    </row>
    <row r="16" ht="14" customHeight="1" spans="1:38">
      <c r="A16" s="10">
        <v>15</v>
      </c>
      <c r="B16" s="9" t="s">
        <v>42</v>
      </c>
      <c r="C16" s="17" t="s">
        <v>43</v>
      </c>
      <c r="D16" s="10" t="s">
        <v>44</v>
      </c>
      <c r="E16" s="11">
        <v>42919</v>
      </c>
      <c r="F16" s="26" t="s">
        <v>23</v>
      </c>
      <c r="G16" s="26" t="s">
        <v>23</v>
      </c>
      <c r="H16" s="26"/>
      <c r="I16" s="48"/>
      <c r="J16" s="48"/>
      <c r="K16" s="26" t="s">
        <v>23</v>
      </c>
      <c r="L16" s="26"/>
      <c r="M16" s="26"/>
      <c r="N16" s="26"/>
      <c r="O16" s="26" t="s">
        <v>23</v>
      </c>
      <c r="P16" s="48"/>
      <c r="Q16" s="48"/>
      <c r="R16" s="26"/>
      <c r="S16" s="26"/>
      <c r="T16" s="26"/>
      <c r="U16" s="26"/>
      <c r="V16" s="26"/>
      <c r="W16" s="48"/>
      <c r="X16" s="48"/>
      <c r="Y16" s="26" t="s">
        <v>23</v>
      </c>
      <c r="Z16" s="26"/>
      <c r="AA16" s="26"/>
      <c r="AB16" s="26"/>
      <c r="AC16" s="26"/>
      <c r="AD16" s="48"/>
      <c r="AE16" s="48"/>
      <c r="AF16" s="26"/>
      <c r="AG16" s="26"/>
      <c r="AH16" s="26"/>
      <c r="AI16" s="26"/>
      <c r="AJ16" s="26"/>
      <c r="AK16" s="10">
        <f t="shared" si="1"/>
        <v>5</v>
      </c>
      <c r="AL16" s="66">
        <f t="shared" si="0"/>
        <v>5</v>
      </c>
    </row>
    <row r="17" ht="14" customHeight="1" spans="1:38">
      <c r="A17" s="10">
        <v>16</v>
      </c>
      <c r="B17" s="9" t="s">
        <v>45</v>
      </c>
      <c r="C17" s="17" t="s">
        <v>46</v>
      </c>
      <c r="D17" s="17" t="s">
        <v>18</v>
      </c>
      <c r="E17" s="18">
        <v>42989</v>
      </c>
      <c r="F17" s="26"/>
      <c r="G17" s="26"/>
      <c r="H17" s="26"/>
      <c r="I17" s="48"/>
      <c r="J17" s="48"/>
      <c r="K17" s="26"/>
      <c r="L17" s="26"/>
      <c r="M17" s="26"/>
      <c r="N17" s="26"/>
      <c r="O17" s="26"/>
      <c r="P17" s="48"/>
      <c r="Q17" s="48"/>
      <c r="R17" s="26"/>
      <c r="S17" s="26"/>
      <c r="T17" s="26"/>
      <c r="U17" s="26"/>
      <c r="V17" s="26"/>
      <c r="W17" s="48"/>
      <c r="X17" s="48"/>
      <c r="Y17" s="26"/>
      <c r="Z17" s="26"/>
      <c r="AA17" s="26"/>
      <c r="AB17" s="26"/>
      <c r="AC17" s="26"/>
      <c r="AD17" s="48"/>
      <c r="AE17" s="48"/>
      <c r="AF17" s="26"/>
      <c r="AG17" s="26"/>
      <c r="AH17" s="26"/>
      <c r="AI17" s="26"/>
      <c r="AJ17" s="26"/>
      <c r="AK17" s="10">
        <f t="shared" si="1"/>
        <v>0</v>
      </c>
      <c r="AL17" s="66">
        <f t="shared" si="0"/>
        <v>0</v>
      </c>
    </row>
    <row r="18" ht="14" customHeight="1" spans="1:38">
      <c r="A18" s="10">
        <v>17</v>
      </c>
      <c r="B18" s="9" t="s">
        <v>47</v>
      </c>
      <c r="C18" s="17" t="s">
        <v>48</v>
      </c>
      <c r="D18" s="17" t="s">
        <v>35</v>
      </c>
      <c r="E18" s="18">
        <v>42989</v>
      </c>
      <c r="F18" s="26"/>
      <c r="G18" s="26"/>
      <c r="H18" s="26"/>
      <c r="I18" s="48"/>
      <c r="J18" s="48"/>
      <c r="K18" s="26"/>
      <c r="L18" s="26"/>
      <c r="M18" s="26"/>
      <c r="N18" s="26"/>
      <c r="O18" s="26"/>
      <c r="P18" s="48"/>
      <c r="Q18" s="48"/>
      <c r="R18" s="26"/>
      <c r="S18" s="26"/>
      <c r="T18" s="26"/>
      <c r="U18" s="26"/>
      <c r="V18" s="26"/>
      <c r="W18" s="48"/>
      <c r="X18" s="48"/>
      <c r="Y18" s="26"/>
      <c r="Z18" s="26"/>
      <c r="AA18" s="26"/>
      <c r="AB18" s="26"/>
      <c r="AC18" s="26"/>
      <c r="AD18" s="48"/>
      <c r="AE18" s="48"/>
      <c r="AF18" s="26"/>
      <c r="AG18" s="26"/>
      <c r="AH18" s="26"/>
      <c r="AI18" s="26"/>
      <c r="AJ18" s="26"/>
      <c r="AK18" s="10">
        <f t="shared" si="1"/>
        <v>0</v>
      </c>
      <c r="AL18" s="66">
        <f t="shared" si="0"/>
        <v>0</v>
      </c>
    </row>
    <row r="19" ht="14" customHeight="1" spans="1:38">
      <c r="A19" s="10">
        <v>18</v>
      </c>
      <c r="B19" s="9" t="s">
        <v>49</v>
      </c>
      <c r="C19" s="17" t="s">
        <v>50</v>
      </c>
      <c r="D19" s="10" t="s">
        <v>44</v>
      </c>
      <c r="E19" s="11">
        <v>43025</v>
      </c>
      <c r="F19" s="26"/>
      <c r="G19" s="26"/>
      <c r="H19" s="26"/>
      <c r="I19" s="48"/>
      <c r="J19" s="48"/>
      <c r="K19" s="26"/>
      <c r="L19" s="26"/>
      <c r="M19" s="26"/>
      <c r="N19" s="26"/>
      <c r="O19" s="26"/>
      <c r="P19" s="48"/>
      <c r="Q19" s="48"/>
      <c r="R19" s="26" t="s">
        <v>23</v>
      </c>
      <c r="S19" s="26"/>
      <c r="T19" s="26"/>
      <c r="U19" s="26"/>
      <c r="V19" s="26"/>
      <c r="W19" s="48"/>
      <c r="X19" s="48"/>
      <c r="Y19" s="26"/>
      <c r="Z19" s="26"/>
      <c r="AA19" s="26"/>
      <c r="AB19" s="26"/>
      <c r="AC19" s="26"/>
      <c r="AD19" s="48"/>
      <c r="AE19" s="48"/>
      <c r="AF19" s="26"/>
      <c r="AG19" s="26"/>
      <c r="AH19" s="26"/>
      <c r="AI19" s="26"/>
      <c r="AJ19" s="26"/>
      <c r="AK19" s="10">
        <f t="shared" si="1"/>
        <v>1</v>
      </c>
      <c r="AL19" s="66">
        <f t="shared" si="0"/>
        <v>1</v>
      </c>
    </row>
    <row r="20" ht="14" customHeight="1" spans="1:38">
      <c r="A20" s="10">
        <v>19</v>
      </c>
      <c r="B20" s="9" t="s">
        <v>51</v>
      </c>
      <c r="C20" s="17" t="s">
        <v>52</v>
      </c>
      <c r="D20" s="10" t="s">
        <v>53</v>
      </c>
      <c r="E20" s="11">
        <v>43026</v>
      </c>
      <c r="F20" s="26"/>
      <c r="G20" s="26"/>
      <c r="H20" s="26"/>
      <c r="I20" s="48"/>
      <c r="J20" s="48"/>
      <c r="K20" s="26"/>
      <c r="L20" s="26"/>
      <c r="M20" s="26"/>
      <c r="N20" s="26"/>
      <c r="O20" s="26"/>
      <c r="P20" s="48"/>
      <c r="Q20" s="48"/>
      <c r="R20" s="26"/>
      <c r="S20" s="26"/>
      <c r="T20" s="26"/>
      <c r="U20" s="26"/>
      <c r="V20" s="26"/>
      <c r="W20" s="48"/>
      <c r="X20" s="48"/>
      <c r="Y20" s="26"/>
      <c r="Z20" s="26"/>
      <c r="AA20" s="26"/>
      <c r="AB20" s="26"/>
      <c r="AC20" s="26"/>
      <c r="AD20" s="48"/>
      <c r="AE20" s="48"/>
      <c r="AF20" s="26"/>
      <c r="AG20" s="26"/>
      <c r="AH20" s="26"/>
      <c r="AI20" s="26"/>
      <c r="AJ20" s="26"/>
      <c r="AK20" s="10">
        <f t="shared" si="1"/>
        <v>0</v>
      </c>
      <c r="AL20" s="66">
        <f t="shared" si="0"/>
        <v>0</v>
      </c>
    </row>
    <row r="21" ht="14" customHeight="1" spans="1:38">
      <c r="A21" s="10">
        <v>20</v>
      </c>
      <c r="B21" s="9" t="s">
        <v>54</v>
      </c>
      <c r="C21" s="17" t="s">
        <v>55</v>
      </c>
      <c r="D21" s="10" t="s">
        <v>18</v>
      </c>
      <c r="E21" s="18">
        <v>43040</v>
      </c>
      <c r="F21" s="26"/>
      <c r="G21" s="26"/>
      <c r="H21" s="26"/>
      <c r="I21" s="48"/>
      <c r="J21" s="48"/>
      <c r="K21" s="26"/>
      <c r="L21" s="26"/>
      <c r="M21" s="26"/>
      <c r="N21" s="26"/>
      <c r="O21" s="26"/>
      <c r="P21" s="48"/>
      <c r="Q21" s="48"/>
      <c r="R21" s="26" t="s">
        <v>32</v>
      </c>
      <c r="S21" s="26" t="s">
        <v>23</v>
      </c>
      <c r="T21" s="26"/>
      <c r="U21" s="26"/>
      <c r="V21" s="26"/>
      <c r="W21" s="48"/>
      <c r="X21" s="48"/>
      <c r="Y21" s="26" t="s">
        <v>23</v>
      </c>
      <c r="Z21" s="26"/>
      <c r="AA21" s="26"/>
      <c r="AB21" s="26"/>
      <c r="AC21" s="26"/>
      <c r="AD21" s="48"/>
      <c r="AE21" s="48"/>
      <c r="AF21" s="26"/>
      <c r="AG21" s="26"/>
      <c r="AH21" s="26"/>
      <c r="AI21" s="26"/>
      <c r="AJ21" s="26"/>
      <c r="AK21" s="10">
        <f t="shared" si="1"/>
        <v>2</v>
      </c>
      <c r="AL21" s="66">
        <f t="shared" si="0"/>
        <v>3</v>
      </c>
    </row>
    <row r="22" ht="14" customHeight="1" spans="1:38">
      <c r="A22" s="10">
        <v>21</v>
      </c>
      <c r="B22" s="9" t="s">
        <v>56</v>
      </c>
      <c r="C22" s="17" t="s">
        <v>57</v>
      </c>
      <c r="D22" s="10" t="s">
        <v>18</v>
      </c>
      <c r="E22" s="19">
        <v>43066</v>
      </c>
      <c r="F22" s="26"/>
      <c r="G22" s="26"/>
      <c r="H22" s="26"/>
      <c r="I22" s="48"/>
      <c r="J22" s="48"/>
      <c r="K22" s="26"/>
      <c r="L22" s="26"/>
      <c r="M22" s="26"/>
      <c r="N22" s="26"/>
      <c r="O22" s="26"/>
      <c r="P22" s="48"/>
      <c r="Q22" s="48"/>
      <c r="R22" s="26"/>
      <c r="S22" s="26"/>
      <c r="T22" s="26"/>
      <c r="U22" s="26"/>
      <c r="V22" s="26"/>
      <c r="W22" s="48"/>
      <c r="X22" s="48"/>
      <c r="Y22" s="26"/>
      <c r="Z22" s="26"/>
      <c r="AA22" s="26"/>
      <c r="AB22" s="26"/>
      <c r="AC22" s="26"/>
      <c r="AD22" s="48"/>
      <c r="AE22" s="48"/>
      <c r="AF22" s="26"/>
      <c r="AG22" s="26"/>
      <c r="AH22" s="26"/>
      <c r="AI22" s="26"/>
      <c r="AJ22" s="26"/>
      <c r="AK22" s="10">
        <f t="shared" si="1"/>
        <v>0</v>
      </c>
      <c r="AL22" s="66">
        <f t="shared" si="0"/>
        <v>0</v>
      </c>
    </row>
    <row r="23" ht="14" customHeight="1" spans="1:38">
      <c r="A23" s="10">
        <v>22</v>
      </c>
      <c r="B23" s="9" t="s">
        <v>58</v>
      </c>
      <c r="C23" s="17" t="s">
        <v>59</v>
      </c>
      <c r="D23" s="10" t="s">
        <v>18</v>
      </c>
      <c r="E23" s="11">
        <v>43122</v>
      </c>
      <c r="F23" s="26"/>
      <c r="G23" s="26"/>
      <c r="H23" s="26"/>
      <c r="I23" s="48"/>
      <c r="J23" s="48"/>
      <c r="K23" s="26"/>
      <c r="L23" s="26"/>
      <c r="M23" s="26"/>
      <c r="N23" s="26"/>
      <c r="O23" s="26"/>
      <c r="P23" s="48"/>
      <c r="Q23" s="48"/>
      <c r="R23" s="26"/>
      <c r="S23" s="26"/>
      <c r="T23" s="26"/>
      <c r="U23" s="26"/>
      <c r="V23" s="26"/>
      <c r="W23" s="48"/>
      <c r="X23" s="48"/>
      <c r="Y23" s="26"/>
      <c r="Z23" s="26"/>
      <c r="AA23" s="26"/>
      <c r="AB23" s="26"/>
      <c r="AC23" s="26"/>
      <c r="AD23" s="48"/>
      <c r="AE23" s="48"/>
      <c r="AF23" s="26"/>
      <c r="AG23" s="26"/>
      <c r="AH23" s="26"/>
      <c r="AI23" s="26"/>
      <c r="AJ23" s="26"/>
      <c r="AK23" s="10">
        <f t="shared" si="1"/>
        <v>0</v>
      </c>
      <c r="AL23" s="66">
        <f t="shared" si="0"/>
        <v>0</v>
      </c>
    </row>
    <row r="24" ht="14" customHeight="1" spans="1:38">
      <c r="A24" s="10">
        <v>23</v>
      </c>
      <c r="B24" s="9" t="s">
        <v>60</v>
      </c>
      <c r="C24" s="17" t="s">
        <v>61</v>
      </c>
      <c r="D24" s="10" t="s">
        <v>18</v>
      </c>
      <c r="E24" s="11">
        <v>43125</v>
      </c>
      <c r="F24" s="26"/>
      <c r="G24" s="26"/>
      <c r="H24" s="26"/>
      <c r="I24" s="48"/>
      <c r="J24" s="48"/>
      <c r="K24" s="26"/>
      <c r="L24" s="26"/>
      <c r="M24" s="26"/>
      <c r="N24" s="26"/>
      <c r="O24" s="26" t="s">
        <v>23</v>
      </c>
      <c r="P24" s="48"/>
      <c r="Q24" s="48"/>
      <c r="R24" s="26"/>
      <c r="S24" s="26"/>
      <c r="T24" s="26"/>
      <c r="U24" s="26"/>
      <c r="V24" s="26"/>
      <c r="W24" s="48"/>
      <c r="X24" s="48"/>
      <c r="Y24" s="26"/>
      <c r="Z24" s="26"/>
      <c r="AA24" s="26"/>
      <c r="AB24" s="26"/>
      <c r="AC24" s="26"/>
      <c r="AD24" s="48"/>
      <c r="AE24" s="48"/>
      <c r="AF24" s="26"/>
      <c r="AG24" s="26"/>
      <c r="AH24" s="26" t="s">
        <v>23</v>
      </c>
      <c r="AI24" s="26"/>
      <c r="AJ24" s="26"/>
      <c r="AK24" s="10">
        <f t="shared" si="1"/>
        <v>2</v>
      </c>
      <c r="AL24" s="66">
        <f t="shared" si="0"/>
        <v>2</v>
      </c>
    </row>
    <row r="25" ht="14" customHeight="1" spans="1:38">
      <c r="A25" s="10">
        <v>24</v>
      </c>
      <c r="B25" s="9" t="s">
        <v>62</v>
      </c>
      <c r="C25" s="17" t="s">
        <v>63</v>
      </c>
      <c r="D25" s="10" t="s">
        <v>18</v>
      </c>
      <c r="E25" s="19">
        <v>43166</v>
      </c>
      <c r="F25" s="26"/>
      <c r="G25" s="26"/>
      <c r="H25" s="26"/>
      <c r="I25" s="48"/>
      <c r="J25" s="48"/>
      <c r="K25" s="26"/>
      <c r="L25" s="26"/>
      <c r="M25" s="26"/>
      <c r="N25" s="26"/>
      <c r="O25" s="26"/>
      <c r="P25" s="48"/>
      <c r="Q25" s="48"/>
      <c r="R25" s="26"/>
      <c r="S25" s="26"/>
      <c r="T25" s="26"/>
      <c r="U25" s="26"/>
      <c r="V25" s="26"/>
      <c r="W25" s="48"/>
      <c r="X25" s="48"/>
      <c r="Y25" s="26"/>
      <c r="Z25" s="26"/>
      <c r="AA25" s="26"/>
      <c r="AB25" s="26"/>
      <c r="AC25" s="26"/>
      <c r="AD25" s="48"/>
      <c r="AE25" s="48"/>
      <c r="AF25" s="26"/>
      <c r="AG25" s="26"/>
      <c r="AH25" s="26"/>
      <c r="AI25" s="26"/>
      <c r="AJ25" s="26" t="s">
        <v>32</v>
      </c>
      <c r="AK25" s="10">
        <f t="shared" si="1"/>
        <v>0</v>
      </c>
      <c r="AL25" s="66">
        <f t="shared" si="0"/>
        <v>1</v>
      </c>
    </row>
    <row r="26" ht="14" customHeight="1" spans="1:38">
      <c r="A26" s="10">
        <v>25</v>
      </c>
      <c r="B26" s="9" t="s">
        <v>64</v>
      </c>
      <c r="C26" s="17" t="s">
        <v>65</v>
      </c>
      <c r="D26" s="10" t="s">
        <v>53</v>
      </c>
      <c r="E26" s="19">
        <v>43178</v>
      </c>
      <c r="F26" s="26"/>
      <c r="G26" s="26"/>
      <c r="H26" s="26"/>
      <c r="I26" s="48"/>
      <c r="J26" s="48"/>
      <c r="K26" s="26"/>
      <c r="L26" s="26"/>
      <c r="M26" s="26"/>
      <c r="N26" s="26"/>
      <c r="O26" s="26"/>
      <c r="P26" s="48"/>
      <c r="Q26" s="48"/>
      <c r="R26" s="26"/>
      <c r="S26" s="26"/>
      <c r="T26" s="26"/>
      <c r="U26" s="26"/>
      <c r="V26" s="26"/>
      <c r="W26" s="48"/>
      <c r="X26" s="48"/>
      <c r="Y26" s="26"/>
      <c r="Z26" s="26"/>
      <c r="AA26" s="26"/>
      <c r="AB26" s="26"/>
      <c r="AC26" s="26"/>
      <c r="AD26" s="48"/>
      <c r="AE26" s="48"/>
      <c r="AF26" s="26"/>
      <c r="AG26" s="26"/>
      <c r="AH26" s="26"/>
      <c r="AI26" s="26"/>
      <c r="AJ26" s="26"/>
      <c r="AK26" s="10">
        <f t="shared" si="1"/>
        <v>0</v>
      </c>
      <c r="AL26" s="66">
        <f t="shared" si="0"/>
        <v>0</v>
      </c>
    </row>
    <row r="27" ht="14" customHeight="1" spans="1:38">
      <c r="A27" s="10">
        <v>26</v>
      </c>
      <c r="B27" s="9" t="s">
        <v>66</v>
      </c>
      <c r="C27" s="17" t="s">
        <v>67</v>
      </c>
      <c r="D27" s="10" t="s">
        <v>18</v>
      </c>
      <c r="E27" s="19">
        <v>43178</v>
      </c>
      <c r="F27" s="26"/>
      <c r="G27" s="26"/>
      <c r="H27" s="26"/>
      <c r="I27" s="48"/>
      <c r="J27" s="48"/>
      <c r="K27" s="26"/>
      <c r="L27" s="26"/>
      <c r="M27" s="26"/>
      <c r="N27" s="26"/>
      <c r="O27" s="26"/>
      <c r="P27" s="48"/>
      <c r="Q27" s="48"/>
      <c r="R27" s="26"/>
      <c r="S27" s="26"/>
      <c r="T27" s="26"/>
      <c r="U27" s="26"/>
      <c r="V27" s="26"/>
      <c r="W27" s="48"/>
      <c r="X27" s="48"/>
      <c r="Y27" s="26"/>
      <c r="Z27" s="26"/>
      <c r="AA27" s="26"/>
      <c r="AB27" s="26"/>
      <c r="AC27" s="26"/>
      <c r="AD27" s="48"/>
      <c r="AE27" s="48"/>
      <c r="AF27" s="26"/>
      <c r="AG27" s="26"/>
      <c r="AH27" s="26"/>
      <c r="AI27" s="26"/>
      <c r="AJ27" s="26"/>
      <c r="AK27" s="10">
        <f t="shared" si="1"/>
        <v>0</v>
      </c>
      <c r="AL27" s="66">
        <f t="shared" si="0"/>
        <v>0</v>
      </c>
    </row>
    <row r="28" ht="14" customHeight="1" spans="1:38">
      <c r="A28" s="10">
        <v>27</v>
      </c>
      <c r="B28" s="9" t="s">
        <v>68</v>
      </c>
      <c r="C28" s="17" t="s">
        <v>69</v>
      </c>
      <c r="D28" s="10" t="s">
        <v>18</v>
      </c>
      <c r="E28" s="19">
        <v>43181</v>
      </c>
      <c r="F28" s="26"/>
      <c r="G28" s="26"/>
      <c r="H28" s="26"/>
      <c r="I28" s="48"/>
      <c r="J28" s="48"/>
      <c r="K28" s="26"/>
      <c r="L28" s="26"/>
      <c r="M28" s="26"/>
      <c r="N28" s="26"/>
      <c r="O28" s="26"/>
      <c r="P28" s="48"/>
      <c r="Q28" s="48"/>
      <c r="R28" s="26"/>
      <c r="S28" s="26" t="s">
        <v>23</v>
      </c>
      <c r="T28" s="26"/>
      <c r="U28" s="26"/>
      <c r="V28" s="26"/>
      <c r="W28" s="48"/>
      <c r="X28" s="48"/>
      <c r="Y28" s="26"/>
      <c r="Z28" s="26"/>
      <c r="AA28" s="26"/>
      <c r="AB28" s="26"/>
      <c r="AC28" s="26"/>
      <c r="AD28" s="48"/>
      <c r="AE28" s="48"/>
      <c r="AF28" s="26"/>
      <c r="AG28" s="26"/>
      <c r="AH28" s="26"/>
      <c r="AI28" s="26"/>
      <c r="AJ28" s="26"/>
      <c r="AK28" s="10">
        <f t="shared" si="1"/>
        <v>1</v>
      </c>
      <c r="AL28" s="66">
        <f t="shared" si="0"/>
        <v>1</v>
      </c>
    </row>
    <row r="29" ht="14" customHeight="1" spans="1:38">
      <c r="A29" s="10">
        <v>28</v>
      </c>
      <c r="B29" s="9" t="s">
        <v>70</v>
      </c>
      <c r="C29" s="17" t="s">
        <v>71</v>
      </c>
      <c r="D29" s="10" t="s">
        <v>12</v>
      </c>
      <c r="E29" s="19">
        <v>43188</v>
      </c>
      <c r="F29" s="26"/>
      <c r="G29" s="26"/>
      <c r="H29" s="26"/>
      <c r="I29" s="48"/>
      <c r="J29" s="48"/>
      <c r="K29" s="26"/>
      <c r="L29" s="26"/>
      <c r="M29" s="26"/>
      <c r="N29" s="26"/>
      <c r="O29" s="26" t="s">
        <v>23</v>
      </c>
      <c r="P29" s="48"/>
      <c r="Q29" s="48"/>
      <c r="R29" s="26"/>
      <c r="S29" s="26"/>
      <c r="T29" s="26"/>
      <c r="U29" s="26"/>
      <c r="V29" s="26"/>
      <c r="W29" s="48"/>
      <c r="X29" s="48"/>
      <c r="Y29" s="26"/>
      <c r="Z29" s="26"/>
      <c r="AA29" s="26" t="s">
        <v>23</v>
      </c>
      <c r="AB29" s="26"/>
      <c r="AC29" s="26"/>
      <c r="AD29" s="48"/>
      <c r="AE29" s="48"/>
      <c r="AF29" s="26"/>
      <c r="AG29" s="26"/>
      <c r="AH29" s="26"/>
      <c r="AI29" s="26"/>
      <c r="AJ29" s="26"/>
      <c r="AK29" s="10">
        <f t="shared" si="1"/>
        <v>2</v>
      </c>
      <c r="AL29" s="66">
        <f t="shared" si="0"/>
        <v>2</v>
      </c>
    </row>
    <row r="30" ht="14" customHeight="1" spans="1:38">
      <c r="A30" s="10">
        <v>29</v>
      </c>
      <c r="B30" s="9" t="s">
        <v>72</v>
      </c>
      <c r="C30" s="17" t="s">
        <v>73</v>
      </c>
      <c r="D30" s="10" t="s">
        <v>18</v>
      </c>
      <c r="E30" s="19">
        <v>43206</v>
      </c>
      <c r="F30" s="26"/>
      <c r="G30" s="26"/>
      <c r="H30" s="26"/>
      <c r="I30" s="48"/>
      <c r="J30" s="48"/>
      <c r="K30" s="26"/>
      <c r="L30" s="26"/>
      <c r="M30" s="26"/>
      <c r="N30" s="26"/>
      <c r="O30" s="26"/>
      <c r="P30" s="48"/>
      <c r="Q30" s="48"/>
      <c r="R30" s="26"/>
      <c r="S30" s="26"/>
      <c r="T30" s="26"/>
      <c r="U30" s="26"/>
      <c r="V30" s="26"/>
      <c r="W30" s="48"/>
      <c r="X30" s="48"/>
      <c r="Y30" s="26"/>
      <c r="Z30" s="26"/>
      <c r="AA30" s="26"/>
      <c r="AB30" s="26"/>
      <c r="AC30" s="26"/>
      <c r="AD30" s="48"/>
      <c r="AE30" s="48"/>
      <c r="AF30" s="26"/>
      <c r="AG30" s="26"/>
      <c r="AH30" s="26"/>
      <c r="AI30" s="26"/>
      <c r="AJ30" s="26"/>
      <c r="AK30" s="10">
        <f t="shared" si="1"/>
        <v>0</v>
      </c>
      <c r="AL30" s="66">
        <f t="shared" si="0"/>
        <v>0</v>
      </c>
    </row>
    <row r="31" ht="14" customHeight="1" spans="1:38">
      <c r="A31" s="10">
        <v>30</v>
      </c>
      <c r="B31" s="9" t="s">
        <v>74</v>
      </c>
      <c r="C31" s="17" t="s">
        <v>75</v>
      </c>
      <c r="D31" s="10" t="s">
        <v>9</v>
      </c>
      <c r="E31" s="19">
        <v>43206</v>
      </c>
      <c r="F31" s="26"/>
      <c r="G31" s="26"/>
      <c r="H31" s="26"/>
      <c r="I31" s="48"/>
      <c r="J31" s="48"/>
      <c r="K31" s="26"/>
      <c r="L31" s="26"/>
      <c r="M31" s="26"/>
      <c r="N31" s="26"/>
      <c r="O31" s="26"/>
      <c r="P31" s="48"/>
      <c r="Q31" s="48"/>
      <c r="R31" s="26"/>
      <c r="S31" s="26"/>
      <c r="T31" s="26"/>
      <c r="U31" s="26"/>
      <c r="V31" s="26"/>
      <c r="W31" s="48"/>
      <c r="X31" s="48"/>
      <c r="Y31" s="26"/>
      <c r="Z31" s="26"/>
      <c r="AA31" s="26"/>
      <c r="AB31" s="26"/>
      <c r="AC31" s="26"/>
      <c r="AD31" s="48"/>
      <c r="AE31" s="48"/>
      <c r="AF31" s="26"/>
      <c r="AG31" s="26"/>
      <c r="AH31" s="26"/>
      <c r="AI31" s="26"/>
      <c r="AJ31" s="26"/>
      <c r="AK31" s="10">
        <f t="shared" si="1"/>
        <v>0</v>
      </c>
      <c r="AL31" s="66">
        <f t="shared" si="0"/>
        <v>0</v>
      </c>
    </row>
    <row r="32" ht="14" customHeight="1" spans="1:38">
      <c r="A32" s="10">
        <v>31</v>
      </c>
      <c r="B32" s="9" t="s">
        <v>76</v>
      </c>
      <c r="C32" s="17" t="s">
        <v>77</v>
      </c>
      <c r="D32" s="16" t="s">
        <v>12</v>
      </c>
      <c r="E32" s="19">
        <v>43215</v>
      </c>
      <c r="F32" s="26"/>
      <c r="G32" s="26"/>
      <c r="H32" s="26"/>
      <c r="I32" s="48"/>
      <c r="J32" s="48"/>
      <c r="K32" s="26"/>
      <c r="L32" s="26"/>
      <c r="M32" s="26"/>
      <c r="N32" s="26" t="s">
        <v>23</v>
      </c>
      <c r="O32" s="26"/>
      <c r="P32" s="48"/>
      <c r="Q32" s="48"/>
      <c r="R32" s="26"/>
      <c r="S32" s="26"/>
      <c r="T32" s="26"/>
      <c r="U32" s="26"/>
      <c r="V32" s="26"/>
      <c r="W32" s="48"/>
      <c r="X32" s="48"/>
      <c r="Y32" s="26"/>
      <c r="Z32" s="26"/>
      <c r="AA32" s="26"/>
      <c r="AB32" s="26"/>
      <c r="AC32" s="26"/>
      <c r="AD32" s="48"/>
      <c r="AE32" s="48"/>
      <c r="AF32" s="26"/>
      <c r="AG32" s="26"/>
      <c r="AH32" s="26"/>
      <c r="AI32" s="26"/>
      <c r="AJ32" s="26"/>
      <c r="AK32" s="10">
        <f t="shared" si="1"/>
        <v>1</v>
      </c>
      <c r="AL32" s="66">
        <f t="shared" si="0"/>
        <v>1</v>
      </c>
    </row>
    <row r="33" ht="14" customHeight="1" spans="1:38">
      <c r="A33" s="10">
        <v>32</v>
      </c>
      <c r="B33" s="9" t="s">
        <v>78</v>
      </c>
      <c r="C33" s="17" t="s">
        <v>79</v>
      </c>
      <c r="D33" s="10" t="s">
        <v>35</v>
      </c>
      <c r="E33" s="19">
        <v>43248</v>
      </c>
      <c r="F33" s="26"/>
      <c r="G33" s="26"/>
      <c r="H33" s="26"/>
      <c r="I33" s="48"/>
      <c r="J33" s="48"/>
      <c r="K33" s="26"/>
      <c r="L33" s="26"/>
      <c r="M33" s="26"/>
      <c r="N33" s="26"/>
      <c r="O33" s="26"/>
      <c r="P33" s="48"/>
      <c r="Q33" s="48"/>
      <c r="R33" s="26"/>
      <c r="S33" s="26"/>
      <c r="T33" s="26"/>
      <c r="U33" s="26"/>
      <c r="V33" s="26"/>
      <c r="W33" s="48"/>
      <c r="X33" s="48"/>
      <c r="Y33" s="26"/>
      <c r="Z33" s="26"/>
      <c r="AA33" s="26"/>
      <c r="AB33" s="26"/>
      <c r="AC33" s="26"/>
      <c r="AD33" s="48"/>
      <c r="AE33" s="48"/>
      <c r="AF33" s="26"/>
      <c r="AG33" s="26"/>
      <c r="AH33" s="26"/>
      <c r="AI33" s="26"/>
      <c r="AJ33" s="26"/>
      <c r="AK33" s="10">
        <f t="shared" si="1"/>
        <v>0</v>
      </c>
      <c r="AL33" s="66">
        <f t="shared" si="0"/>
        <v>0</v>
      </c>
    </row>
    <row r="34" ht="14" customHeight="1" spans="1:38">
      <c r="A34" s="10">
        <v>33</v>
      </c>
      <c r="B34" s="9" t="s">
        <v>80</v>
      </c>
      <c r="C34" s="17" t="s">
        <v>81</v>
      </c>
      <c r="D34" s="16" t="s">
        <v>18</v>
      </c>
      <c r="E34" s="19">
        <v>43248</v>
      </c>
      <c r="F34" s="26"/>
      <c r="G34" s="26"/>
      <c r="H34" s="26"/>
      <c r="I34" s="48"/>
      <c r="J34" s="48"/>
      <c r="K34" s="26"/>
      <c r="L34" s="26"/>
      <c r="M34" s="26"/>
      <c r="N34" s="26"/>
      <c r="O34" s="26"/>
      <c r="P34" s="48"/>
      <c r="Q34" s="48"/>
      <c r="R34" s="26"/>
      <c r="S34" s="26"/>
      <c r="T34" s="26"/>
      <c r="U34" s="26"/>
      <c r="V34" s="26"/>
      <c r="W34" s="48"/>
      <c r="X34" s="48"/>
      <c r="Y34" s="26"/>
      <c r="Z34" s="26"/>
      <c r="AA34" s="26"/>
      <c r="AB34" s="26"/>
      <c r="AC34" s="26"/>
      <c r="AD34" s="48"/>
      <c r="AE34" s="48"/>
      <c r="AF34" s="26"/>
      <c r="AG34" s="26"/>
      <c r="AH34" s="26"/>
      <c r="AI34" s="26"/>
      <c r="AJ34" s="26"/>
      <c r="AK34" s="10">
        <f t="shared" si="1"/>
        <v>0</v>
      </c>
      <c r="AL34" s="66">
        <f t="shared" si="0"/>
        <v>0</v>
      </c>
    </row>
    <row r="35" ht="14" customHeight="1" spans="1:38">
      <c r="A35" s="10">
        <v>34</v>
      </c>
      <c r="B35" s="9" t="s">
        <v>82</v>
      </c>
      <c r="C35" s="17" t="s">
        <v>83</v>
      </c>
      <c r="D35" s="10" t="s">
        <v>9</v>
      </c>
      <c r="E35" s="19">
        <v>43290</v>
      </c>
      <c r="F35" s="26"/>
      <c r="G35" s="26"/>
      <c r="H35" s="26"/>
      <c r="I35" s="48"/>
      <c r="J35" s="48"/>
      <c r="K35" s="26"/>
      <c r="L35" s="26"/>
      <c r="M35" s="26"/>
      <c r="N35" s="26"/>
      <c r="O35" s="26"/>
      <c r="P35" s="48"/>
      <c r="Q35" s="48"/>
      <c r="R35" s="26"/>
      <c r="S35" s="26"/>
      <c r="T35" s="26"/>
      <c r="U35" s="26"/>
      <c r="V35" s="26"/>
      <c r="W35" s="48"/>
      <c r="X35" s="48"/>
      <c r="Y35" s="26"/>
      <c r="Z35" s="26"/>
      <c r="AA35" s="26"/>
      <c r="AB35" s="26"/>
      <c r="AC35" s="26"/>
      <c r="AD35" s="48"/>
      <c r="AE35" s="48"/>
      <c r="AF35" s="26"/>
      <c r="AG35" s="26"/>
      <c r="AH35" s="26"/>
      <c r="AI35" s="26"/>
      <c r="AJ35" s="26"/>
      <c r="AK35" s="10">
        <f t="shared" ref="AK35:AK55" si="2">COUNTIF(F35:AJ35,"迟到1-5分钟")</f>
        <v>0</v>
      </c>
      <c r="AL35" s="66">
        <f t="shared" ref="AL35:AL55" si="3">COUNTIF(F35:AJ35,"&lt;&gt;")</f>
        <v>0</v>
      </c>
    </row>
    <row r="36" ht="14" customHeight="1" spans="1:38">
      <c r="A36" s="10">
        <v>35</v>
      </c>
      <c r="B36" s="9" t="s">
        <v>84</v>
      </c>
      <c r="C36" s="17" t="s">
        <v>85</v>
      </c>
      <c r="D36" s="16" t="s">
        <v>53</v>
      </c>
      <c r="E36" s="19">
        <v>43325</v>
      </c>
      <c r="F36" s="26"/>
      <c r="G36" s="26"/>
      <c r="H36" s="26"/>
      <c r="I36" s="48"/>
      <c r="J36" s="48"/>
      <c r="K36" s="26" t="s">
        <v>23</v>
      </c>
      <c r="L36" s="26"/>
      <c r="M36" s="26"/>
      <c r="N36" s="26"/>
      <c r="O36" s="26" t="s">
        <v>23</v>
      </c>
      <c r="P36" s="48"/>
      <c r="Q36" s="48"/>
      <c r="R36" s="26"/>
      <c r="S36" s="26"/>
      <c r="T36" s="26"/>
      <c r="U36" s="26"/>
      <c r="V36" s="26"/>
      <c r="W36" s="48"/>
      <c r="X36" s="48"/>
      <c r="Y36" s="26"/>
      <c r="Z36" s="26"/>
      <c r="AA36" s="26"/>
      <c r="AB36" s="26"/>
      <c r="AC36" s="26"/>
      <c r="AD36" s="48"/>
      <c r="AE36" s="48"/>
      <c r="AF36" s="26"/>
      <c r="AG36" s="26"/>
      <c r="AH36" s="26"/>
      <c r="AI36" s="26"/>
      <c r="AJ36" s="26" t="s">
        <v>23</v>
      </c>
      <c r="AK36" s="10">
        <f t="shared" si="2"/>
        <v>3</v>
      </c>
      <c r="AL36" s="66">
        <f t="shared" si="3"/>
        <v>3</v>
      </c>
    </row>
    <row r="37" ht="14" customHeight="1" spans="1:38">
      <c r="A37" s="10">
        <v>36</v>
      </c>
      <c r="B37" s="20" t="s">
        <v>86</v>
      </c>
      <c r="C37" s="43" t="s">
        <v>87</v>
      </c>
      <c r="D37" s="21" t="s">
        <v>18</v>
      </c>
      <c r="E37" s="22">
        <v>43381</v>
      </c>
      <c r="F37" s="26"/>
      <c r="G37" s="26"/>
      <c r="H37" s="26"/>
      <c r="I37" s="48"/>
      <c r="J37" s="48"/>
      <c r="K37" s="26"/>
      <c r="L37" s="26"/>
      <c r="M37" s="26"/>
      <c r="N37" s="26"/>
      <c r="O37" s="26"/>
      <c r="P37" s="48"/>
      <c r="Q37" s="48"/>
      <c r="R37" s="26"/>
      <c r="S37" s="26"/>
      <c r="T37" s="26"/>
      <c r="U37" s="26"/>
      <c r="V37" s="26"/>
      <c r="W37" s="48"/>
      <c r="X37" s="48"/>
      <c r="Y37" s="26"/>
      <c r="Z37" s="26"/>
      <c r="AA37" s="26"/>
      <c r="AB37" s="26"/>
      <c r="AC37" s="26"/>
      <c r="AD37" s="48"/>
      <c r="AE37" s="48"/>
      <c r="AF37" s="26"/>
      <c r="AG37" s="26"/>
      <c r="AH37" s="26"/>
      <c r="AI37" s="26"/>
      <c r="AJ37" s="26"/>
      <c r="AK37" s="10">
        <f t="shared" si="2"/>
        <v>0</v>
      </c>
      <c r="AL37" s="66">
        <f t="shared" si="3"/>
        <v>0</v>
      </c>
    </row>
    <row r="38" ht="14" customHeight="1" spans="1:38">
      <c r="A38" s="10">
        <v>37</v>
      </c>
      <c r="B38" s="20" t="s">
        <v>88</v>
      </c>
      <c r="C38" s="43" t="s">
        <v>89</v>
      </c>
      <c r="D38" s="16" t="s">
        <v>18</v>
      </c>
      <c r="E38" s="22">
        <v>43476</v>
      </c>
      <c r="F38" s="26"/>
      <c r="G38" s="26"/>
      <c r="H38" s="26"/>
      <c r="I38" s="48"/>
      <c r="J38" s="48"/>
      <c r="K38" s="26"/>
      <c r="L38" s="26"/>
      <c r="M38" s="26"/>
      <c r="N38" s="26"/>
      <c r="O38" s="26"/>
      <c r="P38" s="48"/>
      <c r="Q38" s="48"/>
      <c r="R38" s="26"/>
      <c r="S38" s="26"/>
      <c r="T38" s="26"/>
      <c r="U38" s="26"/>
      <c r="V38" s="26"/>
      <c r="W38" s="48"/>
      <c r="X38" s="48"/>
      <c r="Y38" s="26"/>
      <c r="Z38" s="26"/>
      <c r="AA38" s="26"/>
      <c r="AB38" s="26"/>
      <c r="AC38" s="26"/>
      <c r="AD38" s="48"/>
      <c r="AE38" s="48"/>
      <c r="AF38" s="26"/>
      <c r="AG38" s="26"/>
      <c r="AH38" s="26"/>
      <c r="AI38" s="26"/>
      <c r="AJ38" s="26"/>
      <c r="AK38" s="10">
        <f t="shared" si="2"/>
        <v>0</v>
      </c>
      <c r="AL38" s="66">
        <f t="shared" si="3"/>
        <v>0</v>
      </c>
    </row>
    <row r="39" ht="14" customHeight="1" spans="1:38">
      <c r="A39" s="10">
        <v>38</v>
      </c>
      <c r="B39" s="20" t="s">
        <v>90</v>
      </c>
      <c r="C39" s="43" t="s">
        <v>91</v>
      </c>
      <c r="D39" s="16" t="s">
        <v>12</v>
      </c>
      <c r="E39" s="22">
        <v>43542</v>
      </c>
      <c r="F39" s="26"/>
      <c r="G39" s="26"/>
      <c r="H39" s="26"/>
      <c r="I39" s="48"/>
      <c r="J39" s="48"/>
      <c r="K39" s="26"/>
      <c r="L39" s="26"/>
      <c r="M39" s="26"/>
      <c r="N39" s="26"/>
      <c r="O39" s="26"/>
      <c r="P39" s="48"/>
      <c r="Q39" s="48"/>
      <c r="R39" s="26"/>
      <c r="S39" s="26"/>
      <c r="T39" s="26"/>
      <c r="U39" s="26"/>
      <c r="V39" s="26"/>
      <c r="W39" s="48"/>
      <c r="X39" s="48"/>
      <c r="Y39" s="26"/>
      <c r="Z39" s="26"/>
      <c r="AA39" s="26"/>
      <c r="AB39" s="26"/>
      <c r="AC39" s="26"/>
      <c r="AD39" s="48"/>
      <c r="AE39" s="48"/>
      <c r="AF39" s="26"/>
      <c r="AG39" s="26"/>
      <c r="AH39" s="26"/>
      <c r="AI39" s="26"/>
      <c r="AJ39" s="26"/>
      <c r="AK39" s="10">
        <f t="shared" si="2"/>
        <v>0</v>
      </c>
      <c r="AL39" s="66">
        <f t="shared" si="3"/>
        <v>0</v>
      </c>
    </row>
    <row r="40" ht="14" customHeight="1" spans="1:38">
      <c r="A40" s="10">
        <v>39</v>
      </c>
      <c r="B40" s="20" t="s">
        <v>92</v>
      </c>
      <c r="C40" s="43" t="s">
        <v>93</v>
      </c>
      <c r="D40" s="16" t="s">
        <v>18</v>
      </c>
      <c r="E40" s="22">
        <v>43542</v>
      </c>
      <c r="F40" s="26"/>
      <c r="G40" s="26"/>
      <c r="H40" s="26"/>
      <c r="I40" s="48"/>
      <c r="J40" s="48"/>
      <c r="K40" s="26"/>
      <c r="L40" s="26"/>
      <c r="M40" s="26"/>
      <c r="N40" s="26"/>
      <c r="O40" s="26"/>
      <c r="P40" s="48"/>
      <c r="Q40" s="48"/>
      <c r="R40" s="26"/>
      <c r="S40" s="26"/>
      <c r="T40" s="26"/>
      <c r="U40" s="26"/>
      <c r="V40" s="26"/>
      <c r="W40" s="48"/>
      <c r="X40" s="48"/>
      <c r="Y40" s="26"/>
      <c r="Z40" s="26"/>
      <c r="AA40" s="26"/>
      <c r="AB40" s="26"/>
      <c r="AC40" s="26"/>
      <c r="AD40" s="48"/>
      <c r="AE40" s="48"/>
      <c r="AF40" s="26"/>
      <c r="AG40" s="26"/>
      <c r="AH40" s="26"/>
      <c r="AI40" s="26"/>
      <c r="AJ40" s="26"/>
      <c r="AK40" s="10">
        <f t="shared" si="2"/>
        <v>0</v>
      </c>
      <c r="AL40" s="66">
        <f t="shared" si="3"/>
        <v>0</v>
      </c>
    </row>
    <row r="41" ht="14" customHeight="1" spans="1:38">
      <c r="A41" s="10">
        <v>40</v>
      </c>
      <c r="B41" s="15" t="s">
        <v>94</v>
      </c>
      <c r="C41" s="42" t="s">
        <v>95</v>
      </c>
      <c r="D41" s="16" t="s">
        <v>44</v>
      </c>
      <c r="E41" s="11">
        <v>43544</v>
      </c>
      <c r="F41" s="26"/>
      <c r="G41" s="26"/>
      <c r="H41" s="26"/>
      <c r="I41" s="48"/>
      <c r="J41" s="48"/>
      <c r="K41" s="26"/>
      <c r="L41" s="26"/>
      <c r="M41" s="26"/>
      <c r="N41" s="26"/>
      <c r="O41" s="26"/>
      <c r="P41" s="48"/>
      <c r="Q41" s="48"/>
      <c r="R41" s="26"/>
      <c r="S41" s="26"/>
      <c r="T41" s="26"/>
      <c r="U41" s="26"/>
      <c r="V41" s="26"/>
      <c r="W41" s="48"/>
      <c r="X41" s="48"/>
      <c r="Y41" s="26"/>
      <c r="Z41" s="26"/>
      <c r="AA41" s="26"/>
      <c r="AB41" s="26"/>
      <c r="AC41" s="26"/>
      <c r="AD41" s="48"/>
      <c r="AE41" s="48"/>
      <c r="AF41" s="26"/>
      <c r="AG41" s="26"/>
      <c r="AH41" s="26"/>
      <c r="AI41" s="26"/>
      <c r="AJ41" s="26"/>
      <c r="AK41" s="10">
        <f t="shared" si="2"/>
        <v>0</v>
      </c>
      <c r="AL41" s="66">
        <f t="shared" si="3"/>
        <v>0</v>
      </c>
    </row>
    <row r="42" ht="14" customHeight="1" spans="1:38">
      <c r="A42" s="10">
        <v>41</v>
      </c>
      <c r="B42" s="15" t="s">
        <v>96</v>
      </c>
      <c r="C42" s="42" t="s">
        <v>97</v>
      </c>
      <c r="D42" s="16" t="s">
        <v>18</v>
      </c>
      <c r="E42" s="11">
        <v>43556</v>
      </c>
      <c r="F42" s="26"/>
      <c r="G42" s="26"/>
      <c r="H42" s="26"/>
      <c r="I42" s="48"/>
      <c r="J42" s="48"/>
      <c r="K42" s="26"/>
      <c r="L42" s="26"/>
      <c r="M42" s="26"/>
      <c r="N42" s="26"/>
      <c r="O42" s="26"/>
      <c r="P42" s="48"/>
      <c r="Q42" s="48"/>
      <c r="R42" s="26"/>
      <c r="S42" s="26"/>
      <c r="T42" s="26"/>
      <c r="U42" s="26"/>
      <c r="V42" s="26"/>
      <c r="W42" s="48"/>
      <c r="X42" s="48"/>
      <c r="Y42" s="26"/>
      <c r="Z42" s="26"/>
      <c r="AA42" s="26"/>
      <c r="AB42" s="26"/>
      <c r="AC42" s="26"/>
      <c r="AD42" s="48"/>
      <c r="AE42" s="48"/>
      <c r="AF42" s="26"/>
      <c r="AG42" s="26"/>
      <c r="AH42" s="26"/>
      <c r="AI42" s="26"/>
      <c r="AJ42" s="26"/>
      <c r="AK42" s="10">
        <f t="shared" si="2"/>
        <v>0</v>
      </c>
      <c r="AL42" s="66">
        <f t="shared" si="3"/>
        <v>0</v>
      </c>
    </row>
    <row r="43" ht="14" customHeight="1" spans="1:38">
      <c r="A43" s="10">
        <v>42</v>
      </c>
      <c r="B43" s="20" t="s">
        <v>98</v>
      </c>
      <c r="C43" s="43" t="s">
        <v>99</v>
      </c>
      <c r="D43" s="16" t="s">
        <v>18</v>
      </c>
      <c r="E43" s="11">
        <v>43598</v>
      </c>
      <c r="F43" s="26"/>
      <c r="G43" s="26" t="s">
        <v>23</v>
      </c>
      <c r="H43" s="26"/>
      <c r="I43" s="48"/>
      <c r="J43" s="48"/>
      <c r="K43" s="26"/>
      <c r="L43" s="26"/>
      <c r="M43" s="26"/>
      <c r="N43" s="26"/>
      <c r="O43" s="26"/>
      <c r="P43" s="48"/>
      <c r="Q43" s="48"/>
      <c r="R43" s="26"/>
      <c r="S43" s="26"/>
      <c r="T43" s="26"/>
      <c r="U43" s="26"/>
      <c r="V43" s="26"/>
      <c r="W43" s="48"/>
      <c r="X43" s="48"/>
      <c r="Y43" s="26" t="s">
        <v>23</v>
      </c>
      <c r="Z43" s="26"/>
      <c r="AA43" s="26"/>
      <c r="AB43" s="26"/>
      <c r="AC43" s="26"/>
      <c r="AD43" s="48"/>
      <c r="AE43" s="48"/>
      <c r="AF43" s="26"/>
      <c r="AG43" s="26"/>
      <c r="AH43" s="26" t="s">
        <v>23</v>
      </c>
      <c r="AI43" s="26"/>
      <c r="AJ43" s="26"/>
      <c r="AK43" s="10">
        <f t="shared" si="2"/>
        <v>3</v>
      </c>
      <c r="AL43" s="66">
        <f t="shared" si="3"/>
        <v>3</v>
      </c>
    </row>
    <row r="44" spans="1:38">
      <c r="A44" s="10">
        <v>43</v>
      </c>
      <c r="B44" s="20" t="s">
        <v>100</v>
      </c>
      <c r="C44" s="44" t="s">
        <v>101</v>
      </c>
      <c r="D44" s="16" t="s">
        <v>18</v>
      </c>
      <c r="E44" s="11">
        <v>43605</v>
      </c>
      <c r="F44" s="26"/>
      <c r="G44" s="26"/>
      <c r="H44" s="26"/>
      <c r="I44" s="48"/>
      <c r="J44" s="48"/>
      <c r="K44" s="26"/>
      <c r="L44" s="26"/>
      <c r="M44" s="26"/>
      <c r="N44" s="26"/>
      <c r="O44" s="26"/>
      <c r="P44" s="48"/>
      <c r="Q44" s="48"/>
      <c r="R44" s="26"/>
      <c r="S44" s="26"/>
      <c r="T44" s="26"/>
      <c r="U44" s="26"/>
      <c r="V44" s="26"/>
      <c r="W44" s="48"/>
      <c r="X44" s="48"/>
      <c r="Y44" s="26"/>
      <c r="Z44" s="26"/>
      <c r="AA44" s="26"/>
      <c r="AB44" s="26"/>
      <c r="AC44" s="26"/>
      <c r="AD44" s="48"/>
      <c r="AE44" s="48"/>
      <c r="AF44" s="26"/>
      <c r="AG44" s="26"/>
      <c r="AH44" s="26"/>
      <c r="AI44" s="26"/>
      <c r="AJ44" s="26"/>
      <c r="AK44" s="10">
        <f t="shared" si="2"/>
        <v>0</v>
      </c>
      <c r="AL44" s="66">
        <f t="shared" si="3"/>
        <v>0</v>
      </c>
    </row>
    <row r="45" spans="1:38">
      <c r="A45" s="26">
        <v>44</v>
      </c>
      <c r="B45" s="27" t="s">
        <v>102</v>
      </c>
      <c r="C45" s="28" t="s">
        <v>103</v>
      </c>
      <c r="D45" s="29" t="s">
        <v>18</v>
      </c>
      <c r="E45" s="30">
        <v>43640</v>
      </c>
      <c r="F45" s="26"/>
      <c r="G45" s="26"/>
      <c r="H45" s="26"/>
      <c r="I45" s="48"/>
      <c r="J45" s="48"/>
      <c r="K45" s="26"/>
      <c r="L45" s="26"/>
      <c r="M45" s="26"/>
      <c r="N45" s="26"/>
      <c r="O45" s="26"/>
      <c r="P45" s="48"/>
      <c r="Q45" s="48"/>
      <c r="R45" s="26"/>
      <c r="S45" s="26"/>
      <c r="T45" s="26"/>
      <c r="U45" s="26"/>
      <c r="V45" s="26"/>
      <c r="W45" s="48"/>
      <c r="X45" s="48"/>
      <c r="Y45" s="26"/>
      <c r="Z45" s="26"/>
      <c r="AA45" s="26"/>
      <c r="AB45" s="26"/>
      <c r="AC45" s="26"/>
      <c r="AD45" s="48"/>
      <c r="AE45" s="48"/>
      <c r="AF45" s="26"/>
      <c r="AG45" s="26"/>
      <c r="AH45" s="26"/>
      <c r="AI45" s="26"/>
      <c r="AJ45" s="26"/>
      <c r="AK45" s="10">
        <f t="shared" si="2"/>
        <v>0</v>
      </c>
      <c r="AL45" s="66">
        <f t="shared" si="3"/>
        <v>0</v>
      </c>
    </row>
    <row r="46" spans="1:38">
      <c r="A46" s="26">
        <v>45</v>
      </c>
      <c r="B46" s="27" t="s">
        <v>104</v>
      </c>
      <c r="C46" s="31" t="s">
        <v>105</v>
      </c>
      <c r="D46" s="32" t="s">
        <v>12</v>
      </c>
      <c r="E46" s="30">
        <v>43654</v>
      </c>
      <c r="F46" s="26"/>
      <c r="G46" s="26"/>
      <c r="H46" s="26"/>
      <c r="I46" s="48"/>
      <c r="J46" s="48"/>
      <c r="K46" s="26"/>
      <c r="L46" s="26"/>
      <c r="M46" s="26"/>
      <c r="N46" s="26"/>
      <c r="O46" s="26"/>
      <c r="P46" s="48"/>
      <c r="Q46" s="48"/>
      <c r="R46" s="26" t="s">
        <v>23</v>
      </c>
      <c r="S46" s="26"/>
      <c r="T46" s="26"/>
      <c r="U46" s="26" t="s">
        <v>23</v>
      </c>
      <c r="V46" s="26"/>
      <c r="W46" s="48"/>
      <c r="X46" s="48"/>
      <c r="Y46" s="26"/>
      <c r="Z46" s="26"/>
      <c r="AA46" s="26"/>
      <c r="AB46" s="26" t="s">
        <v>23</v>
      </c>
      <c r="AC46" s="26"/>
      <c r="AD46" s="48"/>
      <c r="AE46" s="48"/>
      <c r="AF46" s="26"/>
      <c r="AG46" s="26"/>
      <c r="AH46" s="26"/>
      <c r="AI46" s="26"/>
      <c r="AJ46" s="26"/>
      <c r="AK46" s="10">
        <f t="shared" si="2"/>
        <v>3</v>
      </c>
      <c r="AL46" s="66">
        <f t="shared" si="3"/>
        <v>3</v>
      </c>
    </row>
    <row r="47" spans="1:38">
      <c r="A47" s="26">
        <v>46</v>
      </c>
      <c r="B47" s="27" t="s">
        <v>106</v>
      </c>
      <c r="C47" s="31" t="s">
        <v>107</v>
      </c>
      <c r="D47" s="32" t="s">
        <v>12</v>
      </c>
      <c r="E47" s="30">
        <v>43654</v>
      </c>
      <c r="F47" s="26"/>
      <c r="G47" s="26"/>
      <c r="H47" s="26"/>
      <c r="I47" s="48"/>
      <c r="J47" s="48"/>
      <c r="K47" s="26"/>
      <c r="L47" s="26"/>
      <c r="M47" s="26"/>
      <c r="N47" s="26"/>
      <c r="O47" s="26" t="s">
        <v>23</v>
      </c>
      <c r="P47" s="48"/>
      <c r="Q47" s="48"/>
      <c r="R47" s="26"/>
      <c r="S47" s="26"/>
      <c r="T47" s="26"/>
      <c r="U47" s="26"/>
      <c r="V47" s="26"/>
      <c r="W47" s="48"/>
      <c r="X47" s="48"/>
      <c r="Y47" s="26" t="s">
        <v>32</v>
      </c>
      <c r="Z47" s="26"/>
      <c r="AA47" s="26"/>
      <c r="AB47" s="26"/>
      <c r="AC47" s="26"/>
      <c r="AD47" s="48"/>
      <c r="AE47" s="48"/>
      <c r="AF47" s="26"/>
      <c r="AG47" s="26"/>
      <c r="AH47" s="26"/>
      <c r="AI47" s="26"/>
      <c r="AJ47" s="26"/>
      <c r="AK47" s="10">
        <f t="shared" si="2"/>
        <v>1</v>
      </c>
      <c r="AL47" s="66">
        <f t="shared" si="3"/>
        <v>2</v>
      </c>
    </row>
    <row r="48" spans="1:38">
      <c r="A48" s="26">
        <v>47</v>
      </c>
      <c r="B48" s="27" t="s">
        <v>108</v>
      </c>
      <c r="C48" s="31" t="s">
        <v>109</v>
      </c>
      <c r="D48" s="32" t="s">
        <v>12</v>
      </c>
      <c r="E48" s="30">
        <v>43669</v>
      </c>
      <c r="F48" s="26"/>
      <c r="G48" s="26" t="s">
        <v>23</v>
      </c>
      <c r="H48" s="26"/>
      <c r="I48" s="48"/>
      <c r="J48" s="48"/>
      <c r="K48" s="26"/>
      <c r="L48" s="26" t="s">
        <v>23</v>
      </c>
      <c r="M48" s="26"/>
      <c r="N48" s="26"/>
      <c r="O48" s="26"/>
      <c r="P48" s="48"/>
      <c r="Q48" s="48"/>
      <c r="R48" s="26"/>
      <c r="S48" s="26"/>
      <c r="T48" s="26"/>
      <c r="U48" s="26"/>
      <c r="V48" s="26"/>
      <c r="W48" s="48"/>
      <c r="X48" s="48"/>
      <c r="Y48" s="26"/>
      <c r="Z48" s="26"/>
      <c r="AA48" s="26"/>
      <c r="AB48" s="26"/>
      <c r="AC48" s="26"/>
      <c r="AD48" s="48"/>
      <c r="AE48" s="48"/>
      <c r="AF48" s="26"/>
      <c r="AG48" s="26"/>
      <c r="AH48" s="26" t="s">
        <v>32</v>
      </c>
      <c r="AI48" s="26"/>
      <c r="AJ48" s="26"/>
      <c r="AK48" s="10">
        <f t="shared" si="2"/>
        <v>2</v>
      </c>
      <c r="AL48" s="66">
        <f t="shared" si="3"/>
        <v>3</v>
      </c>
    </row>
    <row r="49" spans="1:38">
      <c r="A49" s="26">
        <v>48</v>
      </c>
      <c r="B49" s="27" t="s">
        <v>110</v>
      </c>
      <c r="C49" s="31" t="s">
        <v>111</v>
      </c>
      <c r="D49" s="32" t="s">
        <v>12</v>
      </c>
      <c r="E49" s="30">
        <v>43682</v>
      </c>
      <c r="F49" s="26"/>
      <c r="G49" s="26"/>
      <c r="H49" s="26"/>
      <c r="I49" s="48"/>
      <c r="J49" s="48"/>
      <c r="K49" s="26"/>
      <c r="L49" s="26"/>
      <c r="M49" s="26"/>
      <c r="N49" s="26"/>
      <c r="O49" s="26"/>
      <c r="P49" s="48"/>
      <c r="Q49" s="48"/>
      <c r="R49" s="26"/>
      <c r="S49" s="26"/>
      <c r="T49" s="26"/>
      <c r="U49" s="26"/>
      <c r="V49" s="26"/>
      <c r="W49" s="48"/>
      <c r="X49" s="48"/>
      <c r="Y49" s="26"/>
      <c r="Z49" s="26"/>
      <c r="AA49" s="26"/>
      <c r="AB49" s="26"/>
      <c r="AC49" s="26"/>
      <c r="AD49" s="48"/>
      <c r="AE49" s="48"/>
      <c r="AF49" s="26"/>
      <c r="AG49" s="26"/>
      <c r="AH49" s="26"/>
      <c r="AI49" s="26"/>
      <c r="AJ49" s="26"/>
      <c r="AK49" s="10">
        <f t="shared" si="2"/>
        <v>0</v>
      </c>
      <c r="AL49" s="66">
        <f t="shared" si="3"/>
        <v>0</v>
      </c>
    </row>
    <row r="50" spans="1:38">
      <c r="A50" s="26">
        <v>49</v>
      </c>
      <c r="B50" s="27" t="s">
        <v>112</v>
      </c>
      <c r="C50" s="31" t="s">
        <v>113</v>
      </c>
      <c r="D50" s="31" t="s">
        <v>35</v>
      </c>
      <c r="E50" s="30">
        <v>43696</v>
      </c>
      <c r="F50" s="26"/>
      <c r="G50" s="26"/>
      <c r="H50" s="26"/>
      <c r="I50" s="48"/>
      <c r="J50" s="48"/>
      <c r="K50" s="26"/>
      <c r="L50" s="26"/>
      <c r="M50" s="26"/>
      <c r="N50" s="26"/>
      <c r="O50" s="26"/>
      <c r="P50" s="48"/>
      <c r="Q50" s="48"/>
      <c r="R50" s="26"/>
      <c r="S50" s="26"/>
      <c r="T50" s="26"/>
      <c r="U50" s="26"/>
      <c r="V50" s="26"/>
      <c r="W50" s="48"/>
      <c r="X50" s="48"/>
      <c r="Y50" s="26"/>
      <c r="Z50" s="26"/>
      <c r="AA50" s="26"/>
      <c r="AB50" s="26"/>
      <c r="AC50" s="26"/>
      <c r="AD50" s="48"/>
      <c r="AE50" s="48"/>
      <c r="AF50" s="26"/>
      <c r="AG50" s="26" t="s">
        <v>23</v>
      </c>
      <c r="AH50" s="26"/>
      <c r="AI50" s="26"/>
      <c r="AJ50" s="26"/>
      <c r="AK50" s="10">
        <f t="shared" si="2"/>
        <v>1</v>
      </c>
      <c r="AL50" s="66">
        <f t="shared" si="3"/>
        <v>1</v>
      </c>
    </row>
    <row r="51" spans="1:38">
      <c r="A51" s="26">
        <v>50</v>
      </c>
      <c r="B51" s="27" t="s">
        <v>114</v>
      </c>
      <c r="C51" s="31" t="s">
        <v>115</v>
      </c>
      <c r="D51" s="31" t="s">
        <v>44</v>
      </c>
      <c r="E51" s="30">
        <v>43698</v>
      </c>
      <c r="F51" s="26"/>
      <c r="G51" s="26"/>
      <c r="H51" s="26"/>
      <c r="I51" s="48"/>
      <c r="J51" s="48"/>
      <c r="K51" s="26"/>
      <c r="L51" s="26"/>
      <c r="M51" s="26"/>
      <c r="N51" s="26"/>
      <c r="O51" s="26"/>
      <c r="P51" s="48"/>
      <c r="Q51" s="48"/>
      <c r="R51" s="26"/>
      <c r="S51" s="26"/>
      <c r="T51" s="26"/>
      <c r="U51" s="26"/>
      <c r="V51" s="26"/>
      <c r="W51" s="48"/>
      <c r="X51" s="48"/>
      <c r="Y51" s="26"/>
      <c r="Z51" s="26"/>
      <c r="AA51" s="26"/>
      <c r="AB51" s="26"/>
      <c r="AC51" s="26"/>
      <c r="AD51" s="48"/>
      <c r="AE51" s="48"/>
      <c r="AF51" s="26"/>
      <c r="AG51" s="26"/>
      <c r="AH51" s="26"/>
      <c r="AI51" s="26"/>
      <c r="AJ51" s="26"/>
      <c r="AK51" s="10">
        <f t="shared" si="2"/>
        <v>0</v>
      </c>
      <c r="AL51" s="66">
        <f t="shared" si="3"/>
        <v>0</v>
      </c>
    </row>
    <row r="52" spans="1:38">
      <c r="A52" s="26">
        <v>51</v>
      </c>
      <c r="B52" s="20" t="s">
        <v>116</v>
      </c>
      <c r="C52" s="21" t="s">
        <v>117</v>
      </c>
      <c r="D52" s="21" t="s">
        <v>118</v>
      </c>
      <c r="E52" s="22">
        <v>43726</v>
      </c>
      <c r="F52" s="26"/>
      <c r="G52" s="26"/>
      <c r="H52" s="26"/>
      <c r="I52" s="48"/>
      <c r="J52" s="48"/>
      <c r="K52" s="26"/>
      <c r="L52" s="26"/>
      <c r="M52" s="26"/>
      <c r="N52" s="26"/>
      <c r="O52" s="26"/>
      <c r="P52" s="48"/>
      <c r="Q52" s="48"/>
      <c r="R52" s="26"/>
      <c r="S52" s="26"/>
      <c r="T52" s="26"/>
      <c r="U52" s="26"/>
      <c r="V52" s="26"/>
      <c r="W52" s="48"/>
      <c r="X52" s="48"/>
      <c r="Y52" s="26"/>
      <c r="Z52" s="26"/>
      <c r="AA52" s="26"/>
      <c r="AB52" s="26"/>
      <c r="AC52" s="26"/>
      <c r="AD52" s="48"/>
      <c r="AE52" s="48"/>
      <c r="AF52" s="26"/>
      <c r="AG52" s="26"/>
      <c r="AH52" s="26"/>
      <c r="AI52" s="26"/>
      <c r="AJ52" s="26"/>
      <c r="AK52" s="10">
        <f>COUNTIF(F52:AJ52,"迟到1-5分钟")</f>
        <v>0</v>
      </c>
      <c r="AL52" s="66">
        <f>COUNTIF(F52:AJ52,"&lt;&gt;")</f>
        <v>0</v>
      </c>
    </row>
    <row r="53" spans="1:38">
      <c r="A53" s="26">
        <v>52</v>
      </c>
      <c r="B53" s="20" t="s">
        <v>119</v>
      </c>
      <c r="C53" s="21" t="s">
        <v>120</v>
      </c>
      <c r="D53" s="21" t="s">
        <v>118</v>
      </c>
      <c r="E53" s="22">
        <v>43737</v>
      </c>
      <c r="F53" s="26"/>
      <c r="G53" s="26"/>
      <c r="H53" s="26"/>
      <c r="I53" s="48"/>
      <c r="J53" s="48"/>
      <c r="K53" s="26"/>
      <c r="L53" s="26"/>
      <c r="M53" s="26"/>
      <c r="N53" s="26"/>
      <c r="O53" s="26"/>
      <c r="P53" s="48"/>
      <c r="Q53" s="48"/>
      <c r="R53" s="26"/>
      <c r="S53" s="26"/>
      <c r="T53" s="26"/>
      <c r="U53" s="26"/>
      <c r="V53" s="26"/>
      <c r="W53" s="48"/>
      <c r="X53" s="48"/>
      <c r="Y53" s="26"/>
      <c r="Z53" s="26"/>
      <c r="AA53" s="26"/>
      <c r="AB53" s="26"/>
      <c r="AC53" s="26"/>
      <c r="AD53" s="48"/>
      <c r="AE53" s="48"/>
      <c r="AF53" s="26"/>
      <c r="AG53" s="26"/>
      <c r="AH53" s="26"/>
      <c r="AI53" s="26"/>
      <c r="AJ53" s="26"/>
      <c r="AK53" s="10">
        <f>COUNTIF(F53:AJ53,"迟到1-5分钟")</f>
        <v>0</v>
      </c>
      <c r="AL53" s="66">
        <f>COUNTIF(F53:AJ53,"&lt;&gt;")</f>
        <v>0</v>
      </c>
    </row>
    <row r="54" spans="1:38">
      <c r="A54" s="26">
        <v>53</v>
      </c>
      <c r="B54" s="20" t="s">
        <v>121</v>
      </c>
      <c r="C54" s="21" t="s">
        <v>122</v>
      </c>
      <c r="D54" s="21" t="s">
        <v>18</v>
      </c>
      <c r="E54" s="22">
        <v>43752</v>
      </c>
      <c r="F54" s="26"/>
      <c r="G54" s="26"/>
      <c r="H54" s="26"/>
      <c r="I54" s="48"/>
      <c r="J54" s="48"/>
      <c r="K54" s="26"/>
      <c r="L54" s="26"/>
      <c r="M54" s="26"/>
      <c r="N54" s="26"/>
      <c r="O54" s="26"/>
      <c r="P54" s="48"/>
      <c r="Q54" s="48"/>
      <c r="R54" s="26"/>
      <c r="S54" s="26"/>
      <c r="T54" s="26"/>
      <c r="U54" s="26"/>
      <c r="V54" s="26"/>
      <c r="W54" s="48"/>
      <c r="X54" s="48"/>
      <c r="Y54" s="26"/>
      <c r="Z54" s="26"/>
      <c r="AA54" s="26"/>
      <c r="AB54" s="26"/>
      <c r="AC54" s="26"/>
      <c r="AD54" s="48"/>
      <c r="AE54" s="48"/>
      <c r="AF54" s="26"/>
      <c r="AG54" s="26"/>
      <c r="AH54" s="26"/>
      <c r="AI54" s="26"/>
      <c r="AJ54" s="26"/>
      <c r="AK54" s="10">
        <f>COUNTIF(F54:AJ54,"迟到1-5分钟")</f>
        <v>0</v>
      </c>
      <c r="AL54" s="66">
        <f>COUNTIF(F54:AJ54,"&lt;&gt;")</f>
        <v>0</v>
      </c>
    </row>
  </sheetData>
  <dataValidations count="2">
    <dataValidation allowBlank="1" showInputMessage="1" showErrorMessage="1" sqref="A1 B1:E1 F1:AH1 AI1:AJ1 AK1 AL1 B3:C3 D3 E3 D7 E7 B10:C10 D10 E10 D11 B13:C13 D13 E13 B14:C14 D14 E14 B15:C15 D15 E15 B16:C16 D16 E16 B17:C17 E17 B20:C20 E20 B23 C23 D23 E23 B24 C24 D24 E24 D25 D32 D34 D36 D38 D39 D40 A45 A2:A34 A35:A44 A46:A54 D4:D6 D8:D9 D19:D20 D21:D22 D26:D29 E4:E6 E8:E9 E11:E12 E21:E22 AK2:AK51 AK52:AK54 AL2:AL51 AL52:AL54 B11:C12 B21:C22 B8:C9 B4:C6"/>
    <dataValidation type="list" allowBlank="1" showInputMessage="1" showErrorMessage="1" sqref="F7:AI7 AJ7 F41:AI41 AJ41 F44:AI44 AJ44 AJ2:AJ6 AJ8:AJ14 AJ15:AJ35 AJ36:AJ37 AJ38:AJ40 AJ42:AJ43 AJ45:AJ51 AJ52:AJ54 F2:AI6 F8:AI14 F15:AI35 F36:AI37 F42:AI43 F38:AI40 F45:AI51 F52:AI54">
      <formula1>"迟到1-5分钟,迟到6-15分钟,迟到16-30分钟"</formula1>
    </dataValidation>
  </dataValidations>
  <pageMargins left="0.699305555555556" right="0.699305555555556" top="0.75" bottom="0.75" header="0.3" footer="0.3"/>
  <pageSetup paperSize="9" orientation="portrait"/>
  <headerFooter/>
  <ignoredErrors>
    <ignoredError sqref="B2 B3:B54" numberStoredAsText="1"/>
    <ignoredError sqref="AK2:AL27 AK28:AL28 AK29:AL5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5"/>
  <sheetViews>
    <sheetView zoomScale="85" zoomScaleNormal="85" workbookViewId="0">
      <pane xSplit="5" ySplit="1" topLeftCell="AE2" activePane="bottomRight" state="frozen"/>
      <selection/>
      <selection pane="topRight"/>
      <selection pane="bottomLeft"/>
      <selection pane="bottomRight" activeCell="A2" sqref="A2"/>
    </sheetView>
  </sheetViews>
  <sheetFormatPr defaultColWidth="11" defaultRowHeight="13.2"/>
  <cols>
    <col min="1" max="1" width="4.33333333333333" style="35" customWidth="1"/>
    <col min="2" max="2" width="6.66666666666667" style="35" customWidth="1"/>
    <col min="3" max="4" width="7" style="35" customWidth="1"/>
    <col min="5" max="5" width="10.6666666666667" style="68" customWidth="1"/>
    <col min="6" max="27" width="11" style="69"/>
    <col min="28" max="28" width="11" style="35"/>
    <col min="29" max="36" width="11" style="69"/>
    <col min="37" max="37" width="7.83333333333333" style="69" customWidth="1"/>
    <col min="38" max="38" width="10.5833333333333" style="69" customWidth="1"/>
    <col min="39" max="44" width="7.83333333333333" style="69" customWidth="1"/>
    <col min="45" max="45" width="9.01851851851852" style="69" customWidth="1"/>
    <col min="46" max="46" width="10.8425925925926" style="69" customWidth="1"/>
    <col min="47" max="16383" width="11" style="69"/>
  </cols>
  <sheetData>
    <row r="1" s="67" customFormat="1" ht="48" spans="1:4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8">
        <v>43754</v>
      </c>
      <c r="G1" s="38">
        <v>43755</v>
      </c>
      <c r="H1" s="38">
        <v>43756</v>
      </c>
      <c r="I1" s="38">
        <v>43757</v>
      </c>
      <c r="J1" s="38">
        <v>43758</v>
      </c>
      <c r="K1" s="38">
        <v>43759</v>
      </c>
      <c r="L1" s="38">
        <v>43760</v>
      </c>
      <c r="M1" s="38">
        <v>43761</v>
      </c>
      <c r="N1" s="38">
        <v>43762</v>
      </c>
      <c r="O1" s="38">
        <v>43763</v>
      </c>
      <c r="P1" s="38">
        <v>43764</v>
      </c>
      <c r="Q1" s="38">
        <v>43765</v>
      </c>
      <c r="R1" s="38">
        <v>43766</v>
      </c>
      <c r="S1" s="38">
        <v>43767</v>
      </c>
      <c r="T1" s="38">
        <v>43768</v>
      </c>
      <c r="U1" s="38">
        <v>43769</v>
      </c>
      <c r="V1" s="38">
        <v>43770</v>
      </c>
      <c r="W1" s="38">
        <v>43771</v>
      </c>
      <c r="X1" s="38">
        <v>43772</v>
      </c>
      <c r="Y1" s="38">
        <v>43773</v>
      </c>
      <c r="Z1" s="38">
        <v>43774</v>
      </c>
      <c r="AA1" s="38">
        <v>43775</v>
      </c>
      <c r="AB1" s="78">
        <v>43776</v>
      </c>
      <c r="AC1" s="38">
        <v>43777</v>
      </c>
      <c r="AD1" s="38">
        <v>43778</v>
      </c>
      <c r="AE1" s="38">
        <v>43779</v>
      </c>
      <c r="AF1" s="38">
        <v>43780</v>
      </c>
      <c r="AG1" s="38">
        <v>43781</v>
      </c>
      <c r="AH1" s="38">
        <v>43782</v>
      </c>
      <c r="AI1" s="38">
        <v>43783</v>
      </c>
      <c r="AJ1" s="38">
        <v>43784</v>
      </c>
      <c r="AK1" s="79" t="s">
        <v>123</v>
      </c>
      <c r="AL1" s="80" t="s">
        <v>124</v>
      </c>
      <c r="AM1" s="81" t="s">
        <v>125</v>
      </c>
      <c r="AN1" s="81" t="s">
        <v>126</v>
      </c>
      <c r="AO1" s="86" t="s">
        <v>127</v>
      </c>
      <c r="AP1" s="86" t="s">
        <v>128</v>
      </c>
      <c r="AQ1" s="87" t="s">
        <v>129</v>
      </c>
      <c r="AR1" s="86" t="s">
        <v>130</v>
      </c>
      <c r="AS1" s="86" t="s">
        <v>131</v>
      </c>
      <c r="AT1" s="80" t="s">
        <v>132</v>
      </c>
    </row>
    <row r="2" ht="14" customHeight="1" spans="1:46">
      <c r="A2" s="10">
        <v>1</v>
      </c>
      <c r="B2" s="70" t="s">
        <v>7</v>
      </c>
      <c r="C2" s="5" t="s">
        <v>8</v>
      </c>
      <c r="D2" s="5" t="s">
        <v>9</v>
      </c>
      <c r="E2" s="7">
        <v>42324</v>
      </c>
      <c r="F2" s="40"/>
      <c r="G2" s="40"/>
      <c r="H2" s="71"/>
      <c r="I2" s="45"/>
      <c r="J2" s="45"/>
      <c r="K2" s="40"/>
      <c r="L2" s="40"/>
      <c r="M2" s="40"/>
      <c r="N2" s="40"/>
      <c r="O2" s="40"/>
      <c r="P2" s="45"/>
      <c r="Q2" s="45"/>
      <c r="R2" s="40"/>
      <c r="S2" s="40"/>
      <c r="T2" s="40"/>
      <c r="U2" s="40"/>
      <c r="V2" s="40"/>
      <c r="W2" s="45"/>
      <c r="X2" s="45"/>
      <c r="Y2" s="40"/>
      <c r="Z2" s="40"/>
      <c r="AA2" s="40"/>
      <c r="AB2" s="50"/>
      <c r="AC2" s="40"/>
      <c r="AD2" s="45"/>
      <c r="AE2" s="45"/>
      <c r="AF2" s="40"/>
      <c r="AG2" s="40"/>
      <c r="AH2" s="40"/>
      <c r="AI2" s="40"/>
      <c r="AJ2" s="40"/>
      <c r="AK2" s="82">
        <v>0</v>
      </c>
      <c r="AL2" s="83">
        <f>SUM(F2:AJ2)</f>
        <v>0</v>
      </c>
      <c r="AM2" s="83">
        <f>SUM(F2:H2,K2:O2,R2:V2,Y2:AC2,AF2:AJ2)/7.5</f>
        <v>0</v>
      </c>
      <c r="AN2" s="83">
        <f>SUM(I2:J2,P2:Q2,W2:X2,AD2:AE2)/7.5</f>
        <v>0</v>
      </c>
      <c r="AO2" s="88">
        <f>AM2-缺勤!AM2</f>
        <v>0</v>
      </c>
      <c r="AP2" s="88">
        <f>(AN2+AK2)-缺勤!AL2</f>
        <v>0</v>
      </c>
      <c r="AQ2" s="88">
        <f>IF(IF(AP2&lt;=2,AP2,2)&gt;=AN2,AN2,IF(AP2&lt;=2,AP2,2))</f>
        <v>0</v>
      </c>
      <c r="AR2" s="88">
        <f>AP2-AQ2</f>
        <v>0</v>
      </c>
      <c r="AS2" s="88">
        <f>AO2+AR2</f>
        <v>0</v>
      </c>
      <c r="AT2" s="88">
        <f t="shared" ref="AT2:AT14" si="0">AR2*312.46+AO2*234.34</f>
        <v>0</v>
      </c>
    </row>
    <row r="3" ht="14" customHeight="1" spans="1:46">
      <c r="A3" s="10">
        <v>2</v>
      </c>
      <c r="B3" s="72" t="s">
        <v>10</v>
      </c>
      <c r="C3" s="10" t="s">
        <v>11</v>
      </c>
      <c r="D3" s="10" t="s">
        <v>12</v>
      </c>
      <c r="E3" s="11">
        <v>42354</v>
      </c>
      <c r="F3" s="40"/>
      <c r="G3" s="40"/>
      <c r="H3" s="40"/>
      <c r="I3" s="45"/>
      <c r="J3" s="45"/>
      <c r="K3" s="40"/>
      <c r="L3" s="40"/>
      <c r="M3" s="40"/>
      <c r="N3" s="40"/>
      <c r="O3" s="40"/>
      <c r="P3" s="45"/>
      <c r="Q3" s="45"/>
      <c r="R3" s="40"/>
      <c r="S3" s="40"/>
      <c r="T3" s="40"/>
      <c r="U3" s="40"/>
      <c r="V3" s="40"/>
      <c r="W3" s="45"/>
      <c r="X3" s="45"/>
      <c r="Y3" s="40"/>
      <c r="Z3" s="40"/>
      <c r="AA3" s="40"/>
      <c r="AB3" s="50"/>
      <c r="AC3" s="40"/>
      <c r="AD3" s="45"/>
      <c r="AE3" s="45"/>
      <c r="AF3" s="40"/>
      <c r="AG3" s="40"/>
      <c r="AH3" s="40"/>
      <c r="AI3" s="40"/>
      <c r="AJ3" s="40"/>
      <c r="AK3" s="82">
        <v>0</v>
      </c>
      <c r="AL3" s="83">
        <f t="shared" ref="AL3:AL34" si="1">SUM(F3:AJ3)</f>
        <v>0</v>
      </c>
      <c r="AM3" s="83">
        <f t="shared" ref="AM3:AM34" si="2">SUM(F3:H3,K3:O3,R3:V3,Y3:AC3,AF3:AJ3)/7.5</f>
        <v>0</v>
      </c>
      <c r="AN3" s="83">
        <f t="shared" ref="AN3:AN34" si="3">SUM(I3:J3,P3:Q3,W3:X3,AD3:AE3)/7.5</f>
        <v>0</v>
      </c>
      <c r="AO3" s="88">
        <f>AM3-缺勤!AM3</f>
        <v>0</v>
      </c>
      <c r="AP3" s="88">
        <f>(AN3+AK3)-缺勤!AL3</f>
        <v>0</v>
      </c>
      <c r="AQ3" s="88">
        <f t="shared" ref="AQ3:AQ34" si="4">IF(IF(AP3&lt;=2,AP3,2)&gt;=AN3,AN3,IF(AP3&lt;=2,AP3,2))</f>
        <v>0</v>
      </c>
      <c r="AR3" s="88">
        <f t="shared" ref="AR3:AR34" si="5">AP3-AQ3</f>
        <v>0</v>
      </c>
      <c r="AS3" s="88">
        <f>AO3+AR3</f>
        <v>0</v>
      </c>
      <c r="AT3" s="88">
        <f t="shared" si="0"/>
        <v>0</v>
      </c>
    </row>
    <row r="4" ht="14" customHeight="1" spans="1:46">
      <c r="A4" s="10">
        <v>3</v>
      </c>
      <c r="B4" s="73" t="s">
        <v>13</v>
      </c>
      <c r="C4" s="74" t="s">
        <v>14</v>
      </c>
      <c r="D4" s="13" t="s">
        <v>15</v>
      </c>
      <c r="E4" s="14">
        <v>42374</v>
      </c>
      <c r="F4" s="40"/>
      <c r="G4" s="40"/>
      <c r="H4" s="40"/>
      <c r="I4" s="45"/>
      <c r="J4" s="45"/>
      <c r="K4" s="40"/>
      <c r="L4" s="40"/>
      <c r="M4" s="40"/>
      <c r="N4" s="40"/>
      <c r="O4" s="40"/>
      <c r="P4" s="45"/>
      <c r="Q4" s="45"/>
      <c r="R4" s="40"/>
      <c r="S4" s="40"/>
      <c r="T4" s="40"/>
      <c r="U4" s="40"/>
      <c r="V4" s="40"/>
      <c r="W4" s="45"/>
      <c r="X4" s="45"/>
      <c r="Y4" s="40"/>
      <c r="Z4" s="40"/>
      <c r="AA4" s="40"/>
      <c r="AB4" s="50"/>
      <c r="AC4" s="40"/>
      <c r="AD4" s="45"/>
      <c r="AE4" s="45"/>
      <c r="AF4" s="40"/>
      <c r="AG4" s="40"/>
      <c r="AH4" s="40"/>
      <c r="AI4" s="40"/>
      <c r="AJ4" s="40"/>
      <c r="AK4" s="82">
        <v>0</v>
      </c>
      <c r="AL4" s="83">
        <f t="shared" si="1"/>
        <v>0</v>
      </c>
      <c r="AM4" s="83">
        <f t="shared" si="2"/>
        <v>0</v>
      </c>
      <c r="AN4" s="83">
        <f t="shared" si="3"/>
        <v>0</v>
      </c>
      <c r="AO4" s="88">
        <f>AM4-缺勤!AM4</f>
        <v>0</v>
      </c>
      <c r="AP4" s="88">
        <f>(AN4+AK4)-缺勤!AL4</f>
        <v>0</v>
      </c>
      <c r="AQ4" s="88">
        <f t="shared" si="4"/>
        <v>0</v>
      </c>
      <c r="AR4" s="88">
        <f t="shared" si="5"/>
        <v>0</v>
      </c>
      <c r="AS4" s="88">
        <f>(AO4+AR4)*0</f>
        <v>0</v>
      </c>
      <c r="AT4" s="88">
        <f t="shared" si="0"/>
        <v>0</v>
      </c>
    </row>
    <row r="5" ht="14" customHeight="1" spans="1:46">
      <c r="A5" s="10">
        <v>4</v>
      </c>
      <c r="B5" s="72" t="s">
        <v>16</v>
      </c>
      <c r="C5" s="10" t="s">
        <v>17</v>
      </c>
      <c r="D5" s="10" t="s">
        <v>18</v>
      </c>
      <c r="E5" s="11">
        <v>42380</v>
      </c>
      <c r="F5" s="40"/>
      <c r="G5" s="40"/>
      <c r="H5" s="40"/>
      <c r="I5" s="45"/>
      <c r="J5" s="45"/>
      <c r="K5" s="40"/>
      <c r="L5" s="40"/>
      <c r="M5" s="40"/>
      <c r="N5" s="40"/>
      <c r="O5" s="40"/>
      <c r="P5" s="45"/>
      <c r="Q5" s="45">
        <v>7.5</v>
      </c>
      <c r="R5" s="40"/>
      <c r="S5" s="40"/>
      <c r="T5" s="40"/>
      <c r="U5" s="40"/>
      <c r="V5" s="40"/>
      <c r="W5" s="45"/>
      <c r="X5" s="45"/>
      <c r="Y5" s="40"/>
      <c r="Z5" s="40"/>
      <c r="AA5" s="40"/>
      <c r="AB5" s="50">
        <v>3.41</v>
      </c>
      <c r="AC5" s="40">
        <v>3</v>
      </c>
      <c r="AD5" s="45"/>
      <c r="AE5" s="45"/>
      <c r="AF5" s="40"/>
      <c r="AG5" s="40"/>
      <c r="AH5" s="40"/>
      <c r="AI5" s="40"/>
      <c r="AJ5" s="40">
        <v>4</v>
      </c>
      <c r="AK5" s="82">
        <v>1</v>
      </c>
      <c r="AL5" s="83">
        <f t="shared" si="1"/>
        <v>17.91</v>
      </c>
      <c r="AM5" s="83">
        <f t="shared" si="2"/>
        <v>1.388</v>
      </c>
      <c r="AN5" s="83">
        <f t="shared" si="3"/>
        <v>1</v>
      </c>
      <c r="AO5" s="88">
        <f>AM5-缺勤!AM5</f>
        <v>1.388</v>
      </c>
      <c r="AP5" s="88">
        <f>(AN5+AK5)-缺勤!AL5</f>
        <v>2</v>
      </c>
      <c r="AQ5" s="88">
        <f t="shared" si="4"/>
        <v>1</v>
      </c>
      <c r="AR5" s="88">
        <f t="shared" si="5"/>
        <v>1</v>
      </c>
      <c r="AS5" s="88">
        <f>AO5+AR5</f>
        <v>2.388</v>
      </c>
      <c r="AT5" s="88">
        <f t="shared" si="0"/>
        <v>637.72392</v>
      </c>
    </row>
    <row r="6" ht="14" customHeight="1" spans="1:46">
      <c r="A6" s="10">
        <v>5</v>
      </c>
      <c r="B6" s="72" t="s">
        <v>19</v>
      </c>
      <c r="C6" s="75" t="s">
        <v>20</v>
      </c>
      <c r="D6" s="10" t="s">
        <v>18</v>
      </c>
      <c r="E6" s="11">
        <v>42387</v>
      </c>
      <c r="F6" s="40"/>
      <c r="G6" s="40"/>
      <c r="H6" s="40"/>
      <c r="I6" s="45"/>
      <c r="J6" s="45"/>
      <c r="K6" s="40"/>
      <c r="L6" s="40"/>
      <c r="M6" s="40"/>
      <c r="N6" s="40"/>
      <c r="O6" s="40"/>
      <c r="P6" s="45"/>
      <c r="Q6" s="45">
        <v>6.96</v>
      </c>
      <c r="R6" s="40"/>
      <c r="S6" s="40"/>
      <c r="T6" s="40"/>
      <c r="U6" s="40"/>
      <c r="V6" s="40"/>
      <c r="W6" s="45">
        <v>4</v>
      </c>
      <c r="X6" s="45">
        <v>5.61</v>
      </c>
      <c r="Y6" s="40"/>
      <c r="Z6" s="40"/>
      <c r="AA6" s="40"/>
      <c r="AB6" s="50"/>
      <c r="AC6" s="40"/>
      <c r="AD6" s="45"/>
      <c r="AE6" s="45"/>
      <c r="AF6" s="40"/>
      <c r="AG6" s="40"/>
      <c r="AH6" s="40"/>
      <c r="AI6" s="40"/>
      <c r="AJ6" s="40"/>
      <c r="AK6" s="82">
        <v>0</v>
      </c>
      <c r="AL6" s="83">
        <f t="shared" si="1"/>
        <v>16.57</v>
      </c>
      <c r="AM6" s="83">
        <f t="shared" si="2"/>
        <v>0</v>
      </c>
      <c r="AN6" s="83">
        <f t="shared" si="3"/>
        <v>2.20933333333333</v>
      </c>
      <c r="AO6" s="88">
        <f>AM6-缺勤!AM6</f>
        <v>0</v>
      </c>
      <c r="AP6" s="88">
        <f>(AN6+AK6)-缺勤!AL6</f>
        <v>2.07933333333333</v>
      </c>
      <c r="AQ6" s="88">
        <f t="shared" si="4"/>
        <v>2</v>
      </c>
      <c r="AR6" s="88">
        <f t="shared" si="5"/>
        <v>0.0793333333333335</v>
      </c>
      <c r="AS6" s="88">
        <f>(AO6+AR6)*0</f>
        <v>0</v>
      </c>
      <c r="AT6" s="88">
        <f t="shared" si="0"/>
        <v>24.7884933333334</v>
      </c>
    </row>
    <row r="7" ht="14" customHeight="1" spans="1:46">
      <c r="A7" s="10">
        <v>6</v>
      </c>
      <c r="B7" s="76" t="s">
        <v>21</v>
      </c>
      <c r="C7" s="16" t="s">
        <v>22</v>
      </c>
      <c r="D7" s="16" t="s">
        <v>12</v>
      </c>
      <c r="E7" s="11">
        <v>42430</v>
      </c>
      <c r="F7" s="40"/>
      <c r="G7" s="40"/>
      <c r="H7" s="40">
        <v>2.5</v>
      </c>
      <c r="I7" s="45">
        <v>10</v>
      </c>
      <c r="J7" s="45">
        <v>9.96</v>
      </c>
      <c r="K7" s="40">
        <v>3.36</v>
      </c>
      <c r="L7" s="40"/>
      <c r="M7" s="40"/>
      <c r="N7" s="40"/>
      <c r="O7" s="40"/>
      <c r="P7" s="45">
        <v>3.7</v>
      </c>
      <c r="Q7" s="45">
        <v>5.41</v>
      </c>
      <c r="R7" s="40">
        <v>4.16</v>
      </c>
      <c r="S7" s="40"/>
      <c r="T7" s="40">
        <v>2.95</v>
      </c>
      <c r="U7" s="40">
        <v>1.15</v>
      </c>
      <c r="V7" s="40"/>
      <c r="W7" s="45">
        <v>4.01</v>
      </c>
      <c r="X7" s="45">
        <v>6.96</v>
      </c>
      <c r="Y7" s="40"/>
      <c r="Z7" s="40"/>
      <c r="AA7" s="40"/>
      <c r="AB7" s="50"/>
      <c r="AC7" s="40"/>
      <c r="AD7" s="45"/>
      <c r="AE7" s="45">
        <v>4.33</v>
      </c>
      <c r="AF7" s="40">
        <v>2.76</v>
      </c>
      <c r="AG7" s="40">
        <v>3.4</v>
      </c>
      <c r="AH7" s="40"/>
      <c r="AI7" s="40">
        <v>3.01</v>
      </c>
      <c r="AJ7" s="40"/>
      <c r="AK7" s="84">
        <v>0.6</v>
      </c>
      <c r="AL7" s="83">
        <f t="shared" si="1"/>
        <v>67.66</v>
      </c>
      <c r="AM7" s="83">
        <f t="shared" si="2"/>
        <v>3.10533333333333</v>
      </c>
      <c r="AN7" s="83">
        <f t="shared" si="3"/>
        <v>5.916</v>
      </c>
      <c r="AO7" s="88">
        <f>AM7-缺勤!AM7</f>
        <v>3.10533333333333</v>
      </c>
      <c r="AP7" s="88">
        <f>(AN7+AK7)-缺勤!AL7</f>
        <v>6.516</v>
      </c>
      <c r="AQ7" s="88">
        <f t="shared" si="4"/>
        <v>2</v>
      </c>
      <c r="AR7" s="88">
        <f t="shared" si="5"/>
        <v>4.516</v>
      </c>
      <c r="AS7" s="88">
        <f>AO7+AR7</f>
        <v>7.62133333333333</v>
      </c>
      <c r="AT7" s="88">
        <f t="shared" si="0"/>
        <v>2138.77317333333</v>
      </c>
    </row>
    <row r="8" ht="14" customHeight="1" spans="1:46">
      <c r="A8" s="10">
        <v>7</v>
      </c>
      <c r="B8" s="72" t="s">
        <v>24</v>
      </c>
      <c r="C8" s="10" t="s">
        <v>25</v>
      </c>
      <c r="D8" s="10" t="s">
        <v>18</v>
      </c>
      <c r="E8" s="11">
        <v>42436</v>
      </c>
      <c r="F8" s="40"/>
      <c r="G8" s="40"/>
      <c r="H8" s="40"/>
      <c r="I8" s="45"/>
      <c r="J8" s="45"/>
      <c r="K8" s="40"/>
      <c r="L8" s="40"/>
      <c r="M8" s="40"/>
      <c r="N8" s="40"/>
      <c r="O8" s="40"/>
      <c r="P8" s="45"/>
      <c r="Q8" s="45">
        <v>5.81</v>
      </c>
      <c r="R8" s="40"/>
      <c r="S8" s="40"/>
      <c r="T8" s="40">
        <v>5.46</v>
      </c>
      <c r="U8" s="40">
        <v>2.5</v>
      </c>
      <c r="V8" s="40"/>
      <c r="W8" s="45"/>
      <c r="X8" s="45"/>
      <c r="Y8" s="40"/>
      <c r="Z8" s="40"/>
      <c r="AA8" s="40"/>
      <c r="AB8" s="50"/>
      <c r="AC8" s="40"/>
      <c r="AD8" s="45"/>
      <c r="AE8" s="45"/>
      <c r="AF8" s="40"/>
      <c r="AG8" s="40"/>
      <c r="AH8" s="40"/>
      <c r="AI8" s="40"/>
      <c r="AJ8" s="40"/>
      <c r="AK8" s="82">
        <v>0</v>
      </c>
      <c r="AL8" s="83">
        <f t="shared" si="1"/>
        <v>13.77</v>
      </c>
      <c r="AM8" s="83">
        <f t="shared" si="2"/>
        <v>1.06133333333333</v>
      </c>
      <c r="AN8" s="83">
        <f t="shared" si="3"/>
        <v>0.774666666666667</v>
      </c>
      <c r="AO8" s="88">
        <f>AM8-缺勤!AM8</f>
        <v>0.661333333333333</v>
      </c>
      <c r="AP8" s="88">
        <f>(AN8+AK8)-缺勤!AL8</f>
        <v>0.514666666666667</v>
      </c>
      <c r="AQ8" s="88">
        <f t="shared" si="4"/>
        <v>0.514666666666667</v>
      </c>
      <c r="AR8" s="88">
        <f t="shared" si="5"/>
        <v>0</v>
      </c>
      <c r="AS8" s="88">
        <f>AO8+AR8</f>
        <v>0.661333333333333</v>
      </c>
      <c r="AT8" s="88">
        <f t="shared" si="0"/>
        <v>154.976853333333</v>
      </c>
    </row>
    <row r="9" ht="14" customHeight="1" spans="1:46">
      <c r="A9" s="10">
        <v>8</v>
      </c>
      <c r="B9" s="72" t="s">
        <v>26</v>
      </c>
      <c r="C9" s="10" t="s">
        <v>27</v>
      </c>
      <c r="D9" s="10" t="s">
        <v>18</v>
      </c>
      <c r="E9" s="11">
        <v>42443</v>
      </c>
      <c r="F9" s="40"/>
      <c r="G9" s="40"/>
      <c r="H9" s="40"/>
      <c r="I9" s="45"/>
      <c r="J9" s="45"/>
      <c r="K9" s="40"/>
      <c r="L9" s="40"/>
      <c r="M9" s="40">
        <v>4</v>
      </c>
      <c r="N9" s="40"/>
      <c r="O9" s="40"/>
      <c r="P9" s="45"/>
      <c r="Q9" s="45"/>
      <c r="R9" s="40"/>
      <c r="S9" s="40"/>
      <c r="T9" s="40"/>
      <c r="U9" s="40"/>
      <c r="V9" s="40"/>
      <c r="W9" s="45"/>
      <c r="X9" s="45"/>
      <c r="Y9" s="40">
        <v>2</v>
      </c>
      <c r="Z9" s="40">
        <v>2.75</v>
      </c>
      <c r="AA9" s="40"/>
      <c r="AB9" s="50"/>
      <c r="AC9" s="40"/>
      <c r="AD9" s="45"/>
      <c r="AE9" s="45"/>
      <c r="AF9" s="40"/>
      <c r="AG9" s="40"/>
      <c r="AH9" s="40">
        <v>1.54</v>
      </c>
      <c r="AI9" s="40"/>
      <c r="AJ9" s="40">
        <v>3.06</v>
      </c>
      <c r="AK9" s="82">
        <v>0</v>
      </c>
      <c r="AL9" s="83">
        <f t="shared" si="1"/>
        <v>13.35</v>
      </c>
      <c r="AM9" s="83">
        <f t="shared" si="2"/>
        <v>1.78</v>
      </c>
      <c r="AN9" s="83">
        <f t="shared" si="3"/>
        <v>0</v>
      </c>
      <c r="AO9" s="88">
        <f>AM9-缺勤!AM9</f>
        <v>1.78</v>
      </c>
      <c r="AP9" s="88">
        <f>(AN9+AK9)-缺勤!AL9</f>
        <v>0</v>
      </c>
      <c r="AQ9" s="88">
        <f t="shared" si="4"/>
        <v>0</v>
      </c>
      <c r="AR9" s="88">
        <f t="shared" si="5"/>
        <v>0</v>
      </c>
      <c r="AS9" s="88">
        <f>AO9+AR9</f>
        <v>1.78</v>
      </c>
      <c r="AT9" s="88">
        <f t="shared" si="0"/>
        <v>417.1252</v>
      </c>
    </row>
    <row r="10" ht="14" customHeight="1" spans="1:46">
      <c r="A10" s="10">
        <v>9</v>
      </c>
      <c r="B10" s="72" t="s">
        <v>28</v>
      </c>
      <c r="C10" s="75" t="s">
        <v>29</v>
      </c>
      <c r="D10" s="10" t="s">
        <v>15</v>
      </c>
      <c r="E10" s="11">
        <v>42466</v>
      </c>
      <c r="F10" s="40"/>
      <c r="G10" s="40"/>
      <c r="H10" s="40"/>
      <c r="I10" s="45"/>
      <c r="J10" s="45"/>
      <c r="K10" s="40"/>
      <c r="L10" s="40"/>
      <c r="M10" s="40"/>
      <c r="N10" s="40"/>
      <c r="O10" s="40"/>
      <c r="P10" s="45"/>
      <c r="Q10" s="45"/>
      <c r="R10" s="40"/>
      <c r="S10" s="40"/>
      <c r="T10" s="40"/>
      <c r="U10" s="40"/>
      <c r="V10" s="40"/>
      <c r="W10" s="45"/>
      <c r="X10" s="45"/>
      <c r="Y10" s="40"/>
      <c r="Z10" s="40"/>
      <c r="AA10" s="40"/>
      <c r="AB10" s="50"/>
      <c r="AC10" s="40"/>
      <c r="AD10" s="45"/>
      <c r="AE10" s="45"/>
      <c r="AF10" s="40"/>
      <c r="AG10" s="40"/>
      <c r="AH10" s="40"/>
      <c r="AI10" s="40"/>
      <c r="AJ10" s="40"/>
      <c r="AK10" s="82">
        <v>0</v>
      </c>
      <c r="AL10" s="83">
        <f t="shared" si="1"/>
        <v>0</v>
      </c>
      <c r="AM10" s="83">
        <f t="shared" si="2"/>
        <v>0</v>
      </c>
      <c r="AN10" s="83">
        <f t="shared" si="3"/>
        <v>0</v>
      </c>
      <c r="AO10" s="88">
        <f>AM10-缺勤!AM10</f>
        <v>0</v>
      </c>
      <c r="AP10" s="88">
        <f>(AN10+AK10)-缺勤!AL10</f>
        <v>0</v>
      </c>
      <c r="AQ10" s="88">
        <f t="shared" si="4"/>
        <v>0</v>
      </c>
      <c r="AR10" s="88">
        <f t="shared" si="5"/>
        <v>0</v>
      </c>
      <c r="AS10" s="88">
        <f>(AO10+AR10)*0</f>
        <v>0</v>
      </c>
      <c r="AT10" s="88">
        <f t="shared" si="0"/>
        <v>0</v>
      </c>
    </row>
    <row r="11" ht="14" customHeight="1" spans="1:46">
      <c r="A11" s="10">
        <v>10</v>
      </c>
      <c r="B11" s="72" t="s">
        <v>30</v>
      </c>
      <c r="C11" s="10" t="s">
        <v>31</v>
      </c>
      <c r="D11" s="10" t="s">
        <v>18</v>
      </c>
      <c r="E11" s="11">
        <v>42555</v>
      </c>
      <c r="F11" s="40"/>
      <c r="G11" s="40">
        <v>3</v>
      </c>
      <c r="H11" s="40"/>
      <c r="I11" s="45">
        <v>9.66</v>
      </c>
      <c r="J11" s="45">
        <v>6.5</v>
      </c>
      <c r="K11" s="40">
        <v>3.5</v>
      </c>
      <c r="L11" s="40">
        <v>3.16</v>
      </c>
      <c r="M11" s="40">
        <v>2.5</v>
      </c>
      <c r="N11" s="40"/>
      <c r="O11" s="40">
        <v>2</v>
      </c>
      <c r="P11" s="45">
        <v>6.81</v>
      </c>
      <c r="Q11" s="45">
        <v>5.5</v>
      </c>
      <c r="R11" s="40">
        <v>2.5</v>
      </c>
      <c r="S11" s="40">
        <v>4.5</v>
      </c>
      <c r="T11" s="40">
        <v>5.5</v>
      </c>
      <c r="U11" s="40">
        <v>3</v>
      </c>
      <c r="V11" s="40"/>
      <c r="W11" s="45">
        <v>4.25</v>
      </c>
      <c r="X11" s="45">
        <v>7.41</v>
      </c>
      <c r="Y11" s="40">
        <v>3.41</v>
      </c>
      <c r="Z11" s="40">
        <v>2.75</v>
      </c>
      <c r="AA11" s="40">
        <v>3.16</v>
      </c>
      <c r="AB11" s="50">
        <v>3</v>
      </c>
      <c r="AC11" s="40"/>
      <c r="AD11" s="45">
        <v>6.5</v>
      </c>
      <c r="AE11" s="45">
        <v>9.91</v>
      </c>
      <c r="AF11" s="40">
        <v>4.16</v>
      </c>
      <c r="AG11" s="40">
        <v>2.66</v>
      </c>
      <c r="AH11" s="40">
        <v>4.16</v>
      </c>
      <c r="AI11" s="40">
        <v>2.75</v>
      </c>
      <c r="AJ11" s="40">
        <v>3</v>
      </c>
      <c r="AK11" s="82">
        <v>1.97466666666667</v>
      </c>
      <c r="AL11" s="83">
        <f t="shared" si="1"/>
        <v>115.25</v>
      </c>
      <c r="AM11" s="83">
        <f t="shared" si="2"/>
        <v>7.828</v>
      </c>
      <c r="AN11" s="83">
        <f t="shared" si="3"/>
        <v>7.53866666666667</v>
      </c>
      <c r="AO11" s="88">
        <f>AM11-缺勤!AM11</f>
        <v>7.828</v>
      </c>
      <c r="AP11" s="88">
        <f>(AN11+AK11)-缺勤!AL11</f>
        <v>9.51333333333334</v>
      </c>
      <c r="AQ11" s="88">
        <f t="shared" si="4"/>
        <v>2</v>
      </c>
      <c r="AR11" s="88">
        <f t="shared" si="5"/>
        <v>7.51333333333334</v>
      </c>
      <c r="AS11" s="88">
        <f>AO11+AR11</f>
        <v>15.3413333333333</v>
      </c>
      <c r="AT11" s="88">
        <f t="shared" si="0"/>
        <v>4182.02965333333</v>
      </c>
    </row>
    <row r="12" ht="14" customHeight="1" spans="1:46">
      <c r="A12" s="10">
        <v>11</v>
      </c>
      <c r="B12" s="72" t="s">
        <v>33</v>
      </c>
      <c r="C12" s="10" t="s">
        <v>34</v>
      </c>
      <c r="D12" s="17" t="s">
        <v>35</v>
      </c>
      <c r="E12" s="11">
        <v>42664</v>
      </c>
      <c r="F12" s="40"/>
      <c r="G12" s="40"/>
      <c r="H12" s="40"/>
      <c r="I12" s="45">
        <v>6.5</v>
      </c>
      <c r="J12" s="45"/>
      <c r="K12" s="40"/>
      <c r="L12" s="40"/>
      <c r="M12" s="40"/>
      <c r="N12" s="40"/>
      <c r="O12" s="40"/>
      <c r="P12" s="45">
        <v>6</v>
      </c>
      <c r="Q12" s="45"/>
      <c r="R12" s="40"/>
      <c r="S12" s="40"/>
      <c r="T12" s="40"/>
      <c r="U12" s="40"/>
      <c r="V12" s="40"/>
      <c r="W12" s="45">
        <v>3.5</v>
      </c>
      <c r="X12" s="45"/>
      <c r="Y12" s="40"/>
      <c r="Z12" s="40"/>
      <c r="AA12" s="40"/>
      <c r="AB12" s="50"/>
      <c r="AC12" s="40"/>
      <c r="AD12" s="45"/>
      <c r="AE12" s="45"/>
      <c r="AF12" s="40"/>
      <c r="AG12" s="40"/>
      <c r="AH12" s="40"/>
      <c r="AI12" s="40"/>
      <c r="AJ12" s="40"/>
      <c r="AK12" s="82">
        <v>0</v>
      </c>
      <c r="AL12" s="83">
        <f t="shared" si="1"/>
        <v>16</v>
      </c>
      <c r="AM12" s="83">
        <f t="shared" si="2"/>
        <v>0</v>
      </c>
      <c r="AN12" s="83">
        <f t="shared" si="3"/>
        <v>2.13333333333333</v>
      </c>
      <c r="AO12" s="88">
        <f>AM12-缺勤!AM12</f>
        <v>0</v>
      </c>
      <c r="AP12" s="88">
        <f>(AN12+AK12)-缺勤!AL12</f>
        <v>0.063333333333333</v>
      </c>
      <c r="AQ12" s="88">
        <f t="shared" si="4"/>
        <v>0.063333333333333</v>
      </c>
      <c r="AR12" s="88">
        <f t="shared" si="5"/>
        <v>0</v>
      </c>
      <c r="AS12" s="88">
        <f>AO12+AR12</f>
        <v>0</v>
      </c>
      <c r="AT12" s="88">
        <f t="shared" si="0"/>
        <v>0</v>
      </c>
    </row>
    <row r="13" ht="14" customHeight="1" spans="1:46">
      <c r="A13" s="10">
        <v>12</v>
      </c>
      <c r="B13" s="72" t="s">
        <v>36</v>
      </c>
      <c r="C13" s="10" t="s">
        <v>37</v>
      </c>
      <c r="D13" s="10" t="s">
        <v>12</v>
      </c>
      <c r="E13" s="11">
        <v>42684</v>
      </c>
      <c r="F13" s="40"/>
      <c r="G13" s="40"/>
      <c r="H13" s="40"/>
      <c r="I13" s="45"/>
      <c r="J13" s="45"/>
      <c r="K13" s="40"/>
      <c r="L13" s="40"/>
      <c r="M13" s="40"/>
      <c r="N13" s="40"/>
      <c r="O13" s="40"/>
      <c r="P13" s="45"/>
      <c r="Q13" s="45"/>
      <c r="R13" s="40"/>
      <c r="S13" s="40"/>
      <c r="T13" s="40"/>
      <c r="U13" s="40"/>
      <c r="V13" s="40"/>
      <c r="W13" s="45">
        <v>4.91</v>
      </c>
      <c r="X13" s="45"/>
      <c r="Y13" s="40"/>
      <c r="Z13" s="40"/>
      <c r="AA13" s="40"/>
      <c r="AB13" s="50"/>
      <c r="AC13" s="40"/>
      <c r="AD13" s="45">
        <v>4.5</v>
      </c>
      <c r="AE13" s="45"/>
      <c r="AF13" s="40"/>
      <c r="AG13" s="40"/>
      <c r="AH13" s="40"/>
      <c r="AI13" s="40"/>
      <c r="AJ13" s="40"/>
      <c r="AK13" s="82">
        <v>0</v>
      </c>
      <c r="AL13" s="83">
        <f t="shared" si="1"/>
        <v>9.41</v>
      </c>
      <c r="AM13" s="83">
        <f t="shared" si="2"/>
        <v>0</v>
      </c>
      <c r="AN13" s="83">
        <f t="shared" si="3"/>
        <v>1.25466666666667</v>
      </c>
      <c r="AO13" s="88">
        <f>AM13-缺勤!AM13</f>
        <v>0</v>
      </c>
      <c r="AP13" s="88">
        <f>(AN13+AK13)-缺勤!AL13</f>
        <v>0.854666666666667</v>
      </c>
      <c r="AQ13" s="88">
        <f t="shared" si="4"/>
        <v>0.854666666666667</v>
      </c>
      <c r="AR13" s="88">
        <f t="shared" si="5"/>
        <v>0</v>
      </c>
      <c r="AS13" s="88">
        <f>AO13+AR13</f>
        <v>0</v>
      </c>
      <c r="AT13" s="88">
        <f t="shared" si="0"/>
        <v>0</v>
      </c>
    </row>
    <row r="14" ht="14" customHeight="1" spans="1:46">
      <c r="A14" s="10">
        <v>13</v>
      </c>
      <c r="B14" s="72" t="s">
        <v>38</v>
      </c>
      <c r="C14" s="10" t="s">
        <v>39</v>
      </c>
      <c r="D14" s="17" t="s">
        <v>35</v>
      </c>
      <c r="E14" s="11">
        <v>42844</v>
      </c>
      <c r="F14" s="40"/>
      <c r="G14" s="40"/>
      <c r="H14" s="40"/>
      <c r="I14" s="45"/>
      <c r="J14" s="45"/>
      <c r="K14" s="40"/>
      <c r="L14" s="40"/>
      <c r="M14" s="40"/>
      <c r="N14" s="40"/>
      <c r="O14" s="40"/>
      <c r="P14" s="45"/>
      <c r="Q14" s="45"/>
      <c r="R14" s="40"/>
      <c r="S14" s="40"/>
      <c r="T14" s="40"/>
      <c r="U14" s="40"/>
      <c r="V14" s="40"/>
      <c r="W14" s="45"/>
      <c r="X14" s="45"/>
      <c r="Y14" s="40"/>
      <c r="Z14" s="40"/>
      <c r="AA14" s="40"/>
      <c r="AB14" s="50"/>
      <c r="AC14" s="40"/>
      <c r="AD14" s="45"/>
      <c r="AE14" s="45"/>
      <c r="AF14" s="40"/>
      <c r="AG14" s="40"/>
      <c r="AH14" s="40"/>
      <c r="AI14" s="40"/>
      <c r="AJ14" s="40">
        <v>2.5</v>
      </c>
      <c r="AK14" s="82">
        <v>0</v>
      </c>
      <c r="AL14" s="83">
        <f t="shared" si="1"/>
        <v>2.5</v>
      </c>
      <c r="AM14" s="83">
        <f t="shared" si="2"/>
        <v>0.333333333333333</v>
      </c>
      <c r="AN14" s="83">
        <f t="shared" si="3"/>
        <v>0</v>
      </c>
      <c r="AO14" s="88">
        <f>AM14-缺勤!AM14</f>
        <v>0.333333333333333</v>
      </c>
      <c r="AP14" s="88">
        <f>(AN14+AK14)-缺勤!AL14</f>
        <v>0</v>
      </c>
      <c r="AQ14" s="88">
        <f t="shared" si="4"/>
        <v>0</v>
      </c>
      <c r="AR14" s="88">
        <f t="shared" si="5"/>
        <v>0</v>
      </c>
      <c r="AS14" s="88">
        <f>AO14+AR14</f>
        <v>0.333333333333333</v>
      </c>
      <c r="AT14" s="88">
        <f t="shared" si="0"/>
        <v>78.1133333333333</v>
      </c>
    </row>
    <row r="15" ht="14" customHeight="1" spans="1:46">
      <c r="A15" s="10">
        <v>14</v>
      </c>
      <c r="B15" s="72" t="s">
        <v>40</v>
      </c>
      <c r="C15" s="10" t="s">
        <v>41</v>
      </c>
      <c r="D15" s="10" t="s">
        <v>18</v>
      </c>
      <c r="E15" s="11">
        <v>42898</v>
      </c>
      <c r="F15" s="40"/>
      <c r="G15" s="40"/>
      <c r="H15" s="40"/>
      <c r="I15" s="45"/>
      <c r="J15" s="45"/>
      <c r="K15" s="40"/>
      <c r="L15" s="40"/>
      <c r="M15" s="40"/>
      <c r="N15" s="40"/>
      <c r="O15" s="40"/>
      <c r="P15" s="45">
        <v>6.6</v>
      </c>
      <c r="Q15" s="45"/>
      <c r="R15" s="40">
        <v>2.5</v>
      </c>
      <c r="S15" s="40"/>
      <c r="T15" s="40"/>
      <c r="U15" s="40"/>
      <c r="V15" s="40"/>
      <c r="W15" s="45"/>
      <c r="X15" s="45">
        <v>7.31</v>
      </c>
      <c r="Y15" s="40">
        <v>2</v>
      </c>
      <c r="Z15" s="40"/>
      <c r="AA15" s="40">
        <v>2.5</v>
      </c>
      <c r="AB15" s="50"/>
      <c r="AC15" s="40"/>
      <c r="AD15" s="45"/>
      <c r="AE15" s="45"/>
      <c r="AF15" s="40">
        <v>2</v>
      </c>
      <c r="AG15" s="40">
        <v>2.66</v>
      </c>
      <c r="AH15" s="40">
        <v>2.56</v>
      </c>
      <c r="AI15" s="40"/>
      <c r="AJ15" s="40">
        <v>2.56</v>
      </c>
      <c r="AK15" s="82">
        <v>0</v>
      </c>
      <c r="AL15" s="83">
        <f t="shared" si="1"/>
        <v>30.69</v>
      </c>
      <c r="AM15" s="83">
        <f t="shared" si="2"/>
        <v>2.23733333333333</v>
      </c>
      <c r="AN15" s="83">
        <f t="shared" si="3"/>
        <v>1.85466666666667</v>
      </c>
      <c r="AO15" s="88">
        <f>AM15-缺勤!AM15</f>
        <v>2.23733333333333</v>
      </c>
      <c r="AP15" s="88">
        <f>(AN15+AK15)-缺勤!AL15</f>
        <v>1.85466666666667</v>
      </c>
      <c r="AQ15" s="88">
        <f t="shared" si="4"/>
        <v>1.85466666666667</v>
      </c>
      <c r="AR15" s="88">
        <f t="shared" si="5"/>
        <v>0</v>
      </c>
      <c r="AS15" s="88">
        <f t="shared" ref="AS15:AS50" si="6">AO15+AR15</f>
        <v>2.23733333333333</v>
      </c>
      <c r="AT15" s="88">
        <f t="shared" ref="AT15:AT44" si="7">AR15*312.46+AO15*234.34</f>
        <v>524.296693333333</v>
      </c>
    </row>
    <row r="16" ht="14" customHeight="1" spans="1:46">
      <c r="A16" s="10">
        <v>15</v>
      </c>
      <c r="B16" s="72" t="s">
        <v>42</v>
      </c>
      <c r="C16" s="75" t="s">
        <v>43</v>
      </c>
      <c r="D16" s="10" t="s">
        <v>44</v>
      </c>
      <c r="E16" s="11">
        <v>42919</v>
      </c>
      <c r="F16" s="40"/>
      <c r="G16" s="40"/>
      <c r="H16" s="40"/>
      <c r="I16" s="45"/>
      <c r="J16" s="45"/>
      <c r="K16" s="40"/>
      <c r="L16" s="40"/>
      <c r="M16" s="40"/>
      <c r="N16" s="40"/>
      <c r="O16" s="40"/>
      <c r="P16" s="45"/>
      <c r="Q16" s="45"/>
      <c r="R16" s="40"/>
      <c r="S16" s="40"/>
      <c r="T16" s="40"/>
      <c r="U16" s="40"/>
      <c r="V16" s="40"/>
      <c r="W16" s="45"/>
      <c r="X16" s="45"/>
      <c r="Y16" s="40"/>
      <c r="Z16" s="40"/>
      <c r="AA16" s="40"/>
      <c r="AB16" s="50"/>
      <c r="AC16" s="40"/>
      <c r="AD16" s="45"/>
      <c r="AE16" s="45"/>
      <c r="AF16" s="40"/>
      <c r="AG16" s="40"/>
      <c r="AH16" s="40"/>
      <c r="AI16" s="40"/>
      <c r="AJ16" s="40"/>
      <c r="AK16" s="82">
        <v>0</v>
      </c>
      <c r="AL16" s="83">
        <f t="shared" si="1"/>
        <v>0</v>
      </c>
      <c r="AM16" s="83">
        <f t="shared" si="2"/>
        <v>0</v>
      </c>
      <c r="AN16" s="83">
        <f t="shared" si="3"/>
        <v>0</v>
      </c>
      <c r="AO16" s="88">
        <f>AM16-缺勤!AM16</f>
        <v>0</v>
      </c>
      <c r="AP16" s="88">
        <f>(AN16+AK16)-缺勤!AL16</f>
        <v>0</v>
      </c>
      <c r="AQ16" s="88">
        <f t="shared" si="4"/>
        <v>0</v>
      </c>
      <c r="AR16" s="88">
        <f t="shared" si="5"/>
        <v>0</v>
      </c>
      <c r="AS16" s="88">
        <f>(AO16+AR16)*0</f>
        <v>0</v>
      </c>
      <c r="AT16" s="88">
        <f t="shared" si="7"/>
        <v>0</v>
      </c>
    </row>
    <row r="17" ht="14" customHeight="1" spans="1:46">
      <c r="A17" s="10">
        <v>16</v>
      </c>
      <c r="B17" s="72" t="s">
        <v>45</v>
      </c>
      <c r="C17" s="17" t="s">
        <v>46</v>
      </c>
      <c r="D17" s="17" t="s">
        <v>18</v>
      </c>
      <c r="E17" s="18">
        <v>42989</v>
      </c>
      <c r="F17" s="40"/>
      <c r="G17" s="40"/>
      <c r="H17" s="40"/>
      <c r="I17" s="45"/>
      <c r="J17" s="45">
        <v>6.36</v>
      </c>
      <c r="K17" s="40">
        <v>1.11</v>
      </c>
      <c r="L17" s="40">
        <v>2.81</v>
      </c>
      <c r="M17" s="40">
        <v>4.01</v>
      </c>
      <c r="N17" s="40"/>
      <c r="O17" s="40"/>
      <c r="P17" s="45"/>
      <c r="Q17" s="45">
        <v>8.1</v>
      </c>
      <c r="R17" s="40"/>
      <c r="S17" s="40"/>
      <c r="T17" s="40"/>
      <c r="U17" s="40"/>
      <c r="V17" s="40"/>
      <c r="W17" s="45"/>
      <c r="X17" s="45"/>
      <c r="Y17" s="40"/>
      <c r="Z17" s="40"/>
      <c r="AA17" s="40"/>
      <c r="AB17" s="50"/>
      <c r="AC17" s="40"/>
      <c r="AD17" s="45">
        <v>7.05</v>
      </c>
      <c r="AE17" s="45"/>
      <c r="AF17" s="40"/>
      <c r="AG17" s="40">
        <v>2.5</v>
      </c>
      <c r="AH17" s="40"/>
      <c r="AI17" s="40"/>
      <c r="AJ17" s="40">
        <v>2.86</v>
      </c>
      <c r="AK17" s="82">
        <v>0.0700000000000001</v>
      </c>
      <c r="AL17" s="83">
        <f t="shared" si="1"/>
        <v>34.8</v>
      </c>
      <c r="AM17" s="83">
        <f t="shared" si="2"/>
        <v>1.772</v>
      </c>
      <c r="AN17" s="83">
        <f t="shared" si="3"/>
        <v>2.868</v>
      </c>
      <c r="AO17" s="88">
        <f>AM17-缺勤!AM17</f>
        <v>1.772</v>
      </c>
      <c r="AP17" s="88">
        <f>(AN17+AK17)-缺勤!AL17</f>
        <v>1.338</v>
      </c>
      <c r="AQ17" s="88">
        <f t="shared" si="4"/>
        <v>1.338</v>
      </c>
      <c r="AR17" s="88">
        <f t="shared" si="5"/>
        <v>0</v>
      </c>
      <c r="AS17" s="88">
        <f t="shared" si="6"/>
        <v>1.772</v>
      </c>
      <c r="AT17" s="88">
        <f t="shared" si="7"/>
        <v>415.25048</v>
      </c>
    </row>
    <row r="18" ht="14" customHeight="1" spans="1:46">
      <c r="A18" s="10">
        <v>17</v>
      </c>
      <c r="B18" s="72" t="s">
        <v>47</v>
      </c>
      <c r="C18" s="17" t="s">
        <v>48</v>
      </c>
      <c r="D18" s="17" t="s">
        <v>35</v>
      </c>
      <c r="E18" s="18">
        <v>42989</v>
      </c>
      <c r="F18" s="40"/>
      <c r="G18" s="40"/>
      <c r="H18" s="40"/>
      <c r="I18" s="45"/>
      <c r="J18" s="45"/>
      <c r="K18" s="40"/>
      <c r="L18" s="40"/>
      <c r="M18" s="40"/>
      <c r="N18" s="40"/>
      <c r="O18" s="40"/>
      <c r="P18" s="45">
        <v>2</v>
      </c>
      <c r="Q18" s="45"/>
      <c r="R18" s="40"/>
      <c r="S18" s="40"/>
      <c r="T18" s="40"/>
      <c r="U18" s="40"/>
      <c r="V18" s="40"/>
      <c r="W18" s="45"/>
      <c r="X18" s="45"/>
      <c r="Y18" s="40"/>
      <c r="Z18" s="40"/>
      <c r="AA18" s="40"/>
      <c r="AB18" s="50"/>
      <c r="AC18" s="40"/>
      <c r="AD18" s="45"/>
      <c r="AE18" s="45"/>
      <c r="AF18" s="40"/>
      <c r="AG18" s="40"/>
      <c r="AH18" s="40"/>
      <c r="AI18" s="40"/>
      <c r="AJ18" s="40">
        <v>2</v>
      </c>
      <c r="AK18" s="82">
        <v>0</v>
      </c>
      <c r="AL18" s="83">
        <f t="shared" si="1"/>
        <v>4</v>
      </c>
      <c r="AM18" s="83">
        <f t="shared" si="2"/>
        <v>0.266666666666667</v>
      </c>
      <c r="AN18" s="83">
        <f t="shared" si="3"/>
        <v>0.266666666666667</v>
      </c>
      <c r="AO18" s="88">
        <f>AM18-缺勤!AM18</f>
        <v>0.266666666666667</v>
      </c>
      <c r="AP18" s="88">
        <f>(AN18+AK18)-缺勤!AL18</f>
        <v>0.266666666666667</v>
      </c>
      <c r="AQ18" s="88">
        <f t="shared" si="4"/>
        <v>0.266666666666667</v>
      </c>
      <c r="AR18" s="88">
        <f t="shared" si="5"/>
        <v>0</v>
      </c>
      <c r="AS18" s="88">
        <f t="shared" si="6"/>
        <v>0.266666666666667</v>
      </c>
      <c r="AT18" s="88">
        <f t="shared" si="7"/>
        <v>62.4906666666667</v>
      </c>
    </row>
    <row r="19" ht="14" customHeight="1" spans="1:46">
      <c r="A19" s="10">
        <v>18</v>
      </c>
      <c r="B19" s="72" t="s">
        <v>49</v>
      </c>
      <c r="C19" s="10" t="s">
        <v>50</v>
      </c>
      <c r="D19" s="10" t="s">
        <v>44</v>
      </c>
      <c r="E19" s="11">
        <v>43025</v>
      </c>
      <c r="F19" s="40"/>
      <c r="G19" s="40"/>
      <c r="H19" s="40"/>
      <c r="I19" s="45"/>
      <c r="J19" s="45"/>
      <c r="K19" s="40"/>
      <c r="L19" s="40"/>
      <c r="M19" s="40"/>
      <c r="N19" s="40"/>
      <c r="O19" s="40"/>
      <c r="P19" s="45"/>
      <c r="Q19" s="45"/>
      <c r="R19" s="40"/>
      <c r="S19" s="40"/>
      <c r="T19" s="40"/>
      <c r="U19" s="40"/>
      <c r="V19" s="40"/>
      <c r="W19" s="45"/>
      <c r="X19" s="45"/>
      <c r="Y19" s="40"/>
      <c r="Z19" s="40"/>
      <c r="AA19" s="40"/>
      <c r="AB19" s="50"/>
      <c r="AC19" s="40"/>
      <c r="AD19" s="45"/>
      <c r="AE19" s="45"/>
      <c r="AF19" s="40"/>
      <c r="AG19" s="40"/>
      <c r="AH19" s="40"/>
      <c r="AI19" s="40"/>
      <c r="AJ19" s="40"/>
      <c r="AK19" s="82">
        <v>0</v>
      </c>
      <c r="AL19" s="83">
        <f t="shared" si="1"/>
        <v>0</v>
      </c>
      <c r="AM19" s="83">
        <f t="shared" si="2"/>
        <v>0</v>
      </c>
      <c r="AN19" s="83">
        <f t="shared" si="3"/>
        <v>0</v>
      </c>
      <c r="AO19" s="88">
        <f>AM19-缺勤!AM19</f>
        <v>0</v>
      </c>
      <c r="AP19" s="88">
        <f>(AN19+AK19)-缺勤!AL19</f>
        <v>0</v>
      </c>
      <c r="AQ19" s="88">
        <f t="shared" si="4"/>
        <v>0</v>
      </c>
      <c r="AR19" s="88">
        <f t="shared" si="5"/>
        <v>0</v>
      </c>
      <c r="AS19" s="88">
        <f t="shared" si="6"/>
        <v>0</v>
      </c>
      <c r="AT19" s="88">
        <f t="shared" si="7"/>
        <v>0</v>
      </c>
    </row>
    <row r="20" ht="14" customHeight="1" spans="1:46">
      <c r="A20" s="10">
        <v>19</v>
      </c>
      <c r="B20" s="72" t="s">
        <v>51</v>
      </c>
      <c r="C20" s="75" t="s">
        <v>52</v>
      </c>
      <c r="D20" s="10" t="s">
        <v>53</v>
      </c>
      <c r="E20" s="11">
        <v>43026</v>
      </c>
      <c r="F20" s="40"/>
      <c r="G20" s="40"/>
      <c r="H20" s="40"/>
      <c r="I20" s="45">
        <v>2.9</v>
      </c>
      <c r="J20" s="45"/>
      <c r="K20" s="40"/>
      <c r="L20" s="40"/>
      <c r="M20" s="40"/>
      <c r="N20" s="40"/>
      <c r="O20" s="40"/>
      <c r="P20" s="45">
        <v>4.51</v>
      </c>
      <c r="Q20" s="45"/>
      <c r="R20" s="40"/>
      <c r="S20" s="40"/>
      <c r="T20" s="40"/>
      <c r="U20" s="40"/>
      <c r="V20" s="40"/>
      <c r="W20" s="45"/>
      <c r="X20" s="45"/>
      <c r="Y20" s="40"/>
      <c r="Z20" s="40"/>
      <c r="AA20" s="40"/>
      <c r="AB20" s="50"/>
      <c r="AC20" s="40"/>
      <c r="AD20" s="45"/>
      <c r="AE20" s="45"/>
      <c r="AF20" s="40"/>
      <c r="AG20" s="40"/>
      <c r="AH20" s="40"/>
      <c r="AI20" s="40"/>
      <c r="AJ20" s="40"/>
      <c r="AK20" s="82">
        <v>0</v>
      </c>
      <c r="AL20" s="83">
        <f t="shared" si="1"/>
        <v>7.41</v>
      </c>
      <c r="AM20" s="83">
        <f t="shared" si="2"/>
        <v>0</v>
      </c>
      <c r="AN20" s="83">
        <f t="shared" si="3"/>
        <v>0.988</v>
      </c>
      <c r="AO20" s="88">
        <f>AM20-缺勤!AM20</f>
        <v>0</v>
      </c>
      <c r="AP20" s="88">
        <f>(AN20+AK20)-缺勤!AL20</f>
        <v>0.988</v>
      </c>
      <c r="AQ20" s="88">
        <f t="shared" si="4"/>
        <v>0.988</v>
      </c>
      <c r="AR20" s="88">
        <f t="shared" si="5"/>
        <v>0</v>
      </c>
      <c r="AS20" s="88">
        <f>(AO20+AR20)*0</f>
        <v>0</v>
      </c>
      <c r="AT20" s="88">
        <f t="shared" si="7"/>
        <v>0</v>
      </c>
    </row>
    <row r="21" ht="14" customHeight="1" spans="1:46">
      <c r="A21" s="10">
        <v>20</v>
      </c>
      <c r="B21" s="72" t="s">
        <v>54</v>
      </c>
      <c r="C21" s="17" t="s">
        <v>55</v>
      </c>
      <c r="D21" s="10" t="s">
        <v>18</v>
      </c>
      <c r="E21" s="18">
        <v>43040</v>
      </c>
      <c r="F21" s="40">
        <v>2.41</v>
      </c>
      <c r="G21" s="40"/>
      <c r="H21" s="40"/>
      <c r="I21" s="45"/>
      <c r="J21" s="45"/>
      <c r="K21" s="40">
        <v>2.51</v>
      </c>
      <c r="L21" s="40">
        <v>2.66</v>
      </c>
      <c r="M21" s="40"/>
      <c r="N21" s="40"/>
      <c r="O21" s="40"/>
      <c r="P21" s="45">
        <v>6.46</v>
      </c>
      <c r="Q21" s="45"/>
      <c r="R21" s="40"/>
      <c r="S21" s="40">
        <v>2.8</v>
      </c>
      <c r="T21" s="40">
        <v>3.51</v>
      </c>
      <c r="U21" s="40">
        <v>2.9</v>
      </c>
      <c r="V21" s="40"/>
      <c r="W21" s="45"/>
      <c r="X21" s="45"/>
      <c r="Y21" s="40"/>
      <c r="Z21" s="40"/>
      <c r="AA21" s="40"/>
      <c r="AB21" s="50"/>
      <c r="AC21" s="40"/>
      <c r="AD21" s="45"/>
      <c r="AE21" s="45"/>
      <c r="AF21" s="40"/>
      <c r="AG21" s="40"/>
      <c r="AH21" s="40"/>
      <c r="AI21" s="40"/>
      <c r="AJ21" s="40"/>
      <c r="AK21" s="82">
        <v>1.848</v>
      </c>
      <c r="AL21" s="83">
        <f t="shared" si="1"/>
        <v>23.25</v>
      </c>
      <c r="AM21" s="83">
        <f t="shared" si="2"/>
        <v>2.23866666666667</v>
      </c>
      <c r="AN21" s="83">
        <f t="shared" si="3"/>
        <v>0.861333333333333</v>
      </c>
      <c r="AO21" s="88">
        <f>AM21-缺勤!AM21</f>
        <v>2.23866666666667</v>
      </c>
      <c r="AP21" s="88">
        <f>(AN21+AK21)-缺勤!AL21</f>
        <v>2.57933333333333</v>
      </c>
      <c r="AQ21" s="88">
        <f t="shared" si="4"/>
        <v>0.861333333333333</v>
      </c>
      <c r="AR21" s="88">
        <f t="shared" si="5"/>
        <v>1.718</v>
      </c>
      <c r="AS21" s="88">
        <f t="shared" si="6"/>
        <v>3.95666666666667</v>
      </c>
      <c r="AT21" s="88">
        <f t="shared" si="7"/>
        <v>1061.41542666667</v>
      </c>
    </row>
    <row r="22" ht="14" customHeight="1" spans="1:46">
      <c r="A22" s="10">
        <v>21</v>
      </c>
      <c r="B22" s="72" t="s">
        <v>56</v>
      </c>
      <c r="C22" s="10" t="s">
        <v>57</v>
      </c>
      <c r="D22" s="10" t="s">
        <v>18</v>
      </c>
      <c r="E22" s="19">
        <v>43066</v>
      </c>
      <c r="F22" s="40"/>
      <c r="G22" s="40"/>
      <c r="H22" s="40"/>
      <c r="I22" s="45">
        <v>5.91</v>
      </c>
      <c r="J22" s="45">
        <v>6.16</v>
      </c>
      <c r="K22" s="40"/>
      <c r="L22" s="40"/>
      <c r="M22" s="40"/>
      <c r="N22" s="40"/>
      <c r="O22" s="40">
        <v>2</v>
      </c>
      <c r="P22" s="45">
        <v>3.8</v>
      </c>
      <c r="Q22" s="45">
        <v>6.05</v>
      </c>
      <c r="R22" s="40"/>
      <c r="S22" s="40"/>
      <c r="T22" s="40"/>
      <c r="U22" s="40"/>
      <c r="V22" s="40"/>
      <c r="W22" s="45"/>
      <c r="X22" s="45"/>
      <c r="Y22" s="40"/>
      <c r="Z22" s="40"/>
      <c r="AA22" s="40"/>
      <c r="AB22" s="50"/>
      <c r="AC22" s="40"/>
      <c r="AD22" s="45"/>
      <c r="AE22" s="45"/>
      <c r="AF22" s="40"/>
      <c r="AG22" s="40"/>
      <c r="AH22" s="40"/>
      <c r="AI22" s="40"/>
      <c r="AJ22" s="40"/>
      <c r="AK22" s="82">
        <v>0.394666666666667</v>
      </c>
      <c r="AL22" s="83">
        <f t="shared" si="1"/>
        <v>23.92</v>
      </c>
      <c r="AM22" s="83">
        <f t="shared" si="2"/>
        <v>0.266666666666667</v>
      </c>
      <c r="AN22" s="83">
        <f t="shared" si="3"/>
        <v>2.92266666666667</v>
      </c>
      <c r="AO22" s="88">
        <f>AM22-缺勤!AM22</f>
        <v>0.266666666666667</v>
      </c>
      <c r="AP22" s="88">
        <f>(AN22+AK22)-缺勤!AL22</f>
        <v>2.18733333333333</v>
      </c>
      <c r="AQ22" s="88">
        <f t="shared" si="4"/>
        <v>2</v>
      </c>
      <c r="AR22" s="88">
        <f t="shared" si="5"/>
        <v>0.187333333333334</v>
      </c>
      <c r="AS22" s="88">
        <f t="shared" si="6"/>
        <v>0.454000000000001</v>
      </c>
      <c r="AT22" s="88">
        <f t="shared" si="7"/>
        <v>121.02484</v>
      </c>
    </row>
    <row r="23" ht="14" customHeight="1" spans="1:46">
      <c r="A23" s="10">
        <v>22</v>
      </c>
      <c r="B23" s="72" t="s">
        <v>58</v>
      </c>
      <c r="C23" s="10" t="s">
        <v>59</v>
      </c>
      <c r="D23" s="10" t="s">
        <v>18</v>
      </c>
      <c r="E23" s="11">
        <v>43122</v>
      </c>
      <c r="F23" s="40"/>
      <c r="G23" s="40">
        <v>2.71</v>
      </c>
      <c r="H23" s="40"/>
      <c r="I23" s="45"/>
      <c r="J23" s="45"/>
      <c r="K23" s="40"/>
      <c r="L23" s="40"/>
      <c r="M23" s="40"/>
      <c r="N23" s="40"/>
      <c r="O23" s="40"/>
      <c r="P23" s="45">
        <v>6.61</v>
      </c>
      <c r="Q23" s="45"/>
      <c r="R23" s="40"/>
      <c r="S23" s="40"/>
      <c r="T23" s="40">
        <v>1.16</v>
      </c>
      <c r="U23" s="40"/>
      <c r="V23" s="40"/>
      <c r="W23" s="45">
        <v>4.11</v>
      </c>
      <c r="X23" s="45"/>
      <c r="Y23" s="40"/>
      <c r="Z23" s="40"/>
      <c r="AA23" s="40">
        <v>2.6</v>
      </c>
      <c r="AB23" s="50"/>
      <c r="AC23" s="40"/>
      <c r="AD23" s="45"/>
      <c r="AE23" s="45"/>
      <c r="AF23" s="40"/>
      <c r="AG23" s="40"/>
      <c r="AH23" s="40"/>
      <c r="AI23" s="40"/>
      <c r="AJ23" s="40"/>
      <c r="AK23" s="82">
        <v>1.856</v>
      </c>
      <c r="AL23" s="83">
        <f t="shared" si="1"/>
        <v>17.19</v>
      </c>
      <c r="AM23" s="83">
        <f t="shared" si="2"/>
        <v>0.862666666666667</v>
      </c>
      <c r="AN23" s="83">
        <f t="shared" si="3"/>
        <v>1.42933333333333</v>
      </c>
      <c r="AO23" s="88">
        <f>AM23-缺勤!AM23</f>
        <v>0.862666666666667</v>
      </c>
      <c r="AP23" s="88">
        <f>(AN23+AK23)-缺勤!AL23</f>
        <v>3.28533333333333</v>
      </c>
      <c r="AQ23" s="88">
        <f t="shared" si="4"/>
        <v>1.42933333333333</v>
      </c>
      <c r="AR23" s="88">
        <f t="shared" si="5"/>
        <v>1.856</v>
      </c>
      <c r="AS23" s="88">
        <f t="shared" si="6"/>
        <v>2.71866666666667</v>
      </c>
      <c r="AT23" s="88">
        <f t="shared" si="7"/>
        <v>782.083066666667</v>
      </c>
    </row>
    <row r="24" ht="14" customHeight="1" spans="1:46">
      <c r="A24" s="10">
        <v>23</v>
      </c>
      <c r="B24" s="72" t="s">
        <v>60</v>
      </c>
      <c r="C24" s="10" t="s">
        <v>61</v>
      </c>
      <c r="D24" s="10" t="s">
        <v>18</v>
      </c>
      <c r="E24" s="11">
        <v>43125</v>
      </c>
      <c r="F24" s="40"/>
      <c r="G24" s="40"/>
      <c r="H24" s="40"/>
      <c r="I24" s="45"/>
      <c r="J24" s="45"/>
      <c r="K24" s="40"/>
      <c r="L24" s="40"/>
      <c r="M24" s="40"/>
      <c r="N24" s="40"/>
      <c r="O24" s="40"/>
      <c r="P24" s="45">
        <v>3.8</v>
      </c>
      <c r="Q24" s="45"/>
      <c r="R24" s="40"/>
      <c r="S24" s="40"/>
      <c r="T24" s="40"/>
      <c r="U24" s="40">
        <v>2.5</v>
      </c>
      <c r="V24" s="40"/>
      <c r="W24" s="45">
        <v>4.05</v>
      </c>
      <c r="X24" s="45"/>
      <c r="Y24" s="40"/>
      <c r="Z24" s="40"/>
      <c r="AA24" s="40"/>
      <c r="AB24" s="50"/>
      <c r="AC24" s="40"/>
      <c r="AD24" s="45"/>
      <c r="AE24" s="45"/>
      <c r="AF24" s="40"/>
      <c r="AG24" s="40"/>
      <c r="AH24" s="40"/>
      <c r="AI24" s="40"/>
      <c r="AJ24" s="40"/>
      <c r="AK24" s="82">
        <v>0</v>
      </c>
      <c r="AL24" s="83">
        <f t="shared" si="1"/>
        <v>10.35</v>
      </c>
      <c r="AM24" s="83">
        <f t="shared" si="2"/>
        <v>0.333333333333333</v>
      </c>
      <c r="AN24" s="83">
        <f t="shared" si="3"/>
        <v>1.04666666666667</v>
      </c>
      <c r="AO24" s="88">
        <f>AM24-缺勤!AM24</f>
        <v>0.333333333333333</v>
      </c>
      <c r="AP24" s="88">
        <f>(AN24+AK24)-缺勤!AL24</f>
        <v>1.04666666666667</v>
      </c>
      <c r="AQ24" s="88">
        <f t="shared" si="4"/>
        <v>1.04666666666667</v>
      </c>
      <c r="AR24" s="88">
        <f t="shared" si="5"/>
        <v>0</v>
      </c>
      <c r="AS24" s="88">
        <f t="shared" si="6"/>
        <v>0.333333333333333</v>
      </c>
      <c r="AT24" s="88">
        <f t="shared" si="7"/>
        <v>78.1133333333333</v>
      </c>
    </row>
    <row r="25" ht="14" customHeight="1" spans="1:46">
      <c r="A25" s="10">
        <v>24</v>
      </c>
      <c r="B25" s="72" t="s">
        <v>62</v>
      </c>
      <c r="C25" s="10" t="s">
        <v>63</v>
      </c>
      <c r="D25" s="10" t="s">
        <v>18</v>
      </c>
      <c r="E25" s="19">
        <v>43166</v>
      </c>
      <c r="F25" s="40">
        <v>1.56</v>
      </c>
      <c r="G25" s="40">
        <v>3.11</v>
      </c>
      <c r="H25" s="40"/>
      <c r="I25" s="45"/>
      <c r="J25" s="45"/>
      <c r="K25" s="40"/>
      <c r="L25" s="40">
        <v>2.66</v>
      </c>
      <c r="M25" s="40">
        <v>2.56</v>
      </c>
      <c r="N25" s="40">
        <v>2</v>
      </c>
      <c r="O25" s="40"/>
      <c r="P25" s="45">
        <v>3.65</v>
      </c>
      <c r="Q25" s="45">
        <v>1.66</v>
      </c>
      <c r="R25" s="40">
        <v>3.6</v>
      </c>
      <c r="S25" s="40">
        <v>5.3</v>
      </c>
      <c r="T25" s="40">
        <v>1.41</v>
      </c>
      <c r="U25" s="40">
        <v>4.95</v>
      </c>
      <c r="V25" s="40">
        <v>1.1</v>
      </c>
      <c r="W25" s="45">
        <v>2.1</v>
      </c>
      <c r="X25" s="45">
        <v>7.81</v>
      </c>
      <c r="Y25" s="40">
        <v>4.01</v>
      </c>
      <c r="Z25" s="40">
        <v>4.2</v>
      </c>
      <c r="AA25" s="40">
        <v>3.21</v>
      </c>
      <c r="AB25" s="50">
        <v>3.11</v>
      </c>
      <c r="AC25" s="40"/>
      <c r="AD25" s="45"/>
      <c r="AE25" s="45">
        <v>11.55</v>
      </c>
      <c r="AF25" s="40">
        <v>4.21</v>
      </c>
      <c r="AG25" s="40">
        <v>1.56</v>
      </c>
      <c r="AH25" s="40">
        <v>4.21</v>
      </c>
      <c r="AI25" s="40">
        <v>3.01</v>
      </c>
      <c r="AJ25" s="40">
        <v>4.06</v>
      </c>
      <c r="AK25" s="82">
        <v>1.23733333333333</v>
      </c>
      <c r="AL25" s="83">
        <f t="shared" si="1"/>
        <v>86.6</v>
      </c>
      <c r="AM25" s="83">
        <f t="shared" si="2"/>
        <v>7.97733333333333</v>
      </c>
      <c r="AN25" s="83">
        <f t="shared" si="3"/>
        <v>3.56933333333333</v>
      </c>
      <c r="AO25" s="88">
        <f>AM25-缺勤!AM25</f>
        <v>7.97733333333333</v>
      </c>
      <c r="AP25" s="88">
        <f>(AN25+AK25)-缺勤!AL25</f>
        <v>4.53666666666666</v>
      </c>
      <c r="AQ25" s="88">
        <f t="shared" si="4"/>
        <v>2</v>
      </c>
      <c r="AR25" s="88">
        <f t="shared" si="5"/>
        <v>2.53666666666666</v>
      </c>
      <c r="AS25" s="88">
        <f t="shared" si="6"/>
        <v>10.514</v>
      </c>
      <c r="AT25" s="88">
        <f t="shared" si="7"/>
        <v>2662.01516</v>
      </c>
    </row>
    <row r="26" ht="14" customHeight="1" spans="1:46">
      <c r="A26" s="10">
        <v>25</v>
      </c>
      <c r="B26" s="72" t="s">
        <v>64</v>
      </c>
      <c r="C26" s="10" t="s">
        <v>65</v>
      </c>
      <c r="D26" s="10" t="s">
        <v>53</v>
      </c>
      <c r="E26" s="19">
        <v>43178</v>
      </c>
      <c r="F26" s="40"/>
      <c r="G26" s="40"/>
      <c r="H26" s="40"/>
      <c r="I26" s="45">
        <v>7.06</v>
      </c>
      <c r="J26" s="45">
        <v>5.91</v>
      </c>
      <c r="K26" s="40">
        <v>4.56</v>
      </c>
      <c r="L26" s="40">
        <v>1.91</v>
      </c>
      <c r="M26" s="40"/>
      <c r="N26" s="40"/>
      <c r="O26" s="40"/>
      <c r="P26" s="45"/>
      <c r="Q26" s="45"/>
      <c r="R26" s="40"/>
      <c r="S26" s="40"/>
      <c r="T26" s="40"/>
      <c r="U26" s="40">
        <v>2.5</v>
      </c>
      <c r="V26" s="40"/>
      <c r="W26" s="45"/>
      <c r="X26" s="45"/>
      <c r="Y26" s="40"/>
      <c r="Z26" s="40">
        <v>3.5</v>
      </c>
      <c r="AA26" s="40"/>
      <c r="AB26" s="50"/>
      <c r="AC26" s="40"/>
      <c r="AD26" s="45"/>
      <c r="AE26" s="45"/>
      <c r="AF26" s="40"/>
      <c r="AG26" s="40"/>
      <c r="AH26" s="40"/>
      <c r="AI26" s="40"/>
      <c r="AJ26" s="40"/>
      <c r="AK26" s="82">
        <v>0</v>
      </c>
      <c r="AL26" s="83">
        <f t="shared" si="1"/>
        <v>25.44</v>
      </c>
      <c r="AM26" s="83">
        <f t="shared" si="2"/>
        <v>1.66266666666667</v>
      </c>
      <c r="AN26" s="83">
        <f t="shared" si="3"/>
        <v>1.72933333333333</v>
      </c>
      <c r="AO26" s="88">
        <f>AM26-缺勤!AM26</f>
        <v>1.66266666666667</v>
      </c>
      <c r="AP26" s="88">
        <f>(AN26+AK26)-缺勤!AL26</f>
        <v>1.32933333333333</v>
      </c>
      <c r="AQ26" s="88">
        <f t="shared" si="4"/>
        <v>1.32933333333333</v>
      </c>
      <c r="AR26" s="88">
        <f t="shared" si="5"/>
        <v>0</v>
      </c>
      <c r="AS26" s="88">
        <f t="shared" si="6"/>
        <v>1.66266666666667</v>
      </c>
      <c r="AT26" s="88">
        <f t="shared" si="7"/>
        <v>389.629306666667</v>
      </c>
    </row>
    <row r="27" ht="14" customHeight="1" spans="1:46">
      <c r="A27" s="10">
        <v>26</v>
      </c>
      <c r="B27" s="72" t="s">
        <v>66</v>
      </c>
      <c r="C27" s="10" t="s">
        <v>67</v>
      </c>
      <c r="D27" s="10" t="s">
        <v>18</v>
      </c>
      <c r="E27" s="19">
        <v>43178</v>
      </c>
      <c r="F27" s="40"/>
      <c r="G27" s="40"/>
      <c r="H27" s="40"/>
      <c r="I27" s="45"/>
      <c r="J27" s="45"/>
      <c r="K27" s="40"/>
      <c r="L27" s="40"/>
      <c r="M27" s="40"/>
      <c r="N27" s="40"/>
      <c r="O27" s="40"/>
      <c r="P27" s="45">
        <v>6.76</v>
      </c>
      <c r="Q27" s="45"/>
      <c r="R27" s="40"/>
      <c r="S27" s="40"/>
      <c r="T27" s="40"/>
      <c r="U27" s="40"/>
      <c r="V27" s="40"/>
      <c r="W27" s="45">
        <v>7.5</v>
      </c>
      <c r="X27" s="45"/>
      <c r="Y27" s="40"/>
      <c r="Z27" s="40"/>
      <c r="AA27" s="40"/>
      <c r="AB27" s="50"/>
      <c r="AC27" s="40"/>
      <c r="AD27" s="45"/>
      <c r="AE27" s="45"/>
      <c r="AF27" s="40"/>
      <c r="AG27" s="40"/>
      <c r="AH27" s="40"/>
      <c r="AI27" s="40"/>
      <c r="AJ27" s="40"/>
      <c r="AK27" s="82">
        <v>1</v>
      </c>
      <c r="AL27" s="83">
        <f t="shared" si="1"/>
        <v>14.26</v>
      </c>
      <c r="AM27" s="83">
        <f t="shared" si="2"/>
        <v>0</v>
      </c>
      <c r="AN27" s="83">
        <f t="shared" si="3"/>
        <v>1.90133333333333</v>
      </c>
      <c r="AO27" s="88">
        <f>AM27-缺勤!AM27</f>
        <v>0</v>
      </c>
      <c r="AP27" s="88">
        <f>(AN27+AK27)-缺勤!AL27</f>
        <v>2.90133333333333</v>
      </c>
      <c r="AQ27" s="88">
        <f t="shared" si="4"/>
        <v>1.90133333333333</v>
      </c>
      <c r="AR27" s="88">
        <f t="shared" si="5"/>
        <v>1</v>
      </c>
      <c r="AS27" s="88">
        <f t="shared" si="6"/>
        <v>1</v>
      </c>
      <c r="AT27" s="88">
        <f t="shared" si="7"/>
        <v>312.46</v>
      </c>
    </row>
    <row r="28" ht="14" customHeight="1" spans="1:46">
      <c r="A28" s="10">
        <v>27</v>
      </c>
      <c r="B28" s="72" t="s">
        <v>68</v>
      </c>
      <c r="C28" s="10" t="s">
        <v>69</v>
      </c>
      <c r="D28" s="10" t="s">
        <v>18</v>
      </c>
      <c r="E28" s="19">
        <v>43181</v>
      </c>
      <c r="F28" s="40">
        <v>1.61</v>
      </c>
      <c r="G28" s="40"/>
      <c r="H28" s="40"/>
      <c r="I28" s="45">
        <v>4.95</v>
      </c>
      <c r="J28" s="45"/>
      <c r="K28" s="40"/>
      <c r="L28" s="40"/>
      <c r="M28" s="40"/>
      <c r="N28" s="40">
        <v>2.66</v>
      </c>
      <c r="O28" s="40"/>
      <c r="P28" s="45"/>
      <c r="Q28" s="45"/>
      <c r="R28" s="40">
        <v>2.65</v>
      </c>
      <c r="S28" s="40">
        <v>3.96</v>
      </c>
      <c r="T28" s="40">
        <v>3.9</v>
      </c>
      <c r="U28" s="40">
        <v>2.65</v>
      </c>
      <c r="V28" s="40">
        <v>4.05</v>
      </c>
      <c r="W28" s="45"/>
      <c r="X28" s="45">
        <v>7.25</v>
      </c>
      <c r="Y28" s="40">
        <v>3.56</v>
      </c>
      <c r="Z28" s="40"/>
      <c r="AA28" s="40"/>
      <c r="AB28" s="50">
        <v>2.61</v>
      </c>
      <c r="AC28" s="40"/>
      <c r="AD28" s="45"/>
      <c r="AE28" s="45">
        <v>5.36</v>
      </c>
      <c r="AF28" s="40">
        <v>2.61</v>
      </c>
      <c r="AG28" s="40">
        <v>2.61</v>
      </c>
      <c r="AH28" s="40"/>
      <c r="AI28" s="40">
        <v>2.16</v>
      </c>
      <c r="AJ28" s="40"/>
      <c r="AK28" s="82">
        <v>0.73</v>
      </c>
      <c r="AL28" s="83">
        <f t="shared" si="1"/>
        <v>52.59</v>
      </c>
      <c r="AM28" s="83">
        <f t="shared" si="2"/>
        <v>4.67066666666667</v>
      </c>
      <c r="AN28" s="83">
        <f t="shared" si="3"/>
        <v>2.34133333333333</v>
      </c>
      <c r="AO28" s="88">
        <f>AM28-缺勤!AM28</f>
        <v>4.67066666666667</v>
      </c>
      <c r="AP28" s="88">
        <f>(AN28+AK28)-缺勤!AL28</f>
        <v>2.42133333333333</v>
      </c>
      <c r="AQ28" s="88">
        <f t="shared" si="4"/>
        <v>2</v>
      </c>
      <c r="AR28" s="88">
        <f t="shared" si="5"/>
        <v>0.421333333333333</v>
      </c>
      <c r="AS28" s="88">
        <f t="shared" si="6"/>
        <v>5.092</v>
      </c>
      <c r="AT28" s="88">
        <f t="shared" si="7"/>
        <v>1226.17384</v>
      </c>
    </row>
    <row r="29" ht="14" customHeight="1" spans="1:46">
      <c r="A29" s="10">
        <v>28</v>
      </c>
      <c r="B29" s="72" t="s">
        <v>70</v>
      </c>
      <c r="C29" s="10" t="s">
        <v>71</v>
      </c>
      <c r="D29" s="10" t="s">
        <v>12</v>
      </c>
      <c r="E29" s="19">
        <v>43188</v>
      </c>
      <c r="F29" s="40">
        <v>2.45</v>
      </c>
      <c r="G29" s="40">
        <v>0.51</v>
      </c>
      <c r="H29" s="40"/>
      <c r="I29" s="45"/>
      <c r="J29" s="45"/>
      <c r="K29" s="40">
        <v>3.11</v>
      </c>
      <c r="L29" s="40"/>
      <c r="M29" s="40"/>
      <c r="N29" s="40"/>
      <c r="O29" s="40"/>
      <c r="P29" s="45"/>
      <c r="Q29" s="45"/>
      <c r="R29" s="40"/>
      <c r="S29" s="40"/>
      <c r="T29" s="40"/>
      <c r="U29" s="40"/>
      <c r="V29" s="40"/>
      <c r="W29" s="45"/>
      <c r="X29" s="45"/>
      <c r="Y29" s="40">
        <v>2.76</v>
      </c>
      <c r="Z29" s="40">
        <v>2.81</v>
      </c>
      <c r="AA29" s="40"/>
      <c r="AB29" s="50"/>
      <c r="AC29" s="40"/>
      <c r="AD29" s="45"/>
      <c r="AE29" s="45"/>
      <c r="AF29" s="40"/>
      <c r="AG29" s="40"/>
      <c r="AH29" s="40"/>
      <c r="AI29" s="40"/>
      <c r="AJ29" s="40"/>
      <c r="AK29" s="84">
        <v>2</v>
      </c>
      <c r="AL29" s="83">
        <f t="shared" si="1"/>
        <v>11.64</v>
      </c>
      <c r="AM29" s="83">
        <f t="shared" si="2"/>
        <v>1.552</v>
      </c>
      <c r="AN29" s="83">
        <f t="shared" si="3"/>
        <v>0</v>
      </c>
      <c r="AO29" s="88">
        <f>AM29-缺勤!AM29</f>
        <v>1.552</v>
      </c>
      <c r="AP29" s="88">
        <f>(AN29+AK29)-缺勤!AL29</f>
        <v>1.87</v>
      </c>
      <c r="AQ29" s="88">
        <f t="shared" si="4"/>
        <v>0</v>
      </c>
      <c r="AR29" s="88">
        <f t="shared" si="5"/>
        <v>1.87</v>
      </c>
      <c r="AS29" s="88">
        <f t="shared" si="6"/>
        <v>3.422</v>
      </c>
      <c r="AT29" s="88">
        <f t="shared" si="7"/>
        <v>947.99588</v>
      </c>
    </row>
    <row r="30" ht="14" customHeight="1" spans="1:46">
      <c r="A30" s="10">
        <v>29</v>
      </c>
      <c r="B30" s="72" t="s">
        <v>72</v>
      </c>
      <c r="C30" s="10" t="s">
        <v>73</v>
      </c>
      <c r="D30" s="10" t="s">
        <v>18</v>
      </c>
      <c r="E30" s="19">
        <v>43206</v>
      </c>
      <c r="F30" s="40"/>
      <c r="G30" s="40">
        <v>1.16</v>
      </c>
      <c r="H30" s="40"/>
      <c r="I30" s="45"/>
      <c r="J30" s="45"/>
      <c r="K30" s="40"/>
      <c r="L30" s="40"/>
      <c r="M30" s="40"/>
      <c r="N30" s="40"/>
      <c r="O30" s="40"/>
      <c r="P30" s="45"/>
      <c r="Q30" s="45"/>
      <c r="R30" s="40"/>
      <c r="S30" s="40"/>
      <c r="T30" s="40"/>
      <c r="U30" s="40"/>
      <c r="V30" s="40"/>
      <c r="W30" s="45"/>
      <c r="X30" s="45"/>
      <c r="Y30" s="40">
        <v>1.71</v>
      </c>
      <c r="Z30" s="40"/>
      <c r="AA30" s="40"/>
      <c r="AB30" s="50"/>
      <c r="AC30" s="40"/>
      <c r="AD30" s="45"/>
      <c r="AE30" s="45"/>
      <c r="AF30" s="40"/>
      <c r="AG30" s="40"/>
      <c r="AH30" s="40"/>
      <c r="AI30" s="40">
        <v>0.66</v>
      </c>
      <c r="AJ30" s="40"/>
      <c r="AK30" s="82">
        <v>0</v>
      </c>
      <c r="AL30" s="83">
        <f t="shared" si="1"/>
        <v>3.53</v>
      </c>
      <c r="AM30" s="83">
        <f t="shared" si="2"/>
        <v>0.470666666666667</v>
      </c>
      <c r="AN30" s="83">
        <f t="shared" si="3"/>
        <v>0</v>
      </c>
      <c r="AO30" s="88">
        <f>AM30-缺勤!AM30</f>
        <v>0.470666666666667</v>
      </c>
      <c r="AP30" s="88">
        <f>(AN30+AK30)-缺勤!AL30</f>
        <v>0</v>
      </c>
      <c r="AQ30" s="88">
        <f t="shared" si="4"/>
        <v>0</v>
      </c>
      <c r="AR30" s="88">
        <f t="shared" si="5"/>
        <v>0</v>
      </c>
      <c r="AS30" s="88">
        <f t="shared" si="6"/>
        <v>0.470666666666667</v>
      </c>
      <c r="AT30" s="88">
        <f t="shared" si="7"/>
        <v>110.296026666667</v>
      </c>
    </row>
    <row r="31" ht="14" customHeight="1" spans="1:46">
      <c r="A31" s="10">
        <v>30</v>
      </c>
      <c r="B31" s="72" t="s">
        <v>74</v>
      </c>
      <c r="C31" s="75" t="s">
        <v>75</v>
      </c>
      <c r="D31" s="10" t="s">
        <v>9</v>
      </c>
      <c r="E31" s="19">
        <v>43206</v>
      </c>
      <c r="F31" s="40"/>
      <c r="G31" s="40"/>
      <c r="H31" s="40"/>
      <c r="I31" s="45"/>
      <c r="J31" s="45"/>
      <c r="K31" s="40"/>
      <c r="L31" s="40"/>
      <c r="M31" s="40"/>
      <c r="N31" s="40"/>
      <c r="O31" s="40"/>
      <c r="P31" s="45"/>
      <c r="Q31" s="45"/>
      <c r="R31" s="40"/>
      <c r="S31" s="40"/>
      <c r="T31" s="40"/>
      <c r="U31" s="40"/>
      <c r="V31" s="40"/>
      <c r="W31" s="45"/>
      <c r="X31" s="45"/>
      <c r="Y31" s="40"/>
      <c r="Z31" s="40"/>
      <c r="AA31" s="40"/>
      <c r="AB31" s="50"/>
      <c r="AC31" s="40"/>
      <c r="AD31" s="45">
        <v>7.5</v>
      </c>
      <c r="AE31" s="45"/>
      <c r="AF31" s="40"/>
      <c r="AG31" s="40"/>
      <c r="AH31" s="40"/>
      <c r="AI31" s="40"/>
      <c r="AJ31" s="40"/>
      <c r="AK31" s="84">
        <v>0</v>
      </c>
      <c r="AL31" s="83">
        <f t="shared" si="1"/>
        <v>7.5</v>
      </c>
      <c r="AM31" s="83">
        <f t="shared" si="2"/>
        <v>0</v>
      </c>
      <c r="AN31" s="83">
        <f t="shared" si="3"/>
        <v>1</v>
      </c>
      <c r="AO31" s="88">
        <f>AM31-缺勤!AM31</f>
        <v>0</v>
      </c>
      <c r="AP31" s="88">
        <f>(AN31+AK31)-缺勤!AL31</f>
        <v>0</v>
      </c>
      <c r="AQ31" s="88">
        <f t="shared" si="4"/>
        <v>0</v>
      </c>
      <c r="AR31" s="88">
        <f t="shared" si="5"/>
        <v>0</v>
      </c>
      <c r="AS31" s="88">
        <f>(AO31+AR31)*0</f>
        <v>0</v>
      </c>
      <c r="AT31" s="88">
        <f t="shared" si="7"/>
        <v>0</v>
      </c>
    </row>
    <row r="32" ht="14" customHeight="1" spans="1:46">
      <c r="A32" s="10">
        <v>31</v>
      </c>
      <c r="B32" s="72" t="s">
        <v>76</v>
      </c>
      <c r="C32" s="10" t="s">
        <v>77</v>
      </c>
      <c r="D32" s="16" t="s">
        <v>12</v>
      </c>
      <c r="E32" s="19">
        <v>43215</v>
      </c>
      <c r="F32" s="40"/>
      <c r="G32" s="40"/>
      <c r="H32" s="40"/>
      <c r="I32" s="45"/>
      <c r="J32" s="45"/>
      <c r="K32" s="40"/>
      <c r="L32" s="40"/>
      <c r="M32" s="40"/>
      <c r="N32" s="40"/>
      <c r="O32" s="40"/>
      <c r="P32" s="45"/>
      <c r="Q32" s="45"/>
      <c r="R32" s="40"/>
      <c r="S32" s="40"/>
      <c r="T32" s="40"/>
      <c r="U32" s="40"/>
      <c r="V32" s="40"/>
      <c r="W32" s="45"/>
      <c r="X32" s="45"/>
      <c r="Y32" s="40"/>
      <c r="Z32" s="40"/>
      <c r="AA32" s="40"/>
      <c r="AB32" s="50"/>
      <c r="AC32" s="40"/>
      <c r="AD32" s="45"/>
      <c r="AE32" s="45"/>
      <c r="AF32" s="40"/>
      <c r="AG32" s="40"/>
      <c r="AH32" s="40"/>
      <c r="AI32" s="40"/>
      <c r="AJ32" s="40"/>
      <c r="AK32" s="84">
        <v>0</v>
      </c>
      <c r="AL32" s="83">
        <f t="shared" si="1"/>
        <v>0</v>
      </c>
      <c r="AM32" s="83">
        <f t="shared" si="2"/>
        <v>0</v>
      </c>
      <c r="AN32" s="83">
        <f t="shared" si="3"/>
        <v>0</v>
      </c>
      <c r="AO32" s="88">
        <f>AM32-缺勤!AM32</f>
        <v>0</v>
      </c>
      <c r="AP32" s="88">
        <f>(AN32+AK32)-缺勤!AL32</f>
        <v>0</v>
      </c>
      <c r="AQ32" s="88">
        <f t="shared" si="4"/>
        <v>0</v>
      </c>
      <c r="AR32" s="88">
        <f t="shared" si="5"/>
        <v>0</v>
      </c>
      <c r="AS32" s="88">
        <f t="shared" si="6"/>
        <v>0</v>
      </c>
      <c r="AT32" s="88">
        <f t="shared" si="7"/>
        <v>0</v>
      </c>
    </row>
    <row r="33" ht="14" customHeight="1" spans="1:46">
      <c r="A33" s="10">
        <v>32</v>
      </c>
      <c r="B33" s="72" t="s">
        <v>78</v>
      </c>
      <c r="C33" s="10" t="s">
        <v>79</v>
      </c>
      <c r="D33" s="10" t="s">
        <v>35</v>
      </c>
      <c r="E33" s="19">
        <v>43248</v>
      </c>
      <c r="F33" s="40"/>
      <c r="G33" s="40"/>
      <c r="H33" s="40"/>
      <c r="I33" s="45"/>
      <c r="J33" s="45"/>
      <c r="K33" s="40"/>
      <c r="L33" s="40"/>
      <c r="M33" s="40"/>
      <c r="N33" s="40"/>
      <c r="O33" s="40"/>
      <c r="P33" s="45"/>
      <c r="Q33" s="45"/>
      <c r="R33" s="40"/>
      <c r="S33" s="40"/>
      <c r="T33" s="40"/>
      <c r="U33" s="40"/>
      <c r="V33" s="40"/>
      <c r="W33" s="45"/>
      <c r="X33" s="45"/>
      <c r="Y33" s="40"/>
      <c r="Z33" s="40"/>
      <c r="AA33" s="40"/>
      <c r="AB33" s="50"/>
      <c r="AC33" s="40"/>
      <c r="AD33" s="45"/>
      <c r="AE33" s="45"/>
      <c r="AF33" s="40"/>
      <c r="AG33" s="40"/>
      <c r="AH33" s="40"/>
      <c r="AI33" s="40"/>
      <c r="AJ33" s="40">
        <v>2.16</v>
      </c>
      <c r="AK33" s="84">
        <v>2</v>
      </c>
      <c r="AL33" s="83">
        <f t="shared" si="1"/>
        <v>2.16</v>
      </c>
      <c r="AM33" s="83">
        <f t="shared" si="2"/>
        <v>0.288</v>
      </c>
      <c r="AN33" s="83">
        <f t="shared" si="3"/>
        <v>0</v>
      </c>
      <c r="AO33" s="88">
        <f>AM33-缺勤!AM33</f>
        <v>0.288</v>
      </c>
      <c r="AP33" s="88">
        <f>(AN33+AK33)-缺勤!AL33</f>
        <v>2</v>
      </c>
      <c r="AQ33" s="88">
        <f t="shared" si="4"/>
        <v>0</v>
      </c>
      <c r="AR33" s="88">
        <f t="shared" si="5"/>
        <v>2</v>
      </c>
      <c r="AS33" s="88">
        <f t="shared" si="6"/>
        <v>2.288</v>
      </c>
      <c r="AT33" s="88">
        <f t="shared" si="7"/>
        <v>692.40992</v>
      </c>
    </row>
    <row r="34" ht="14" customHeight="1" spans="1:46">
      <c r="A34" s="10">
        <v>33</v>
      </c>
      <c r="B34" s="72" t="s">
        <v>80</v>
      </c>
      <c r="C34" s="10" t="s">
        <v>81</v>
      </c>
      <c r="D34" s="16" t="s">
        <v>18</v>
      </c>
      <c r="E34" s="19">
        <v>43248</v>
      </c>
      <c r="F34" s="40"/>
      <c r="G34" s="40"/>
      <c r="H34" s="40"/>
      <c r="I34" s="45"/>
      <c r="J34" s="45"/>
      <c r="K34" s="40">
        <v>2</v>
      </c>
      <c r="L34" s="40"/>
      <c r="M34" s="40"/>
      <c r="N34" s="40"/>
      <c r="O34" s="40"/>
      <c r="P34" s="45"/>
      <c r="Q34" s="45"/>
      <c r="R34" s="40"/>
      <c r="S34" s="40"/>
      <c r="T34" s="40"/>
      <c r="U34" s="40"/>
      <c r="V34" s="40"/>
      <c r="W34" s="45"/>
      <c r="X34" s="45"/>
      <c r="Y34" s="40"/>
      <c r="Z34" s="40"/>
      <c r="AA34" s="40"/>
      <c r="AB34" s="50"/>
      <c r="AC34" s="40"/>
      <c r="AD34" s="45"/>
      <c r="AE34" s="45"/>
      <c r="AF34" s="40"/>
      <c r="AG34" s="40"/>
      <c r="AH34" s="40"/>
      <c r="AI34" s="40"/>
      <c r="AJ34" s="40"/>
      <c r="AK34" s="84">
        <v>0</v>
      </c>
      <c r="AL34" s="83">
        <f t="shared" si="1"/>
        <v>2</v>
      </c>
      <c r="AM34" s="83">
        <f t="shared" si="2"/>
        <v>0.266666666666667</v>
      </c>
      <c r="AN34" s="83">
        <f t="shared" si="3"/>
        <v>0</v>
      </c>
      <c r="AO34" s="88">
        <f>AM34-缺勤!AM34</f>
        <v>0.266666666666667</v>
      </c>
      <c r="AP34" s="88">
        <f>(AN34+AK34)-缺勤!AL34</f>
        <v>0</v>
      </c>
      <c r="AQ34" s="88">
        <f t="shared" si="4"/>
        <v>0</v>
      </c>
      <c r="AR34" s="88">
        <f t="shared" si="5"/>
        <v>0</v>
      </c>
      <c r="AS34" s="88">
        <f t="shared" si="6"/>
        <v>0.266666666666667</v>
      </c>
      <c r="AT34" s="88">
        <f t="shared" si="7"/>
        <v>62.4906666666667</v>
      </c>
    </row>
    <row r="35" ht="14" customHeight="1" spans="1:46">
      <c r="A35" s="10">
        <v>34</v>
      </c>
      <c r="B35" s="72" t="s">
        <v>82</v>
      </c>
      <c r="C35" s="10" t="s">
        <v>83</v>
      </c>
      <c r="D35" s="10" t="s">
        <v>9</v>
      </c>
      <c r="E35" s="19">
        <v>43290</v>
      </c>
      <c r="F35" s="40"/>
      <c r="G35" s="40"/>
      <c r="H35" s="40"/>
      <c r="I35" s="45"/>
      <c r="J35" s="45"/>
      <c r="K35" s="40"/>
      <c r="L35" s="40"/>
      <c r="M35" s="40"/>
      <c r="N35" s="40"/>
      <c r="O35" s="40"/>
      <c r="P35" s="45">
        <v>3.5</v>
      </c>
      <c r="Q35" s="45"/>
      <c r="R35" s="40"/>
      <c r="S35" s="40"/>
      <c r="T35" s="40">
        <v>2.74</v>
      </c>
      <c r="U35" s="40">
        <v>3.16</v>
      </c>
      <c r="V35" s="40"/>
      <c r="W35" s="45"/>
      <c r="X35" s="45">
        <v>7.5</v>
      </c>
      <c r="Y35" s="40">
        <v>1.38</v>
      </c>
      <c r="Z35" s="40">
        <v>5.31</v>
      </c>
      <c r="AA35" s="40">
        <v>3.7</v>
      </c>
      <c r="AB35" s="50">
        <v>3.08</v>
      </c>
      <c r="AC35" s="40">
        <v>3</v>
      </c>
      <c r="AD35" s="45"/>
      <c r="AE35" s="45"/>
      <c r="AF35" s="40"/>
      <c r="AG35" s="40"/>
      <c r="AH35" s="40"/>
      <c r="AI35" s="40"/>
      <c r="AJ35" s="40"/>
      <c r="AK35" s="84">
        <v>0</v>
      </c>
      <c r="AL35" s="83">
        <f t="shared" ref="AL35:AL54" si="8">SUM(F35:AJ35)</f>
        <v>33.37</v>
      </c>
      <c r="AM35" s="83">
        <f t="shared" ref="AM35:AM54" si="9">SUM(F35:H35,K35:O35,R35:V35,Y35:AC35,AF35:AJ35)/7.5</f>
        <v>2.98266666666667</v>
      </c>
      <c r="AN35" s="83">
        <f t="shared" ref="AN35:AN54" si="10">SUM(I35:J35,P35:Q35,W35:X35,AD35:AE35)/7.5</f>
        <v>1.46666666666667</v>
      </c>
      <c r="AO35" s="88">
        <f>AM35-缺勤!AM35</f>
        <v>2.98266666666667</v>
      </c>
      <c r="AP35" s="88">
        <f>(AN35+AK35)-缺勤!AL35</f>
        <v>1.46666666666667</v>
      </c>
      <c r="AQ35" s="88">
        <f t="shared" ref="AQ35:AQ54" si="11">IF(IF(AP35&lt;=2,AP35,2)&gt;=AN35,AN35,IF(AP35&lt;=2,AP35,2))</f>
        <v>1.46666666666667</v>
      </c>
      <c r="AR35" s="88">
        <f t="shared" ref="AR35:AR54" si="12">AP35-AQ35</f>
        <v>0</v>
      </c>
      <c r="AS35" s="88">
        <f t="shared" si="6"/>
        <v>2.98266666666667</v>
      </c>
      <c r="AT35" s="88">
        <f t="shared" si="7"/>
        <v>698.958106666667</v>
      </c>
    </row>
    <row r="36" ht="14" customHeight="1" spans="1:46">
      <c r="A36" s="10">
        <v>35</v>
      </c>
      <c r="B36" s="72" t="s">
        <v>84</v>
      </c>
      <c r="C36" s="10" t="s">
        <v>85</v>
      </c>
      <c r="D36" s="16" t="s">
        <v>53</v>
      </c>
      <c r="E36" s="19">
        <v>43325</v>
      </c>
      <c r="F36" s="40"/>
      <c r="G36" s="40"/>
      <c r="H36" s="40"/>
      <c r="I36" s="45">
        <v>6.75</v>
      </c>
      <c r="J36" s="45"/>
      <c r="K36" s="40">
        <v>2.43</v>
      </c>
      <c r="L36" s="40">
        <v>2.15</v>
      </c>
      <c r="M36" s="40"/>
      <c r="N36" s="40"/>
      <c r="O36" s="40"/>
      <c r="P36" s="45"/>
      <c r="Q36" s="45">
        <v>6.8</v>
      </c>
      <c r="R36" s="40"/>
      <c r="S36" s="40"/>
      <c r="T36" s="40"/>
      <c r="U36" s="40"/>
      <c r="V36" s="40"/>
      <c r="W36" s="45"/>
      <c r="X36" s="45"/>
      <c r="Y36" s="40"/>
      <c r="Z36" s="40"/>
      <c r="AA36" s="40"/>
      <c r="AB36" s="50"/>
      <c r="AC36" s="40"/>
      <c r="AD36" s="45"/>
      <c r="AE36" s="45"/>
      <c r="AF36" s="40"/>
      <c r="AG36" s="40"/>
      <c r="AH36" s="40"/>
      <c r="AI36" s="40"/>
      <c r="AJ36" s="40"/>
      <c r="AK36" s="84">
        <v>0</v>
      </c>
      <c r="AL36" s="83">
        <f t="shared" si="8"/>
        <v>18.13</v>
      </c>
      <c r="AM36" s="83">
        <f t="shared" si="9"/>
        <v>0.610666666666667</v>
      </c>
      <c r="AN36" s="83">
        <f t="shared" si="10"/>
        <v>1.80666666666667</v>
      </c>
      <c r="AO36" s="88">
        <f>AM36-缺勤!AM36</f>
        <v>0.610666666666667</v>
      </c>
      <c r="AP36" s="88">
        <f>(AN36+AK36)-缺勤!AL36</f>
        <v>0.246666666666667</v>
      </c>
      <c r="AQ36" s="88">
        <f t="shared" si="11"/>
        <v>0.246666666666667</v>
      </c>
      <c r="AR36" s="88">
        <f t="shared" si="12"/>
        <v>0</v>
      </c>
      <c r="AS36" s="88">
        <f t="shared" si="6"/>
        <v>0.610666666666667</v>
      </c>
      <c r="AT36" s="88">
        <f t="shared" si="7"/>
        <v>143.103626666667</v>
      </c>
    </row>
    <row r="37" ht="14" customHeight="1" spans="1:46">
      <c r="A37" s="10">
        <v>36</v>
      </c>
      <c r="B37" s="77" t="s">
        <v>86</v>
      </c>
      <c r="C37" s="21" t="s">
        <v>87</v>
      </c>
      <c r="D37" s="21" t="s">
        <v>18</v>
      </c>
      <c r="E37" s="22">
        <v>43381</v>
      </c>
      <c r="F37" s="40"/>
      <c r="G37" s="40"/>
      <c r="H37" s="40"/>
      <c r="I37" s="45"/>
      <c r="J37" s="45"/>
      <c r="K37" s="40"/>
      <c r="L37" s="40"/>
      <c r="M37" s="40"/>
      <c r="N37" s="40">
        <v>2.6</v>
      </c>
      <c r="O37" s="40"/>
      <c r="P37" s="45">
        <v>7.5</v>
      </c>
      <c r="Q37" s="45">
        <v>7.41</v>
      </c>
      <c r="R37" s="40"/>
      <c r="S37" s="40">
        <v>3.01</v>
      </c>
      <c r="T37" s="40">
        <v>4.61</v>
      </c>
      <c r="U37" s="40">
        <v>4.35</v>
      </c>
      <c r="V37" s="40"/>
      <c r="W37" s="45">
        <v>6.86</v>
      </c>
      <c r="X37" s="45"/>
      <c r="Y37" s="40">
        <v>3.46</v>
      </c>
      <c r="Z37" s="40">
        <v>2.6</v>
      </c>
      <c r="AA37" s="40">
        <v>3.25</v>
      </c>
      <c r="AB37" s="50">
        <v>3.11</v>
      </c>
      <c r="AC37" s="40"/>
      <c r="AD37" s="45"/>
      <c r="AE37" s="45">
        <v>6.81</v>
      </c>
      <c r="AF37" s="40">
        <v>1.76</v>
      </c>
      <c r="AG37" s="40"/>
      <c r="AH37" s="40"/>
      <c r="AI37" s="40"/>
      <c r="AJ37" s="40"/>
      <c r="AK37" s="84">
        <v>0</v>
      </c>
      <c r="AL37" s="83">
        <f t="shared" si="8"/>
        <v>57.33</v>
      </c>
      <c r="AM37" s="83">
        <f t="shared" si="9"/>
        <v>3.83333333333333</v>
      </c>
      <c r="AN37" s="83">
        <f t="shared" si="10"/>
        <v>3.81066666666667</v>
      </c>
      <c r="AO37" s="88">
        <f>AM37-缺勤!AM37</f>
        <v>3.83333333333333</v>
      </c>
      <c r="AP37" s="88">
        <f>(AN37+AK37)-缺勤!AL37</f>
        <v>2.81066666666667</v>
      </c>
      <c r="AQ37" s="88">
        <f t="shared" si="11"/>
        <v>2</v>
      </c>
      <c r="AR37" s="88">
        <f t="shared" si="12"/>
        <v>0.810666666666667</v>
      </c>
      <c r="AS37" s="88">
        <f t="shared" si="6"/>
        <v>4.644</v>
      </c>
      <c r="AT37" s="88">
        <f t="shared" si="7"/>
        <v>1151.60424</v>
      </c>
    </row>
    <row r="38" ht="14" customHeight="1" spans="1:46">
      <c r="A38" s="10">
        <v>37</v>
      </c>
      <c r="B38" s="77" t="s">
        <v>88</v>
      </c>
      <c r="C38" s="21" t="s">
        <v>89</v>
      </c>
      <c r="D38" s="16" t="s">
        <v>18</v>
      </c>
      <c r="E38" s="22">
        <v>43476</v>
      </c>
      <c r="F38" s="40"/>
      <c r="G38" s="40"/>
      <c r="H38" s="40"/>
      <c r="I38" s="45"/>
      <c r="J38" s="45"/>
      <c r="K38" s="40"/>
      <c r="L38" s="40"/>
      <c r="M38" s="40"/>
      <c r="N38" s="40"/>
      <c r="O38" s="40"/>
      <c r="P38" s="45"/>
      <c r="Q38" s="45"/>
      <c r="R38" s="40"/>
      <c r="S38" s="40"/>
      <c r="T38" s="40"/>
      <c r="U38" s="40"/>
      <c r="V38" s="40"/>
      <c r="W38" s="45"/>
      <c r="X38" s="45"/>
      <c r="Y38" s="40"/>
      <c r="Z38" s="40"/>
      <c r="AA38" s="40"/>
      <c r="AB38" s="50"/>
      <c r="AC38" s="40"/>
      <c r="AD38" s="45"/>
      <c r="AE38" s="45"/>
      <c r="AF38" s="40"/>
      <c r="AG38" s="40"/>
      <c r="AH38" s="40"/>
      <c r="AI38" s="40"/>
      <c r="AJ38" s="40"/>
      <c r="AK38" s="84">
        <v>0</v>
      </c>
      <c r="AL38" s="83">
        <f t="shared" si="8"/>
        <v>0</v>
      </c>
      <c r="AM38" s="83">
        <f t="shared" si="9"/>
        <v>0</v>
      </c>
      <c r="AN38" s="83">
        <f t="shared" si="10"/>
        <v>0</v>
      </c>
      <c r="AO38" s="88">
        <f>AM38-缺勤!AM38</f>
        <v>0</v>
      </c>
      <c r="AP38" s="88">
        <f>(AN38+AK38)-缺勤!AL38</f>
        <v>0</v>
      </c>
      <c r="AQ38" s="88">
        <f t="shared" si="11"/>
        <v>0</v>
      </c>
      <c r="AR38" s="88">
        <f t="shared" si="12"/>
        <v>0</v>
      </c>
      <c r="AS38" s="88">
        <f t="shared" si="6"/>
        <v>0</v>
      </c>
      <c r="AT38" s="88">
        <f t="shared" si="7"/>
        <v>0</v>
      </c>
    </row>
    <row r="39" ht="14" customHeight="1" spans="1:46">
      <c r="A39" s="10">
        <v>38</v>
      </c>
      <c r="B39" s="77" t="s">
        <v>90</v>
      </c>
      <c r="C39" s="21" t="s">
        <v>91</v>
      </c>
      <c r="D39" s="16" t="s">
        <v>12</v>
      </c>
      <c r="E39" s="22">
        <v>43542</v>
      </c>
      <c r="F39" s="40"/>
      <c r="G39" s="40"/>
      <c r="H39" s="40"/>
      <c r="I39" s="45"/>
      <c r="J39" s="45"/>
      <c r="K39" s="40"/>
      <c r="L39" s="40"/>
      <c r="M39" s="40"/>
      <c r="N39" s="40"/>
      <c r="O39" s="40"/>
      <c r="P39" s="45">
        <v>5.71</v>
      </c>
      <c r="Q39" s="45">
        <v>5.11</v>
      </c>
      <c r="R39" s="40"/>
      <c r="S39" s="40"/>
      <c r="T39" s="40"/>
      <c r="U39" s="40">
        <v>2.56</v>
      </c>
      <c r="V39" s="40"/>
      <c r="W39" s="45"/>
      <c r="X39" s="45"/>
      <c r="Y39" s="40"/>
      <c r="Z39" s="40"/>
      <c r="AA39" s="40"/>
      <c r="AB39" s="50">
        <v>3.31</v>
      </c>
      <c r="AC39" s="40">
        <v>3</v>
      </c>
      <c r="AD39" s="45"/>
      <c r="AE39" s="45"/>
      <c r="AF39" s="40"/>
      <c r="AG39" s="40"/>
      <c r="AH39" s="40"/>
      <c r="AI39" s="40"/>
      <c r="AJ39" s="40"/>
      <c r="AK39" s="84">
        <v>0</v>
      </c>
      <c r="AL39" s="83">
        <f t="shared" si="8"/>
        <v>19.69</v>
      </c>
      <c r="AM39" s="83">
        <f t="shared" si="9"/>
        <v>1.18266666666667</v>
      </c>
      <c r="AN39" s="83">
        <f t="shared" si="10"/>
        <v>1.44266666666667</v>
      </c>
      <c r="AO39" s="88">
        <f>AM39-缺勤!AM39</f>
        <v>1.18266666666667</v>
      </c>
      <c r="AP39" s="88">
        <f>(AN39+AK39)-缺勤!AL39</f>
        <v>0.842666666666667</v>
      </c>
      <c r="AQ39" s="88">
        <f t="shared" si="11"/>
        <v>0.842666666666667</v>
      </c>
      <c r="AR39" s="88">
        <f t="shared" si="12"/>
        <v>0</v>
      </c>
      <c r="AS39" s="88">
        <f t="shared" si="6"/>
        <v>1.18266666666667</v>
      </c>
      <c r="AT39" s="88">
        <f t="shared" si="7"/>
        <v>277.146106666667</v>
      </c>
    </row>
    <row r="40" ht="14" customHeight="1" spans="1:46">
      <c r="A40" s="10">
        <v>39</v>
      </c>
      <c r="B40" s="77" t="s">
        <v>92</v>
      </c>
      <c r="C40" s="21" t="s">
        <v>93</v>
      </c>
      <c r="D40" s="16" t="s">
        <v>18</v>
      </c>
      <c r="E40" s="22">
        <v>43542</v>
      </c>
      <c r="F40" s="40"/>
      <c r="G40" s="40">
        <v>3.11</v>
      </c>
      <c r="H40" s="40"/>
      <c r="I40" s="45">
        <v>6.06</v>
      </c>
      <c r="J40" s="45"/>
      <c r="K40" s="40">
        <v>2.51</v>
      </c>
      <c r="L40" s="40">
        <v>2.66</v>
      </c>
      <c r="M40" s="40">
        <v>3.46</v>
      </c>
      <c r="N40" s="40">
        <v>2.6</v>
      </c>
      <c r="O40" s="40"/>
      <c r="P40" s="45">
        <v>6.15</v>
      </c>
      <c r="Q40" s="45">
        <v>6.9</v>
      </c>
      <c r="R40" s="40"/>
      <c r="S40" s="40">
        <v>3.01</v>
      </c>
      <c r="T40" s="40">
        <v>4.6</v>
      </c>
      <c r="U40" s="40"/>
      <c r="V40" s="40"/>
      <c r="W40" s="45"/>
      <c r="X40" s="45"/>
      <c r="Y40" s="40">
        <v>3.25</v>
      </c>
      <c r="Z40" s="40">
        <v>2.76</v>
      </c>
      <c r="AA40" s="40">
        <v>2.51</v>
      </c>
      <c r="AB40" s="50"/>
      <c r="AC40" s="40"/>
      <c r="AD40" s="45">
        <v>5.15</v>
      </c>
      <c r="AE40" s="45"/>
      <c r="AF40" s="40">
        <v>2.66</v>
      </c>
      <c r="AG40" s="40">
        <v>2.66</v>
      </c>
      <c r="AH40" s="40">
        <v>2.55</v>
      </c>
      <c r="AI40" s="40"/>
      <c r="AJ40" s="40">
        <v>2.51</v>
      </c>
      <c r="AK40" s="84">
        <v>0.333333333333333</v>
      </c>
      <c r="AL40" s="83">
        <f t="shared" si="8"/>
        <v>65.11</v>
      </c>
      <c r="AM40" s="83">
        <f t="shared" si="9"/>
        <v>5.44666666666666</v>
      </c>
      <c r="AN40" s="83">
        <f t="shared" si="10"/>
        <v>3.23466666666667</v>
      </c>
      <c r="AO40" s="88">
        <f>AM40-缺勤!AM40</f>
        <v>5.44666666666666</v>
      </c>
      <c r="AP40" s="88">
        <f>(AN40+AK40)-缺勤!AL40</f>
        <v>3.168</v>
      </c>
      <c r="AQ40" s="88">
        <f t="shared" si="11"/>
        <v>2</v>
      </c>
      <c r="AR40" s="88">
        <f t="shared" si="12"/>
        <v>1.168</v>
      </c>
      <c r="AS40" s="88">
        <f t="shared" si="6"/>
        <v>6.61466666666666</v>
      </c>
      <c r="AT40" s="88">
        <f t="shared" si="7"/>
        <v>1641.32514666667</v>
      </c>
    </row>
    <row r="41" ht="14" customHeight="1" spans="1:46">
      <c r="A41" s="10">
        <v>40</v>
      </c>
      <c r="B41" s="76" t="s">
        <v>94</v>
      </c>
      <c r="C41" s="16" t="s">
        <v>95</v>
      </c>
      <c r="D41" s="16" t="s">
        <v>44</v>
      </c>
      <c r="E41" s="11">
        <v>43544</v>
      </c>
      <c r="F41" s="40"/>
      <c r="G41" s="40"/>
      <c r="H41" s="40"/>
      <c r="I41" s="45"/>
      <c r="J41" s="45"/>
      <c r="K41" s="40"/>
      <c r="L41" s="40"/>
      <c r="M41" s="40"/>
      <c r="N41" s="40"/>
      <c r="O41" s="40"/>
      <c r="P41" s="45"/>
      <c r="Q41" s="45"/>
      <c r="R41" s="40"/>
      <c r="S41" s="40"/>
      <c r="T41" s="40"/>
      <c r="U41" s="40"/>
      <c r="V41" s="40"/>
      <c r="W41" s="45"/>
      <c r="X41" s="45"/>
      <c r="Y41" s="40"/>
      <c r="Z41" s="40"/>
      <c r="AA41" s="40"/>
      <c r="AB41" s="50"/>
      <c r="AC41" s="40"/>
      <c r="AD41" s="45"/>
      <c r="AE41" s="45"/>
      <c r="AF41" s="40"/>
      <c r="AG41" s="40"/>
      <c r="AH41" s="40"/>
      <c r="AI41" s="40"/>
      <c r="AJ41" s="40"/>
      <c r="AK41" s="84">
        <v>0</v>
      </c>
      <c r="AL41" s="83">
        <f t="shared" si="8"/>
        <v>0</v>
      </c>
      <c r="AM41" s="83">
        <f t="shared" si="9"/>
        <v>0</v>
      </c>
      <c r="AN41" s="83">
        <f t="shared" si="10"/>
        <v>0</v>
      </c>
      <c r="AO41" s="88">
        <f>AM41-缺勤!AM41</f>
        <v>0</v>
      </c>
      <c r="AP41" s="88">
        <f>(AN41+AK41)-缺勤!AL41</f>
        <v>0</v>
      </c>
      <c r="AQ41" s="88">
        <f t="shared" si="11"/>
        <v>0</v>
      </c>
      <c r="AR41" s="88">
        <f t="shared" si="12"/>
        <v>0</v>
      </c>
      <c r="AS41" s="88">
        <f t="shared" si="6"/>
        <v>0</v>
      </c>
      <c r="AT41" s="88">
        <f t="shared" si="7"/>
        <v>0</v>
      </c>
    </row>
    <row r="42" ht="14" customHeight="1" spans="1:46">
      <c r="A42" s="10">
        <v>41</v>
      </c>
      <c r="B42" s="76" t="s">
        <v>96</v>
      </c>
      <c r="C42" s="16" t="s">
        <v>97</v>
      </c>
      <c r="D42" s="16" t="s">
        <v>18</v>
      </c>
      <c r="E42" s="11">
        <v>43556</v>
      </c>
      <c r="F42" s="40"/>
      <c r="G42" s="40"/>
      <c r="H42" s="40"/>
      <c r="I42" s="45"/>
      <c r="J42" s="45"/>
      <c r="K42" s="40"/>
      <c r="L42" s="40"/>
      <c r="M42" s="40"/>
      <c r="N42" s="40"/>
      <c r="O42" s="40"/>
      <c r="P42" s="45">
        <v>6.1</v>
      </c>
      <c r="Q42" s="45"/>
      <c r="R42" s="40"/>
      <c r="S42" s="40"/>
      <c r="T42" s="40"/>
      <c r="U42" s="40">
        <v>2.55</v>
      </c>
      <c r="V42" s="40"/>
      <c r="W42" s="45"/>
      <c r="X42" s="45"/>
      <c r="Y42" s="40"/>
      <c r="Z42" s="40"/>
      <c r="AA42" s="40"/>
      <c r="AB42" s="50">
        <v>2.56</v>
      </c>
      <c r="AC42" s="40"/>
      <c r="AD42" s="45"/>
      <c r="AE42" s="45"/>
      <c r="AF42" s="40"/>
      <c r="AG42" s="40"/>
      <c r="AH42" s="40"/>
      <c r="AI42" s="40"/>
      <c r="AJ42" s="40"/>
      <c r="AK42" s="82">
        <v>0.968</v>
      </c>
      <c r="AL42" s="83">
        <f t="shared" si="8"/>
        <v>11.21</v>
      </c>
      <c r="AM42" s="83">
        <f t="shared" si="9"/>
        <v>0.681333333333333</v>
      </c>
      <c r="AN42" s="83">
        <f t="shared" si="10"/>
        <v>0.813333333333333</v>
      </c>
      <c r="AO42" s="88">
        <f>AM42-缺勤!AM42</f>
        <v>0.681333333333333</v>
      </c>
      <c r="AP42" s="88">
        <f>(AN42+AK42)-缺勤!AL42</f>
        <v>1.18133333333333</v>
      </c>
      <c r="AQ42" s="88">
        <f t="shared" si="11"/>
        <v>0.813333333333333</v>
      </c>
      <c r="AR42" s="88">
        <f t="shared" si="12"/>
        <v>0.368</v>
      </c>
      <c r="AS42" s="88">
        <f t="shared" si="6"/>
        <v>1.04933333333333</v>
      </c>
      <c r="AT42" s="88">
        <f t="shared" si="7"/>
        <v>274.648933333333</v>
      </c>
    </row>
    <row r="43" spans="1:46">
      <c r="A43" s="10">
        <v>42</v>
      </c>
      <c r="B43" s="77" t="s">
        <v>98</v>
      </c>
      <c r="C43" s="21" t="s">
        <v>99</v>
      </c>
      <c r="D43" s="16" t="s">
        <v>18</v>
      </c>
      <c r="E43" s="11">
        <v>43598</v>
      </c>
      <c r="F43" s="40"/>
      <c r="G43" s="40"/>
      <c r="H43" s="40"/>
      <c r="I43" s="45"/>
      <c r="J43" s="45">
        <v>7.36</v>
      </c>
      <c r="K43" s="40">
        <v>3.5</v>
      </c>
      <c r="L43" s="40">
        <v>3.21</v>
      </c>
      <c r="M43" s="40">
        <v>2.61</v>
      </c>
      <c r="N43" s="40"/>
      <c r="O43" s="40"/>
      <c r="P43" s="45">
        <v>7.01</v>
      </c>
      <c r="Q43" s="45"/>
      <c r="R43" s="40">
        <v>4.45</v>
      </c>
      <c r="S43" s="40">
        <v>1.8</v>
      </c>
      <c r="T43" s="40">
        <v>2.95</v>
      </c>
      <c r="U43" s="40">
        <v>2.56</v>
      </c>
      <c r="V43" s="40"/>
      <c r="W43" s="45">
        <v>4.25</v>
      </c>
      <c r="X43" s="45">
        <v>7.5</v>
      </c>
      <c r="Y43" s="40">
        <v>3.45</v>
      </c>
      <c r="Z43" s="40"/>
      <c r="AA43" s="40">
        <v>3.25</v>
      </c>
      <c r="AB43" s="50">
        <v>3.11</v>
      </c>
      <c r="AC43" s="40"/>
      <c r="AD43" s="45"/>
      <c r="AE43" s="45">
        <v>5.55</v>
      </c>
      <c r="AF43" s="40"/>
      <c r="AG43" s="40"/>
      <c r="AH43" s="40">
        <v>4.21</v>
      </c>
      <c r="AI43" s="40">
        <v>2.75</v>
      </c>
      <c r="AJ43" s="40"/>
      <c r="AK43" s="82">
        <v>2</v>
      </c>
      <c r="AL43" s="83">
        <f t="shared" si="8"/>
        <v>69.52</v>
      </c>
      <c r="AM43" s="83">
        <f t="shared" si="9"/>
        <v>5.04666666666667</v>
      </c>
      <c r="AN43" s="83">
        <f t="shared" si="10"/>
        <v>4.22266666666667</v>
      </c>
      <c r="AO43" s="88">
        <f>AM43-缺勤!AM43</f>
        <v>5.04666666666667</v>
      </c>
      <c r="AP43" s="88">
        <f>(AN43+AK43)-缺勤!AL43</f>
        <v>6.22266666666667</v>
      </c>
      <c r="AQ43" s="88">
        <f t="shared" si="11"/>
        <v>2</v>
      </c>
      <c r="AR43" s="88">
        <f t="shared" si="12"/>
        <v>4.22266666666667</v>
      </c>
      <c r="AS43" s="88">
        <f t="shared" si="6"/>
        <v>9.26933333333333</v>
      </c>
      <c r="AT43" s="88">
        <f t="shared" si="7"/>
        <v>2502.05029333333</v>
      </c>
    </row>
    <row r="44" spans="1:46">
      <c r="A44" s="10">
        <v>43</v>
      </c>
      <c r="B44" s="77" t="s">
        <v>100</v>
      </c>
      <c r="C44" s="44" t="s">
        <v>101</v>
      </c>
      <c r="D44" s="16" t="s">
        <v>18</v>
      </c>
      <c r="E44" s="11">
        <v>43605</v>
      </c>
      <c r="F44" s="40"/>
      <c r="G44" s="40"/>
      <c r="H44" s="40"/>
      <c r="I44" s="45"/>
      <c r="J44" s="45"/>
      <c r="K44" s="40"/>
      <c r="L44" s="40">
        <v>3</v>
      </c>
      <c r="M44" s="40">
        <v>2.5</v>
      </c>
      <c r="N44" s="40">
        <v>2.5</v>
      </c>
      <c r="O44" s="40"/>
      <c r="P44" s="45">
        <v>7.5</v>
      </c>
      <c r="Q44" s="45"/>
      <c r="R44" s="40"/>
      <c r="S44" s="40">
        <v>3</v>
      </c>
      <c r="T44" s="40">
        <v>4.5</v>
      </c>
      <c r="U44" s="40"/>
      <c r="V44" s="40"/>
      <c r="W44" s="45"/>
      <c r="X44" s="45"/>
      <c r="Y44" s="40"/>
      <c r="Z44" s="40"/>
      <c r="AA44" s="40">
        <v>2.51</v>
      </c>
      <c r="AB44" s="50">
        <v>3.06</v>
      </c>
      <c r="AC44" s="40"/>
      <c r="AD44" s="45"/>
      <c r="AE44" s="45"/>
      <c r="AF44" s="40"/>
      <c r="AG44" s="40">
        <v>2.66</v>
      </c>
      <c r="AH44" s="40">
        <v>2.5</v>
      </c>
      <c r="AI44" s="40"/>
      <c r="AJ44" s="40"/>
      <c r="AK44" s="82">
        <v>0.00333333333333319</v>
      </c>
      <c r="AL44" s="83">
        <f t="shared" si="8"/>
        <v>33.73</v>
      </c>
      <c r="AM44" s="83">
        <f t="shared" si="9"/>
        <v>3.49733333333333</v>
      </c>
      <c r="AN44" s="83">
        <f t="shared" si="10"/>
        <v>1</v>
      </c>
      <c r="AO44" s="88">
        <f>AM44-缺勤!AM44</f>
        <v>3.49733333333333</v>
      </c>
      <c r="AP44" s="88">
        <f>(AN44+AK44)-缺勤!AL44</f>
        <v>1.00333333333333</v>
      </c>
      <c r="AQ44" s="88">
        <f t="shared" si="11"/>
        <v>1</v>
      </c>
      <c r="AR44" s="88">
        <f t="shared" si="12"/>
        <v>0.00333333333333319</v>
      </c>
      <c r="AS44" s="88">
        <f t="shared" si="6"/>
        <v>3.50066666666667</v>
      </c>
      <c r="AT44" s="88">
        <f t="shared" si="7"/>
        <v>820.606626666666</v>
      </c>
    </row>
    <row r="45" spans="1:46">
      <c r="A45" s="26">
        <v>44</v>
      </c>
      <c r="B45" s="27" t="s">
        <v>102</v>
      </c>
      <c r="C45" s="28" t="s">
        <v>103</v>
      </c>
      <c r="D45" s="29" t="s">
        <v>18</v>
      </c>
      <c r="E45" s="30">
        <v>43640</v>
      </c>
      <c r="F45" s="40"/>
      <c r="G45" s="40"/>
      <c r="H45" s="40"/>
      <c r="I45" s="45">
        <v>9.76</v>
      </c>
      <c r="J45" s="45"/>
      <c r="K45" s="40"/>
      <c r="L45" s="40"/>
      <c r="M45" s="40">
        <v>2.56</v>
      </c>
      <c r="N45" s="40"/>
      <c r="O45" s="40"/>
      <c r="P45" s="45"/>
      <c r="Q45" s="45"/>
      <c r="R45" s="40"/>
      <c r="S45" s="40">
        <v>3</v>
      </c>
      <c r="T45" s="40">
        <v>4.55</v>
      </c>
      <c r="U45" s="40"/>
      <c r="V45" s="40"/>
      <c r="W45" s="45"/>
      <c r="X45" s="45"/>
      <c r="Y45" s="40">
        <v>3.41</v>
      </c>
      <c r="Z45" s="40"/>
      <c r="AA45" s="40">
        <v>2.5</v>
      </c>
      <c r="AB45" s="50">
        <v>3.06</v>
      </c>
      <c r="AC45" s="40"/>
      <c r="AD45" s="45"/>
      <c r="AE45" s="45">
        <v>7</v>
      </c>
      <c r="AF45" s="40"/>
      <c r="AG45" s="40">
        <v>2.66</v>
      </c>
      <c r="AH45" s="40">
        <v>2.5</v>
      </c>
      <c r="AI45" s="40"/>
      <c r="AJ45" s="40"/>
      <c r="AK45" s="82">
        <v>0.94</v>
      </c>
      <c r="AL45" s="83">
        <f t="shared" si="8"/>
        <v>41</v>
      </c>
      <c r="AM45" s="83">
        <f t="shared" si="9"/>
        <v>3.232</v>
      </c>
      <c r="AN45" s="83">
        <f t="shared" si="10"/>
        <v>2.23466666666667</v>
      </c>
      <c r="AO45" s="88">
        <f>AM45-缺勤!AM45</f>
        <v>3.232</v>
      </c>
      <c r="AP45" s="88">
        <f>(AN45+AK45)-缺勤!AL45</f>
        <v>3.17466666666667</v>
      </c>
      <c r="AQ45" s="88">
        <f t="shared" si="11"/>
        <v>2</v>
      </c>
      <c r="AR45" s="88">
        <f t="shared" si="12"/>
        <v>1.17466666666667</v>
      </c>
      <c r="AS45" s="88">
        <f t="shared" ref="AS45:AS55" si="13">AO45+AR45</f>
        <v>4.40666666666667</v>
      </c>
      <c r="AT45" s="88">
        <f t="shared" ref="AT45:AT55" si="14">AR45*312.46+AO45*234.34</f>
        <v>1124.42322666667</v>
      </c>
    </row>
    <row r="46" spans="1:46">
      <c r="A46" s="26">
        <v>45</v>
      </c>
      <c r="B46" s="27" t="s">
        <v>104</v>
      </c>
      <c r="C46" s="31" t="s">
        <v>105</v>
      </c>
      <c r="D46" s="32" t="s">
        <v>12</v>
      </c>
      <c r="E46" s="30">
        <v>43654</v>
      </c>
      <c r="F46" s="40">
        <v>5.98</v>
      </c>
      <c r="G46" s="40"/>
      <c r="H46" s="40"/>
      <c r="I46" s="45"/>
      <c r="J46" s="45"/>
      <c r="K46" s="40"/>
      <c r="L46" s="40"/>
      <c r="M46" s="40"/>
      <c r="N46" s="40"/>
      <c r="O46" s="40"/>
      <c r="P46" s="45"/>
      <c r="Q46" s="45"/>
      <c r="R46" s="40"/>
      <c r="S46" s="40"/>
      <c r="T46" s="40"/>
      <c r="U46" s="40"/>
      <c r="V46" s="40"/>
      <c r="W46" s="45"/>
      <c r="X46" s="45"/>
      <c r="Y46" s="40"/>
      <c r="Z46" s="40"/>
      <c r="AA46" s="40"/>
      <c r="AB46" s="50"/>
      <c r="AC46" s="40"/>
      <c r="AD46" s="45"/>
      <c r="AE46" s="45"/>
      <c r="AF46" s="40"/>
      <c r="AG46" s="40"/>
      <c r="AH46" s="40"/>
      <c r="AI46" s="40"/>
      <c r="AJ46" s="40"/>
      <c r="AK46" s="82">
        <v>0</v>
      </c>
      <c r="AL46" s="83">
        <f t="shared" si="8"/>
        <v>5.98</v>
      </c>
      <c r="AM46" s="83">
        <f t="shared" si="9"/>
        <v>0.797333333333333</v>
      </c>
      <c r="AN46" s="83">
        <f t="shared" si="10"/>
        <v>0</v>
      </c>
      <c r="AO46" s="88">
        <f>AM46-缺勤!AM46</f>
        <v>0.797333333333333</v>
      </c>
      <c r="AP46" s="88">
        <f>(AN46+AK46)-缺勤!AL46</f>
        <v>0</v>
      </c>
      <c r="AQ46" s="88">
        <f t="shared" si="11"/>
        <v>0</v>
      </c>
      <c r="AR46" s="88">
        <f t="shared" si="12"/>
        <v>0</v>
      </c>
      <c r="AS46" s="88">
        <f t="shared" si="13"/>
        <v>0.797333333333333</v>
      </c>
      <c r="AT46" s="88">
        <f t="shared" si="14"/>
        <v>186.847093333333</v>
      </c>
    </row>
    <row r="47" spans="1:46">
      <c r="A47" s="26">
        <v>46</v>
      </c>
      <c r="B47" s="27" t="s">
        <v>106</v>
      </c>
      <c r="C47" s="31" t="s">
        <v>107</v>
      </c>
      <c r="D47" s="32" t="s">
        <v>12</v>
      </c>
      <c r="E47" s="30">
        <v>43654</v>
      </c>
      <c r="F47" s="40"/>
      <c r="G47" s="40"/>
      <c r="H47" s="40"/>
      <c r="I47" s="45"/>
      <c r="J47" s="45"/>
      <c r="K47" s="40"/>
      <c r="L47" s="40"/>
      <c r="M47" s="40"/>
      <c r="N47" s="40"/>
      <c r="O47" s="40"/>
      <c r="P47" s="45"/>
      <c r="Q47" s="45"/>
      <c r="R47" s="40"/>
      <c r="S47" s="40"/>
      <c r="T47" s="40"/>
      <c r="U47" s="40"/>
      <c r="V47" s="40"/>
      <c r="W47" s="45"/>
      <c r="X47" s="45"/>
      <c r="Y47" s="40"/>
      <c r="Z47" s="40"/>
      <c r="AA47" s="40"/>
      <c r="AB47" s="50"/>
      <c r="AC47" s="40"/>
      <c r="AD47" s="45"/>
      <c r="AE47" s="45"/>
      <c r="AF47" s="40"/>
      <c r="AG47" s="40">
        <v>2.66</v>
      </c>
      <c r="AH47" s="40">
        <v>2.91</v>
      </c>
      <c r="AI47" s="40"/>
      <c r="AJ47" s="40"/>
      <c r="AK47" s="82">
        <v>0</v>
      </c>
      <c r="AL47" s="83">
        <f t="shared" si="8"/>
        <v>5.57</v>
      </c>
      <c r="AM47" s="83">
        <f t="shared" si="9"/>
        <v>0.742666666666667</v>
      </c>
      <c r="AN47" s="83">
        <f t="shared" si="10"/>
        <v>0</v>
      </c>
      <c r="AO47" s="88">
        <f>AM47-缺勤!AM47</f>
        <v>0.742666666666667</v>
      </c>
      <c r="AP47" s="88">
        <f>(AN47+AK47)-缺勤!AL47</f>
        <v>0</v>
      </c>
      <c r="AQ47" s="88">
        <f t="shared" si="11"/>
        <v>0</v>
      </c>
      <c r="AR47" s="88">
        <f t="shared" si="12"/>
        <v>0</v>
      </c>
      <c r="AS47" s="88">
        <f t="shared" si="13"/>
        <v>0.742666666666667</v>
      </c>
      <c r="AT47" s="88">
        <f t="shared" si="14"/>
        <v>174.036506666667</v>
      </c>
    </row>
    <row r="48" spans="1:46">
      <c r="A48" s="26">
        <v>47</v>
      </c>
      <c r="B48" s="27" t="s">
        <v>108</v>
      </c>
      <c r="C48" s="31" t="s">
        <v>109</v>
      </c>
      <c r="D48" s="32" t="s">
        <v>12</v>
      </c>
      <c r="E48" s="30">
        <v>43669</v>
      </c>
      <c r="F48" s="40"/>
      <c r="G48" s="40"/>
      <c r="H48" s="40"/>
      <c r="I48" s="45"/>
      <c r="J48" s="45"/>
      <c r="K48" s="40"/>
      <c r="L48" s="40"/>
      <c r="M48" s="40"/>
      <c r="N48" s="40"/>
      <c r="O48" s="40"/>
      <c r="P48" s="45"/>
      <c r="Q48" s="45"/>
      <c r="R48" s="40"/>
      <c r="S48" s="40"/>
      <c r="T48" s="40"/>
      <c r="U48" s="40"/>
      <c r="V48" s="40"/>
      <c r="W48" s="45"/>
      <c r="X48" s="45"/>
      <c r="Y48" s="40"/>
      <c r="Z48" s="40"/>
      <c r="AA48" s="40">
        <v>0.71</v>
      </c>
      <c r="AB48" s="50"/>
      <c r="AC48" s="40"/>
      <c r="AD48" s="45"/>
      <c r="AE48" s="45"/>
      <c r="AF48" s="40"/>
      <c r="AG48" s="40"/>
      <c r="AH48" s="40"/>
      <c r="AI48" s="40"/>
      <c r="AJ48" s="40"/>
      <c r="AK48" s="82">
        <v>0</v>
      </c>
      <c r="AL48" s="83">
        <f t="shared" si="8"/>
        <v>0.71</v>
      </c>
      <c r="AM48" s="83">
        <f t="shared" si="9"/>
        <v>0.0946666666666667</v>
      </c>
      <c r="AN48" s="83">
        <f t="shared" si="10"/>
        <v>0</v>
      </c>
      <c r="AO48" s="88">
        <f>AM48-缺勤!AM48</f>
        <v>0.0946666666666667</v>
      </c>
      <c r="AP48" s="88">
        <f>(AN48+AK48)-缺勤!AL48</f>
        <v>0</v>
      </c>
      <c r="AQ48" s="88">
        <f t="shared" si="11"/>
        <v>0</v>
      </c>
      <c r="AR48" s="88">
        <f t="shared" si="12"/>
        <v>0</v>
      </c>
      <c r="AS48" s="88">
        <f t="shared" si="13"/>
        <v>0.0946666666666667</v>
      </c>
      <c r="AT48" s="88">
        <f t="shared" si="14"/>
        <v>22.1841866666667</v>
      </c>
    </row>
    <row r="49" spans="1:46">
      <c r="A49" s="26">
        <v>48</v>
      </c>
      <c r="B49" s="27" t="s">
        <v>110</v>
      </c>
      <c r="C49" s="31" t="s">
        <v>111</v>
      </c>
      <c r="D49" s="32" t="s">
        <v>12</v>
      </c>
      <c r="E49" s="30">
        <v>43682</v>
      </c>
      <c r="F49" s="40"/>
      <c r="G49" s="40"/>
      <c r="H49" s="40"/>
      <c r="I49" s="45"/>
      <c r="J49" s="45"/>
      <c r="K49" s="40"/>
      <c r="L49" s="40"/>
      <c r="M49" s="40"/>
      <c r="N49" s="40"/>
      <c r="O49" s="40"/>
      <c r="P49" s="45"/>
      <c r="Q49" s="45"/>
      <c r="R49" s="40"/>
      <c r="S49" s="40"/>
      <c r="T49" s="40"/>
      <c r="U49" s="40"/>
      <c r="V49" s="40"/>
      <c r="W49" s="45"/>
      <c r="X49" s="45"/>
      <c r="Y49" s="40"/>
      <c r="Z49" s="40"/>
      <c r="AA49" s="40"/>
      <c r="AB49" s="50"/>
      <c r="AC49" s="40"/>
      <c r="AD49" s="45"/>
      <c r="AE49" s="45"/>
      <c r="AF49" s="40"/>
      <c r="AG49" s="40"/>
      <c r="AH49" s="40"/>
      <c r="AI49" s="40"/>
      <c r="AJ49" s="40"/>
      <c r="AK49" s="82">
        <v>0</v>
      </c>
      <c r="AL49" s="83">
        <f t="shared" si="8"/>
        <v>0</v>
      </c>
      <c r="AM49" s="83">
        <f t="shared" si="9"/>
        <v>0</v>
      </c>
      <c r="AN49" s="83">
        <f t="shared" si="10"/>
        <v>0</v>
      </c>
      <c r="AO49" s="88">
        <f>AM49-缺勤!AM49</f>
        <v>0</v>
      </c>
      <c r="AP49" s="88">
        <f>(AN49+AK49)-缺勤!AL49</f>
        <v>0</v>
      </c>
      <c r="AQ49" s="88">
        <f t="shared" si="11"/>
        <v>0</v>
      </c>
      <c r="AR49" s="88">
        <f t="shared" si="12"/>
        <v>0</v>
      </c>
      <c r="AS49" s="88">
        <f t="shared" si="13"/>
        <v>0</v>
      </c>
      <c r="AT49" s="88">
        <f t="shared" si="14"/>
        <v>0</v>
      </c>
    </row>
    <row r="50" spans="1:46">
      <c r="A50" s="26">
        <v>49</v>
      </c>
      <c r="B50" s="27" t="s">
        <v>112</v>
      </c>
      <c r="C50" s="31" t="s">
        <v>113</v>
      </c>
      <c r="D50" s="31" t="s">
        <v>35</v>
      </c>
      <c r="E50" s="30">
        <v>43696</v>
      </c>
      <c r="F50" s="40"/>
      <c r="G50" s="40"/>
      <c r="H50" s="40"/>
      <c r="I50" s="45"/>
      <c r="J50" s="45"/>
      <c r="K50" s="40"/>
      <c r="L50" s="40"/>
      <c r="M50" s="40"/>
      <c r="N50" s="40"/>
      <c r="O50" s="40"/>
      <c r="P50" s="45"/>
      <c r="Q50" s="45"/>
      <c r="R50" s="40"/>
      <c r="S50" s="40"/>
      <c r="T50" s="40"/>
      <c r="U50" s="40"/>
      <c r="V50" s="40"/>
      <c r="W50" s="45"/>
      <c r="X50" s="45"/>
      <c r="Y50" s="40"/>
      <c r="Z50" s="40"/>
      <c r="AA50" s="40"/>
      <c r="AB50" s="50"/>
      <c r="AC50" s="40"/>
      <c r="AD50" s="45"/>
      <c r="AE50" s="45"/>
      <c r="AF50" s="40"/>
      <c r="AG50" s="40"/>
      <c r="AH50" s="40"/>
      <c r="AI50" s="40"/>
      <c r="AJ50" s="40">
        <v>2.16</v>
      </c>
      <c r="AK50" s="82">
        <v>1.55333333333333</v>
      </c>
      <c r="AL50" s="83">
        <f t="shared" si="8"/>
        <v>2.16</v>
      </c>
      <c r="AM50" s="83">
        <f t="shared" si="9"/>
        <v>0.288</v>
      </c>
      <c r="AN50" s="83">
        <f t="shared" si="10"/>
        <v>0</v>
      </c>
      <c r="AO50" s="88">
        <f>AM50-缺勤!AM50</f>
        <v>0.288</v>
      </c>
      <c r="AP50" s="88">
        <f>(AN50+AK50)-缺勤!AL50</f>
        <v>1.42333333333333</v>
      </c>
      <c r="AQ50" s="88">
        <f t="shared" si="11"/>
        <v>0</v>
      </c>
      <c r="AR50" s="88">
        <f t="shared" si="12"/>
        <v>1.42333333333333</v>
      </c>
      <c r="AS50" s="88">
        <f t="shared" si="13"/>
        <v>1.71133333333333</v>
      </c>
      <c r="AT50" s="88">
        <f t="shared" si="14"/>
        <v>512.224653333332</v>
      </c>
    </row>
    <row r="51" spans="1:46">
      <c r="A51" s="26">
        <v>50</v>
      </c>
      <c r="B51" s="27" t="s">
        <v>114</v>
      </c>
      <c r="C51" s="31" t="s">
        <v>115</v>
      </c>
      <c r="D51" s="31" t="s">
        <v>44</v>
      </c>
      <c r="E51" s="30">
        <v>43698</v>
      </c>
      <c r="F51" s="40"/>
      <c r="G51" s="40"/>
      <c r="H51" s="40"/>
      <c r="I51" s="45"/>
      <c r="J51" s="45"/>
      <c r="K51" s="40"/>
      <c r="L51" s="40"/>
      <c r="M51" s="40"/>
      <c r="N51" s="40"/>
      <c r="O51" s="40"/>
      <c r="P51" s="45"/>
      <c r="Q51" s="45"/>
      <c r="R51" s="40"/>
      <c r="S51" s="40"/>
      <c r="T51" s="40"/>
      <c r="U51" s="40"/>
      <c r="V51" s="40"/>
      <c r="W51" s="45"/>
      <c r="X51" s="45"/>
      <c r="Y51" s="40"/>
      <c r="Z51" s="40"/>
      <c r="AA51" s="40"/>
      <c r="AB51" s="50"/>
      <c r="AC51" s="40"/>
      <c r="AD51" s="45"/>
      <c r="AE51" s="45"/>
      <c r="AF51" s="40"/>
      <c r="AG51" s="40"/>
      <c r="AH51" s="40"/>
      <c r="AI51" s="40"/>
      <c r="AJ51" s="40"/>
      <c r="AK51" s="82">
        <v>0</v>
      </c>
      <c r="AL51" s="83">
        <f t="shared" si="8"/>
        <v>0</v>
      </c>
      <c r="AM51" s="83">
        <f t="shared" si="9"/>
        <v>0</v>
      </c>
      <c r="AN51" s="83">
        <f t="shared" si="10"/>
        <v>0</v>
      </c>
      <c r="AO51" s="88">
        <f>AM51-缺勤!AM51</f>
        <v>0</v>
      </c>
      <c r="AP51" s="88">
        <f>(AN51+AK51)-缺勤!AL51</f>
        <v>0</v>
      </c>
      <c r="AQ51" s="88">
        <f t="shared" si="11"/>
        <v>0</v>
      </c>
      <c r="AR51" s="88">
        <f t="shared" si="12"/>
        <v>0</v>
      </c>
      <c r="AS51" s="88">
        <f t="shared" si="13"/>
        <v>0</v>
      </c>
      <c r="AT51" s="88">
        <f t="shared" si="14"/>
        <v>0</v>
      </c>
    </row>
    <row r="52" spans="1:46">
      <c r="A52" s="26">
        <v>51</v>
      </c>
      <c r="B52" s="20" t="s">
        <v>116</v>
      </c>
      <c r="C52" s="21" t="s">
        <v>117</v>
      </c>
      <c r="D52" s="21" t="s">
        <v>118</v>
      </c>
      <c r="E52" s="22">
        <v>43726</v>
      </c>
      <c r="F52" s="40"/>
      <c r="G52" s="40"/>
      <c r="H52" s="40"/>
      <c r="I52" s="45"/>
      <c r="J52" s="45"/>
      <c r="K52" s="40"/>
      <c r="L52" s="40"/>
      <c r="M52" s="40"/>
      <c r="N52" s="40"/>
      <c r="O52" s="40"/>
      <c r="P52" s="45"/>
      <c r="Q52" s="45"/>
      <c r="R52" s="40"/>
      <c r="S52" s="40"/>
      <c r="T52" s="40"/>
      <c r="U52" s="40"/>
      <c r="V52" s="40"/>
      <c r="W52" s="45"/>
      <c r="X52" s="45"/>
      <c r="Y52" s="40"/>
      <c r="Z52" s="40"/>
      <c r="AA52" s="40"/>
      <c r="AB52" s="50"/>
      <c r="AC52" s="40"/>
      <c r="AD52" s="45"/>
      <c r="AE52" s="45"/>
      <c r="AF52" s="40"/>
      <c r="AG52" s="40"/>
      <c r="AH52" s="40"/>
      <c r="AI52" s="40"/>
      <c r="AJ52" s="40"/>
      <c r="AK52" s="82">
        <v>0</v>
      </c>
      <c r="AL52" s="83">
        <f t="shared" si="8"/>
        <v>0</v>
      </c>
      <c r="AM52" s="83">
        <f t="shared" si="9"/>
        <v>0</v>
      </c>
      <c r="AN52" s="83">
        <f t="shared" si="10"/>
        <v>0</v>
      </c>
      <c r="AO52" s="88">
        <f>AM52-缺勤!AM52</f>
        <v>0</v>
      </c>
      <c r="AP52" s="88">
        <f>(AN52+AK52)-缺勤!AL52</f>
        <v>0</v>
      </c>
      <c r="AQ52" s="88">
        <f t="shared" si="11"/>
        <v>0</v>
      </c>
      <c r="AR52" s="88">
        <f t="shared" si="12"/>
        <v>0</v>
      </c>
      <c r="AS52" s="88">
        <f>AO52+AR52</f>
        <v>0</v>
      </c>
      <c r="AT52" s="88">
        <f>AR52*312.46+AO52*234.34</f>
        <v>0</v>
      </c>
    </row>
    <row r="53" spans="1:46">
      <c r="A53" s="26">
        <v>52</v>
      </c>
      <c r="B53" s="20" t="s">
        <v>119</v>
      </c>
      <c r="C53" s="21" t="s">
        <v>120</v>
      </c>
      <c r="D53" s="21" t="s">
        <v>118</v>
      </c>
      <c r="E53" s="22">
        <v>43737</v>
      </c>
      <c r="F53" s="40"/>
      <c r="G53" s="40"/>
      <c r="H53" s="40"/>
      <c r="I53" s="45"/>
      <c r="J53" s="45"/>
      <c r="K53" s="40"/>
      <c r="L53" s="40"/>
      <c r="M53" s="40"/>
      <c r="N53" s="40"/>
      <c r="O53" s="40"/>
      <c r="P53" s="45"/>
      <c r="Q53" s="45"/>
      <c r="R53" s="40"/>
      <c r="S53" s="40"/>
      <c r="T53" s="40"/>
      <c r="U53" s="40"/>
      <c r="V53" s="40"/>
      <c r="W53" s="45"/>
      <c r="X53" s="45"/>
      <c r="Y53" s="40"/>
      <c r="Z53" s="40"/>
      <c r="AA53" s="40"/>
      <c r="AB53" s="50"/>
      <c r="AC53" s="40"/>
      <c r="AD53" s="45"/>
      <c r="AE53" s="45"/>
      <c r="AF53" s="40"/>
      <c r="AG53" s="40"/>
      <c r="AH53" s="40"/>
      <c r="AI53" s="40"/>
      <c r="AJ53" s="40"/>
      <c r="AK53" s="82">
        <v>0</v>
      </c>
      <c r="AL53" s="83">
        <f t="shared" si="8"/>
        <v>0</v>
      </c>
      <c r="AM53" s="83">
        <f t="shared" si="9"/>
        <v>0</v>
      </c>
      <c r="AN53" s="83">
        <f t="shared" si="10"/>
        <v>0</v>
      </c>
      <c r="AO53" s="88">
        <f>AM53-缺勤!AM53</f>
        <v>0</v>
      </c>
      <c r="AP53" s="88">
        <f>(AN53+AK53)-缺勤!AL53</f>
        <v>0</v>
      </c>
      <c r="AQ53" s="88">
        <f t="shared" si="11"/>
        <v>0</v>
      </c>
      <c r="AR53" s="88">
        <f t="shared" si="12"/>
        <v>0</v>
      </c>
      <c r="AS53" s="88">
        <f>AO53+AR53</f>
        <v>0</v>
      </c>
      <c r="AT53" s="88">
        <f>AR53*312.46+AO53*234.34</f>
        <v>0</v>
      </c>
    </row>
    <row r="54" spans="1:46">
      <c r="A54" s="26">
        <v>53</v>
      </c>
      <c r="B54" s="20" t="s">
        <v>121</v>
      </c>
      <c r="C54" s="21" t="s">
        <v>122</v>
      </c>
      <c r="D54" s="21" t="s">
        <v>18</v>
      </c>
      <c r="E54" s="22">
        <v>43752</v>
      </c>
      <c r="F54" s="40"/>
      <c r="G54" s="40">
        <v>2.55</v>
      </c>
      <c r="H54" s="40"/>
      <c r="I54" s="45"/>
      <c r="J54" s="45"/>
      <c r="K54" s="40"/>
      <c r="L54" s="40">
        <v>2.7</v>
      </c>
      <c r="M54" s="40">
        <v>2.56</v>
      </c>
      <c r="N54" s="40"/>
      <c r="O54" s="40"/>
      <c r="P54" s="45"/>
      <c r="Q54" s="45"/>
      <c r="R54" s="40">
        <v>3.06</v>
      </c>
      <c r="S54" s="40">
        <v>3.86</v>
      </c>
      <c r="T54" s="40">
        <v>2</v>
      </c>
      <c r="U54" s="40">
        <v>2.5</v>
      </c>
      <c r="V54" s="40"/>
      <c r="W54" s="45"/>
      <c r="X54" s="45"/>
      <c r="Y54" s="40">
        <v>3.45</v>
      </c>
      <c r="Z54" s="40">
        <v>2.56</v>
      </c>
      <c r="AA54" s="40"/>
      <c r="AB54" s="50"/>
      <c r="AC54" s="40"/>
      <c r="AD54" s="45"/>
      <c r="AE54" s="45"/>
      <c r="AF54" s="40">
        <v>3.01</v>
      </c>
      <c r="AG54" s="40">
        <v>2.64</v>
      </c>
      <c r="AH54" s="40"/>
      <c r="AI54" s="40"/>
      <c r="AJ54" s="40">
        <v>2.78</v>
      </c>
      <c r="AK54" s="82">
        <v>0</v>
      </c>
      <c r="AL54" s="83">
        <f t="shared" si="8"/>
        <v>33.67</v>
      </c>
      <c r="AM54" s="83">
        <f t="shared" si="9"/>
        <v>4.48933333333333</v>
      </c>
      <c r="AN54" s="83">
        <f t="shared" si="10"/>
        <v>0</v>
      </c>
      <c r="AO54" s="88">
        <f>AM54-缺勤!AM54</f>
        <v>4.48933333333333</v>
      </c>
      <c r="AP54" s="88">
        <f>(AN54+AK54)-缺勤!AL54</f>
        <v>0</v>
      </c>
      <c r="AQ54" s="88">
        <f t="shared" si="11"/>
        <v>0</v>
      </c>
      <c r="AR54" s="88">
        <f t="shared" si="12"/>
        <v>0</v>
      </c>
      <c r="AS54" s="88">
        <f>AO54+AR54</f>
        <v>4.48933333333333</v>
      </c>
      <c r="AT54" s="88">
        <f>AR54*312.46+AO54*234.34</f>
        <v>1052.03037333333</v>
      </c>
    </row>
    <row r="55" spans="6:48"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63"/>
      <c r="AC55" s="36"/>
      <c r="AD55" s="36"/>
      <c r="AE55" s="36"/>
      <c r="AF55" s="36"/>
      <c r="AG55" s="36"/>
      <c r="AH55" s="36"/>
      <c r="AI55" s="36"/>
      <c r="AJ55" s="36"/>
      <c r="AK55" s="36"/>
      <c r="AL55" s="85">
        <f t="shared" ref="AL55:AT55" si="15">SUM(AL2:AL54)</f>
        <v>1026.93</v>
      </c>
      <c r="AM55" s="85">
        <f t="shared" si="15"/>
        <v>73.2866666666667</v>
      </c>
      <c r="AN55" s="85">
        <f t="shared" si="15"/>
        <v>63.6373333333333</v>
      </c>
      <c r="AO55" s="85">
        <f t="shared" si="15"/>
        <v>72.8866666666667</v>
      </c>
      <c r="AP55" s="85">
        <f t="shared" si="15"/>
        <v>71.686</v>
      </c>
      <c r="AQ55" s="85">
        <f t="shared" si="15"/>
        <v>37.8173333333333</v>
      </c>
      <c r="AR55" s="85">
        <f t="shared" si="15"/>
        <v>33.8686666666667</v>
      </c>
      <c r="AS55" s="85">
        <f t="shared" si="15"/>
        <v>106.676</v>
      </c>
      <c r="AT55" s="85">
        <f t="shared" si="15"/>
        <v>27662.8650533333</v>
      </c>
      <c r="AV55" s="85"/>
    </row>
  </sheetData>
  <dataValidations count="1">
    <dataValidation allowBlank="1" showInputMessage="1" showErrorMessage="1" sqref="A1 B1:E1 F1:AH1 AI1:AJ1 AK1 B3:C3 D3 E3 I5 I6 D7 E7 F7:G7 H7 I7 J7 K7 L7:AI7 AJ7 AK7 B10:C10 D10 E10 D11 B13:C13 D13 E13 B14:C14 D14 E14 B15:C15 D15 E15 B16:C16 D16 E16 B17:C17 E17 B20:C20 E20 B23 C23 D23 E23 B24 C24 D24 E24 D25 D32 D34 D36 D38 D39 D40 I40 J40 K40 L40:S40 T40:AI40 F41:G41 H41 I41 J41 K41 L41:AI41 AJ41 AK41 F44:G44 H44 I44 J44 K44 L44:AI44 AJ44 A2:A44 A45:A49 A50:A54 D4:D6 D8:D9 D19:D20 D21:D22 D26:D29 E4:E6 E8:E9 E11:E12 E21:E22 H3:H6 H8:H14 H15:H32 H33:H35 H36:H37 H38:H40 H42:H43 H45:H51 H52:H54 I2:I4 I8:I14 I15:I32 I33:I35 I36:I37 I38:I39 I42:I43 I45:I51 I52:I54 J2:J3 J4:J6 J8:J14 J15:J32 J33:J35 J36:J37 J38:J39 J42:J43 J45:J51 J52:J54 K2:K6 K8:K14 K15:K32 K33:K35 K36:K37 K38:K39 K42:K43 K45:K51 K52:K54 AJ2:AJ3 AJ4:AJ6 AJ8:AJ14 AJ15:AJ32 AJ33:AJ35 AJ36:AJ37 AJ38:AJ40 AJ42:AJ43 AJ45:AJ51 AJ52:AJ54 AK29:AK32 AK33:AK35 AK36:AK37 AK38:AK40 B8:C9 F36:G37 F42:G43 B11:C12 B21:C22 L2:AI3 L36:AI37 L38:AI39 L42:AI43 B4:C6 F52:G54 F2:G6 L4:AI6 L52:AI54 F8:G14 L8:AI14 F15:G32 L15:AI32 F33:G35 L33:AI35 F38:G40 F45:G51 L45:AI51"/>
  </dataValidations>
  <pageMargins left="0.699305555555556" right="0.699305555555556" top="0.75" bottom="0.75" header="0.3" footer="0.3"/>
  <pageSetup paperSize="9" orientation="portrait"/>
  <headerFooter/>
  <ignoredErrors>
    <ignoredError sqref="AL2:AL54" formulaRange="1"/>
    <ignoredError sqref="B45:B54 B2:B44" numberStoredAsText="1"/>
    <ignoredError sqref="AS6 AS4:AS5 AS10 AS16 AS20 AS31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54"/>
  <sheetViews>
    <sheetView zoomScale="85" zoomScaleNormal="85" workbookViewId="0">
      <pane xSplit="5" ySplit="1" topLeftCell="S2" activePane="bottomRight" state="frozen"/>
      <selection/>
      <selection pane="topRight"/>
      <selection pane="bottomLeft"/>
      <selection pane="bottomRight" activeCell="AC25" sqref="AC25"/>
    </sheetView>
  </sheetViews>
  <sheetFormatPr defaultColWidth="11" defaultRowHeight="13.2"/>
  <cols>
    <col min="1" max="1" width="5.83333333333333" style="63" customWidth="1"/>
    <col min="2" max="2" width="6.66666666666667" style="35" customWidth="1"/>
    <col min="3" max="4" width="7" style="35" customWidth="1"/>
    <col min="5" max="5" width="10.6666666666667" style="35" customWidth="1"/>
    <col min="6" max="36" width="7.66666666666667" style="36" customWidth="1"/>
    <col min="37" max="16384" width="11" style="36"/>
  </cols>
  <sheetData>
    <row r="1" s="33" customFormat="1" ht="14" customHeight="1" spans="1:37">
      <c r="A1" s="1" t="s">
        <v>0</v>
      </c>
      <c r="B1" s="2" t="s">
        <v>1</v>
      </c>
      <c r="C1" s="37" t="s">
        <v>2</v>
      </c>
      <c r="D1" s="3" t="s">
        <v>3</v>
      </c>
      <c r="E1" s="3" t="s">
        <v>4</v>
      </c>
      <c r="F1" s="38">
        <v>43754</v>
      </c>
      <c r="G1" s="38">
        <v>43755</v>
      </c>
      <c r="H1" s="38">
        <v>43756</v>
      </c>
      <c r="I1" s="38">
        <v>43757</v>
      </c>
      <c r="J1" s="38">
        <v>43758</v>
      </c>
      <c r="K1" s="38">
        <v>43759</v>
      </c>
      <c r="L1" s="38">
        <v>43760</v>
      </c>
      <c r="M1" s="38">
        <v>43761</v>
      </c>
      <c r="N1" s="38">
        <v>43762</v>
      </c>
      <c r="O1" s="38">
        <v>43763</v>
      </c>
      <c r="P1" s="38">
        <v>43764</v>
      </c>
      <c r="Q1" s="38">
        <v>43765</v>
      </c>
      <c r="R1" s="38">
        <v>43766</v>
      </c>
      <c r="S1" s="38">
        <v>43767</v>
      </c>
      <c r="T1" s="38">
        <v>43768</v>
      </c>
      <c r="U1" s="38">
        <v>43769</v>
      </c>
      <c r="V1" s="38">
        <v>43770</v>
      </c>
      <c r="W1" s="38">
        <v>43771</v>
      </c>
      <c r="X1" s="38">
        <v>43772</v>
      </c>
      <c r="Y1" s="38">
        <v>43773</v>
      </c>
      <c r="Z1" s="38">
        <v>43774</v>
      </c>
      <c r="AA1" s="38">
        <v>43775</v>
      </c>
      <c r="AB1" s="38">
        <v>43776</v>
      </c>
      <c r="AC1" s="38">
        <v>43777</v>
      </c>
      <c r="AD1" s="38">
        <v>43778</v>
      </c>
      <c r="AE1" s="38">
        <v>43779</v>
      </c>
      <c r="AF1" s="38">
        <v>43780</v>
      </c>
      <c r="AG1" s="38">
        <v>43781</v>
      </c>
      <c r="AH1" s="38">
        <v>43782</v>
      </c>
      <c r="AI1" s="38">
        <v>43783</v>
      </c>
      <c r="AJ1" s="38">
        <v>43784</v>
      </c>
      <c r="AK1" s="1" t="s">
        <v>133</v>
      </c>
    </row>
    <row r="2" ht="14" customHeight="1" spans="1:37">
      <c r="A2" s="10">
        <v>1</v>
      </c>
      <c r="B2" s="6" t="s">
        <v>7</v>
      </c>
      <c r="C2" s="39" t="s">
        <v>8</v>
      </c>
      <c r="D2" s="5" t="s">
        <v>9</v>
      </c>
      <c r="E2" s="7">
        <v>42324</v>
      </c>
      <c r="F2" s="26"/>
      <c r="G2" s="26"/>
      <c r="H2" s="26"/>
      <c r="I2" s="48"/>
      <c r="J2" s="48"/>
      <c r="K2" s="26"/>
      <c r="L2" s="26"/>
      <c r="M2" s="26"/>
      <c r="N2" s="26"/>
      <c r="O2" s="26"/>
      <c r="P2" s="48"/>
      <c r="Q2" s="48"/>
      <c r="R2" s="26"/>
      <c r="S2" s="26"/>
      <c r="T2" s="26"/>
      <c r="U2" s="26"/>
      <c r="V2" s="26"/>
      <c r="W2" s="48"/>
      <c r="X2" s="48"/>
      <c r="Y2" s="26"/>
      <c r="Z2" s="26"/>
      <c r="AA2" s="26"/>
      <c r="AB2" s="26"/>
      <c r="AC2" s="26"/>
      <c r="AD2" s="48"/>
      <c r="AE2" s="48"/>
      <c r="AF2" s="26"/>
      <c r="AG2" s="26"/>
      <c r="AH2" s="26"/>
      <c r="AI2" s="26"/>
      <c r="AJ2" s="26"/>
      <c r="AK2" s="66">
        <f>COUNTIF(F2:AJ2,"&lt;&gt;")</f>
        <v>0</v>
      </c>
    </row>
    <row r="3" ht="14" customHeight="1" spans="1:37">
      <c r="A3" s="10">
        <v>2</v>
      </c>
      <c r="B3" s="9" t="s">
        <v>10</v>
      </c>
      <c r="C3" s="17" t="s">
        <v>11</v>
      </c>
      <c r="D3" s="10" t="s">
        <v>12</v>
      </c>
      <c r="E3" s="11">
        <v>42354</v>
      </c>
      <c r="F3" s="26"/>
      <c r="G3" s="26"/>
      <c r="H3" s="26"/>
      <c r="I3" s="48"/>
      <c r="J3" s="48"/>
      <c r="K3" s="26"/>
      <c r="L3" s="26"/>
      <c r="M3" s="26"/>
      <c r="N3" s="26"/>
      <c r="O3" s="26"/>
      <c r="P3" s="48"/>
      <c r="Q3" s="48"/>
      <c r="R3" s="26"/>
      <c r="S3" s="26"/>
      <c r="T3" s="26"/>
      <c r="U3" s="26"/>
      <c r="V3" s="26"/>
      <c r="W3" s="48"/>
      <c r="X3" s="48"/>
      <c r="Y3" s="26"/>
      <c r="Z3" s="26"/>
      <c r="AA3" s="26"/>
      <c r="AB3" s="26"/>
      <c r="AC3" s="26"/>
      <c r="AD3" s="48"/>
      <c r="AE3" s="48"/>
      <c r="AF3" s="26"/>
      <c r="AG3" s="26"/>
      <c r="AH3" s="26" t="s">
        <v>134</v>
      </c>
      <c r="AI3" s="26"/>
      <c r="AJ3" s="26"/>
      <c r="AK3" s="66">
        <f t="shared" ref="AK3:AK34" si="0">COUNTIF(F3:AJ3,"&lt;&gt;")</f>
        <v>1</v>
      </c>
    </row>
    <row r="4" ht="14" customHeight="1" spans="1:37">
      <c r="A4" s="10">
        <v>3</v>
      </c>
      <c r="B4" s="12" t="s">
        <v>13</v>
      </c>
      <c r="C4" s="41" t="s">
        <v>14</v>
      </c>
      <c r="D4" s="13" t="s">
        <v>15</v>
      </c>
      <c r="E4" s="14">
        <v>42374</v>
      </c>
      <c r="F4" s="26" t="s">
        <v>134</v>
      </c>
      <c r="G4" s="26" t="s">
        <v>134</v>
      </c>
      <c r="H4" s="26"/>
      <c r="I4" s="48"/>
      <c r="J4" s="48"/>
      <c r="K4" s="26"/>
      <c r="L4" s="26"/>
      <c r="M4" s="26"/>
      <c r="N4" s="26"/>
      <c r="O4" s="26"/>
      <c r="P4" s="48"/>
      <c r="Q4" s="48"/>
      <c r="R4" s="26"/>
      <c r="S4" s="26"/>
      <c r="T4" s="26"/>
      <c r="U4" s="26"/>
      <c r="V4" s="26"/>
      <c r="W4" s="48"/>
      <c r="X4" s="48"/>
      <c r="Y4" s="26" t="s">
        <v>134</v>
      </c>
      <c r="Z4" s="26"/>
      <c r="AA4" s="26"/>
      <c r="AB4" s="26"/>
      <c r="AC4" s="26"/>
      <c r="AD4" s="48"/>
      <c r="AE4" s="48"/>
      <c r="AF4" s="26"/>
      <c r="AG4" s="26"/>
      <c r="AH4" s="26"/>
      <c r="AI4" s="26"/>
      <c r="AJ4" s="26"/>
      <c r="AK4" s="66">
        <f t="shared" si="0"/>
        <v>3</v>
      </c>
    </row>
    <row r="5" ht="14" customHeight="1" spans="1:37">
      <c r="A5" s="10">
        <v>4</v>
      </c>
      <c r="B5" s="9" t="s">
        <v>16</v>
      </c>
      <c r="C5" s="17" t="s">
        <v>17</v>
      </c>
      <c r="D5" s="10" t="s">
        <v>18</v>
      </c>
      <c r="E5" s="11">
        <v>42380</v>
      </c>
      <c r="F5" s="26"/>
      <c r="G5" s="26"/>
      <c r="H5" s="26"/>
      <c r="I5" s="48"/>
      <c r="J5" s="48"/>
      <c r="K5" s="26"/>
      <c r="L5" s="26"/>
      <c r="M5" s="26"/>
      <c r="N5" s="26"/>
      <c r="O5" s="26"/>
      <c r="P5" s="48"/>
      <c r="Q5" s="48"/>
      <c r="R5" s="26"/>
      <c r="S5" s="26"/>
      <c r="T5" s="26"/>
      <c r="U5" s="26"/>
      <c r="V5" s="26"/>
      <c r="W5" s="48"/>
      <c r="X5" s="48"/>
      <c r="Y5" s="26"/>
      <c r="Z5" s="26"/>
      <c r="AA5" s="26"/>
      <c r="AB5" s="26"/>
      <c r="AC5" s="26"/>
      <c r="AD5" s="48"/>
      <c r="AE5" s="48"/>
      <c r="AF5" s="26"/>
      <c r="AG5" s="26"/>
      <c r="AH5" s="26"/>
      <c r="AI5" s="26"/>
      <c r="AJ5" s="26"/>
      <c r="AK5" s="66">
        <f t="shared" si="0"/>
        <v>0</v>
      </c>
    </row>
    <row r="6" ht="14" customHeight="1" spans="1:37">
      <c r="A6" s="10">
        <v>5</v>
      </c>
      <c r="B6" s="9" t="s">
        <v>19</v>
      </c>
      <c r="C6" s="17" t="s">
        <v>20</v>
      </c>
      <c r="D6" s="10" t="s">
        <v>18</v>
      </c>
      <c r="E6" s="11">
        <v>42387</v>
      </c>
      <c r="F6" s="26"/>
      <c r="G6" s="26"/>
      <c r="H6" s="26"/>
      <c r="I6" s="48"/>
      <c r="J6" s="48"/>
      <c r="K6" s="26"/>
      <c r="L6" s="26"/>
      <c r="M6" s="26"/>
      <c r="N6" s="26"/>
      <c r="O6" s="26"/>
      <c r="P6" s="48"/>
      <c r="Q6" s="48"/>
      <c r="R6" s="26"/>
      <c r="S6" s="26"/>
      <c r="T6" s="26"/>
      <c r="U6" s="26"/>
      <c r="V6" s="26"/>
      <c r="W6" s="48"/>
      <c r="X6" s="48"/>
      <c r="Y6" s="26"/>
      <c r="Z6" s="26"/>
      <c r="AA6" s="26"/>
      <c r="AB6" s="26"/>
      <c r="AC6" s="26"/>
      <c r="AD6" s="48"/>
      <c r="AE6" s="48"/>
      <c r="AF6" s="26"/>
      <c r="AG6" s="26"/>
      <c r="AH6" s="26"/>
      <c r="AI6" s="26"/>
      <c r="AJ6" s="26"/>
      <c r="AK6" s="66">
        <f t="shared" si="0"/>
        <v>0</v>
      </c>
    </row>
    <row r="7" ht="14" customHeight="1" spans="1:37">
      <c r="A7" s="10">
        <v>6</v>
      </c>
      <c r="B7" s="15" t="s">
        <v>21</v>
      </c>
      <c r="C7" s="42" t="s">
        <v>22</v>
      </c>
      <c r="D7" s="16" t="s">
        <v>12</v>
      </c>
      <c r="E7" s="11">
        <v>42430</v>
      </c>
      <c r="F7" s="26"/>
      <c r="G7" s="26"/>
      <c r="H7" s="26"/>
      <c r="I7" s="48"/>
      <c r="J7" s="48"/>
      <c r="K7" s="26"/>
      <c r="L7" s="26"/>
      <c r="M7" s="26"/>
      <c r="N7" s="26"/>
      <c r="O7" s="26"/>
      <c r="P7" s="48"/>
      <c r="Q7" s="48"/>
      <c r="R7" s="26"/>
      <c r="S7" s="26"/>
      <c r="T7" s="26"/>
      <c r="U7" s="26"/>
      <c r="V7" s="26" t="s">
        <v>134</v>
      </c>
      <c r="W7" s="48"/>
      <c r="X7" s="48"/>
      <c r="Y7" s="26"/>
      <c r="Z7" s="26"/>
      <c r="AA7" s="26"/>
      <c r="AB7" s="26"/>
      <c r="AC7" s="26"/>
      <c r="AD7" s="48"/>
      <c r="AE7" s="48"/>
      <c r="AF7" s="26"/>
      <c r="AG7" s="26"/>
      <c r="AH7" s="26"/>
      <c r="AI7" s="26"/>
      <c r="AJ7" s="26"/>
      <c r="AK7" s="66">
        <f t="shared" si="0"/>
        <v>1</v>
      </c>
    </row>
    <row r="8" ht="14" customHeight="1" spans="1:37">
      <c r="A8" s="10">
        <v>7</v>
      </c>
      <c r="B8" s="9" t="s">
        <v>24</v>
      </c>
      <c r="C8" s="17" t="s">
        <v>25</v>
      </c>
      <c r="D8" s="10" t="s">
        <v>18</v>
      </c>
      <c r="E8" s="11">
        <v>42436</v>
      </c>
      <c r="F8" s="26"/>
      <c r="G8" s="26"/>
      <c r="H8" s="26" t="s">
        <v>134</v>
      </c>
      <c r="I8" s="48"/>
      <c r="J8" s="48"/>
      <c r="K8" s="26"/>
      <c r="L8" s="26"/>
      <c r="M8" s="26"/>
      <c r="N8" s="26" t="s">
        <v>134</v>
      </c>
      <c r="O8" s="26"/>
      <c r="P8" s="48"/>
      <c r="Q8" s="48"/>
      <c r="R8" s="26"/>
      <c r="S8" s="26"/>
      <c r="T8" s="26"/>
      <c r="U8" s="26"/>
      <c r="V8" s="26"/>
      <c r="W8" s="48"/>
      <c r="X8" s="48"/>
      <c r="Y8" s="26"/>
      <c r="Z8" s="26"/>
      <c r="AA8" s="26"/>
      <c r="AB8" s="26"/>
      <c r="AC8" s="26"/>
      <c r="AD8" s="48"/>
      <c r="AE8" s="48"/>
      <c r="AF8" s="26"/>
      <c r="AG8" s="26"/>
      <c r="AH8" s="26"/>
      <c r="AI8" s="26"/>
      <c r="AJ8" s="26"/>
      <c r="AK8" s="66">
        <f t="shared" si="0"/>
        <v>2</v>
      </c>
    </row>
    <row r="9" ht="14" customHeight="1" spans="1:37">
      <c r="A9" s="10">
        <v>8</v>
      </c>
      <c r="B9" s="9" t="s">
        <v>26</v>
      </c>
      <c r="C9" s="17" t="s">
        <v>27</v>
      </c>
      <c r="D9" s="10" t="s">
        <v>18</v>
      </c>
      <c r="E9" s="11">
        <v>42443</v>
      </c>
      <c r="F9" s="26"/>
      <c r="G9" s="26"/>
      <c r="H9" s="26"/>
      <c r="I9" s="48"/>
      <c r="J9" s="48"/>
      <c r="K9" s="26"/>
      <c r="L9" s="26"/>
      <c r="M9" s="26"/>
      <c r="N9" s="26"/>
      <c r="O9" s="26"/>
      <c r="P9" s="48"/>
      <c r="Q9" s="48"/>
      <c r="R9" s="26"/>
      <c r="S9" s="26"/>
      <c r="T9" s="26"/>
      <c r="U9" s="26"/>
      <c r="V9" s="26"/>
      <c r="W9" s="48"/>
      <c r="X9" s="48"/>
      <c r="Y9" s="26"/>
      <c r="Z9" s="26"/>
      <c r="AA9" s="26"/>
      <c r="AB9" s="26"/>
      <c r="AC9" s="26"/>
      <c r="AD9" s="48"/>
      <c r="AE9" s="48"/>
      <c r="AF9" s="26"/>
      <c r="AG9" s="26"/>
      <c r="AH9" s="26"/>
      <c r="AI9" s="26"/>
      <c r="AJ9" s="26"/>
      <c r="AK9" s="66">
        <f t="shared" si="0"/>
        <v>0</v>
      </c>
    </row>
    <row r="10" ht="14" customHeight="1" spans="1:37">
      <c r="A10" s="10">
        <v>9</v>
      </c>
      <c r="B10" s="9" t="s">
        <v>28</v>
      </c>
      <c r="C10" s="17" t="s">
        <v>29</v>
      </c>
      <c r="D10" s="10" t="s">
        <v>15</v>
      </c>
      <c r="E10" s="11">
        <v>42466</v>
      </c>
      <c r="F10" s="26"/>
      <c r="G10" s="26"/>
      <c r="H10" s="26" t="s">
        <v>134</v>
      </c>
      <c r="I10" s="48"/>
      <c r="J10" s="48"/>
      <c r="K10" s="26"/>
      <c r="L10" s="26"/>
      <c r="M10" s="26"/>
      <c r="N10" s="26"/>
      <c r="O10" s="26"/>
      <c r="P10" s="48"/>
      <c r="Q10" s="48"/>
      <c r="R10" s="26"/>
      <c r="S10" s="26"/>
      <c r="T10" s="26"/>
      <c r="U10" s="26"/>
      <c r="V10" s="26"/>
      <c r="W10" s="48"/>
      <c r="X10" s="48"/>
      <c r="Y10" s="26"/>
      <c r="Z10" s="26"/>
      <c r="AA10" s="26"/>
      <c r="AB10" s="26"/>
      <c r="AC10" s="26"/>
      <c r="AD10" s="48"/>
      <c r="AE10" s="48"/>
      <c r="AF10" s="26"/>
      <c r="AG10" s="26"/>
      <c r="AH10" s="26"/>
      <c r="AI10" s="26"/>
      <c r="AJ10" s="26"/>
      <c r="AK10" s="66">
        <f t="shared" si="0"/>
        <v>1</v>
      </c>
    </row>
    <row r="11" ht="14" customHeight="1" spans="1:37">
      <c r="A11" s="10">
        <v>10</v>
      </c>
      <c r="B11" s="9" t="s">
        <v>30</v>
      </c>
      <c r="C11" s="17" t="s">
        <v>31</v>
      </c>
      <c r="D11" s="10" t="s">
        <v>18</v>
      </c>
      <c r="E11" s="11">
        <v>42555</v>
      </c>
      <c r="F11" s="26"/>
      <c r="G11" s="26"/>
      <c r="H11" s="26"/>
      <c r="I11" s="48"/>
      <c r="J11" s="48"/>
      <c r="K11" s="26"/>
      <c r="L11" s="26"/>
      <c r="M11" s="26"/>
      <c r="N11" s="26"/>
      <c r="O11" s="26"/>
      <c r="P11" s="48"/>
      <c r="Q11" s="48"/>
      <c r="R11" s="26"/>
      <c r="S11" s="26"/>
      <c r="T11" s="26"/>
      <c r="U11" s="26"/>
      <c r="V11" s="26"/>
      <c r="W11" s="48"/>
      <c r="X11" s="48"/>
      <c r="Y11" s="26"/>
      <c r="Z11" s="26"/>
      <c r="AA11" s="26"/>
      <c r="AB11" s="26"/>
      <c r="AC11" s="26"/>
      <c r="AD11" s="48"/>
      <c r="AE11" s="48"/>
      <c r="AF11" s="26"/>
      <c r="AG11" s="26"/>
      <c r="AH11" s="26"/>
      <c r="AI11" s="26"/>
      <c r="AJ11" s="26"/>
      <c r="AK11" s="66">
        <f t="shared" si="0"/>
        <v>0</v>
      </c>
    </row>
    <row r="12" ht="14" customHeight="1" spans="1:42">
      <c r="A12" s="10">
        <v>11</v>
      </c>
      <c r="B12" s="9" t="s">
        <v>33</v>
      </c>
      <c r="C12" s="17" t="s">
        <v>34</v>
      </c>
      <c r="D12" s="17" t="s">
        <v>35</v>
      </c>
      <c r="E12" s="11">
        <v>42664</v>
      </c>
      <c r="F12" s="26"/>
      <c r="G12" s="26"/>
      <c r="H12" s="26"/>
      <c r="I12" s="48"/>
      <c r="J12" s="48"/>
      <c r="K12" s="26"/>
      <c r="L12" s="26"/>
      <c r="M12" s="26"/>
      <c r="N12" s="26"/>
      <c r="O12" s="26"/>
      <c r="P12" s="48"/>
      <c r="Q12" s="48"/>
      <c r="R12" s="26"/>
      <c r="S12" s="26"/>
      <c r="T12" s="26"/>
      <c r="U12" s="26"/>
      <c r="V12" s="26"/>
      <c r="W12" s="48"/>
      <c r="X12" s="48"/>
      <c r="Y12" s="26"/>
      <c r="Z12" s="26"/>
      <c r="AA12" s="26"/>
      <c r="AB12" s="26"/>
      <c r="AC12" s="26"/>
      <c r="AD12" s="48"/>
      <c r="AE12" s="48"/>
      <c r="AF12" s="26"/>
      <c r="AG12" s="26" t="s">
        <v>134</v>
      </c>
      <c r="AH12" s="26" t="s">
        <v>134</v>
      </c>
      <c r="AI12" s="26"/>
      <c r="AJ12" s="26"/>
      <c r="AK12" s="66">
        <f t="shared" si="0"/>
        <v>2</v>
      </c>
      <c r="AL12" s="61"/>
      <c r="AM12" s="61"/>
      <c r="AN12" s="61"/>
      <c r="AO12" s="61"/>
      <c r="AP12" s="61"/>
    </row>
    <row r="13" ht="14" customHeight="1" spans="1:42">
      <c r="A13" s="10">
        <v>12</v>
      </c>
      <c r="B13" s="9" t="s">
        <v>36</v>
      </c>
      <c r="C13" s="17" t="s">
        <v>37</v>
      </c>
      <c r="D13" s="10" t="s">
        <v>12</v>
      </c>
      <c r="E13" s="11">
        <v>42684</v>
      </c>
      <c r="F13" s="26"/>
      <c r="G13" s="26"/>
      <c r="H13" s="26"/>
      <c r="I13" s="48"/>
      <c r="J13" s="48"/>
      <c r="K13" s="26"/>
      <c r="L13" s="26"/>
      <c r="M13" s="26"/>
      <c r="N13" s="26" t="s">
        <v>134</v>
      </c>
      <c r="O13" s="26"/>
      <c r="P13" s="48"/>
      <c r="Q13" s="48"/>
      <c r="R13" s="26"/>
      <c r="S13" s="26"/>
      <c r="T13" s="26"/>
      <c r="U13" s="26"/>
      <c r="V13" s="26"/>
      <c r="W13" s="48"/>
      <c r="X13" s="48"/>
      <c r="Y13" s="26"/>
      <c r="Z13" s="26"/>
      <c r="AA13" s="26"/>
      <c r="AB13" s="26"/>
      <c r="AC13" s="26"/>
      <c r="AD13" s="48"/>
      <c r="AE13" s="48"/>
      <c r="AF13" s="26"/>
      <c r="AG13" s="26"/>
      <c r="AH13" s="26"/>
      <c r="AI13" s="26"/>
      <c r="AJ13" s="26"/>
      <c r="AK13" s="66">
        <f t="shared" si="0"/>
        <v>1</v>
      </c>
      <c r="AL13" s="61"/>
      <c r="AM13" s="61"/>
      <c r="AN13" s="61"/>
      <c r="AO13" s="61"/>
      <c r="AP13" s="61"/>
    </row>
    <row r="14" ht="14" customHeight="1" spans="1:42">
      <c r="A14" s="10">
        <v>13</v>
      </c>
      <c r="B14" s="9" t="s">
        <v>38</v>
      </c>
      <c r="C14" s="17" t="s">
        <v>39</v>
      </c>
      <c r="D14" s="17" t="s">
        <v>35</v>
      </c>
      <c r="E14" s="11">
        <v>42844</v>
      </c>
      <c r="F14" s="26"/>
      <c r="G14" s="26"/>
      <c r="H14" s="26"/>
      <c r="I14" s="48"/>
      <c r="J14" s="48"/>
      <c r="K14" s="26"/>
      <c r="L14" s="26"/>
      <c r="M14" s="26"/>
      <c r="N14" s="26"/>
      <c r="O14" s="26"/>
      <c r="P14" s="48"/>
      <c r="Q14" s="48"/>
      <c r="R14" s="26"/>
      <c r="S14" s="26"/>
      <c r="T14" s="26"/>
      <c r="U14" s="26"/>
      <c r="V14" s="26"/>
      <c r="W14" s="48"/>
      <c r="X14" s="48"/>
      <c r="Y14" s="26"/>
      <c r="Z14" s="26" t="s">
        <v>134</v>
      </c>
      <c r="AA14" s="26"/>
      <c r="AB14" s="26"/>
      <c r="AC14" s="26"/>
      <c r="AD14" s="48"/>
      <c r="AE14" s="48"/>
      <c r="AF14" s="26"/>
      <c r="AG14" s="26" t="s">
        <v>134</v>
      </c>
      <c r="AH14" s="26" t="s">
        <v>134</v>
      </c>
      <c r="AI14" s="26"/>
      <c r="AJ14" s="26"/>
      <c r="AK14" s="66">
        <f t="shared" si="0"/>
        <v>3</v>
      </c>
      <c r="AL14" s="61"/>
      <c r="AM14" s="61"/>
      <c r="AN14" s="61"/>
      <c r="AO14" s="61"/>
      <c r="AP14" s="61"/>
    </row>
    <row r="15" ht="14" customHeight="1" spans="1:37">
      <c r="A15" s="10">
        <v>14</v>
      </c>
      <c r="B15" s="9" t="s">
        <v>40</v>
      </c>
      <c r="C15" s="17" t="s">
        <v>41</v>
      </c>
      <c r="D15" s="10" t="s">
        <v>18</v>
      </c>
      <c r="E15" s="11">
        <v>42898</v>
      </c>
      <c r="F15" s="26"/>
      <c r="G15" s="26"/>
      <c r="H15" s="26"/>
      <c r="I15" s="48"/>
      <c r="J15" s="48"/>
      <c r="K15" s="26"/>
      <c r="L15" s="26"/>
      <c r="M15" s="26"/>
      <c r="N15" s="26"/>
      <c r="O15" s="26"/>
      <c r="P15" s="48"/>
      <c r="Q15" s="48"/>
      <c r="R15" s="26"/>
      <c r="S15" s="26"/>
      <c r="T15" s="26"/>
      <c r="U15" s="26"/>
      <c r="V15" s="26"/>
      <c r="W15" s="48"/>
      <c r="X15" s="48"/>
      <c r="Y15" s="26"/>
      <c r="Z15" s="26"/>
      <c r="AA15" s="26"/>
      <c r="AB15" s="26"/>
      <c r="AC15" s="26"/>
      <c r="AD15" s="48"/>
      <c r="AE15" s="48"/>
      <c r="AF15" s="26"/>
      <c r="AG15" s="26"/>
      <c r="AH15" s="26"/>
      <c r="AI15" s="26"/>
      <c r="AJ15" s="26"/>
      <c r="AK15" s="66">
        <f t="shared" si="0"/>
        <v>0</v>
      </c>
    </row>
    <row r="16" ht="14" customHeight="1" spans="1:37">
      <c r="A16" s="10">
        <v>15</v>
      </c>
      <c r="B16" s="9" t="s">
        <v>42</v>
      </c>
      <c r="C16" s="17" t="s">
        <v>43</v>
      </c>
      <c r="D16" s="10" t="s">
        <v>44</v>
      </c>
      <c r="E16" s="11">
        <v>42919</v>
      </c>
      <c r="F16" s="26"/>
      <c r="G16" s="26" t="s">
        <v>134</v>
      </c>
      <c r="H16" s="26"/>
      <c r="I16" s="48"/>
      <c r="J16" s="48"/>
      <c r="K16" s="26"/>
      <c r="L16" s="26"/>
      <c r="M16" s="26"/>
      <c r="N16" s="26"/>
      <c r="O16" s="26"/>
      <c r="P16" s="48"/>
      <c r="Q16" s="48"/>
      <c r="R16" s="26"/>
      <c r="S16" s="26"/>
      <c r="T16" s="26"/>
      <c r="U16" s="26"/>
      <c r="V16" s="26"/>
      <c r="W16" s="48"/>
      <c r="X16" s="48"/>
      <c r="Y16" s="26"/>
      <c r="Z16" s="26"/>
      <c r="AA16" s="26" t="s">
        <v>134</v>
      </c>
      <c r="AB16" s="26"/>
      <c r="AC16" s="26"/>
      <c r="AD16" s="48"/>
      <c r="AE16" s="48"/>
      <c r="AF16" s="26"/>
      <c r="AG16" s="26"/>
      <c r="AH16" s="26"/>
      <c r="AI16" s="26"/>
      <c r="AJ16" s="26"/>
      <c r="AK16" s="66">
        <f t="shared" si="0"/>
        <v>2</v>
      </c>
    </row>
    <row r="17" ht="14" customHeight="1" spans="1:37">
      <c r="A17" s="10">
        <v>16</v>
      </c>
      <c r="B17" s="9" t="s">
        <v>45</v>
      </c>
      <c r="C17" s="17" t="s">
        <v>46</v>
      </c>
      <c r="D17" s="17" t="s">
        <v>18</v>
      </c>
      <c r="E17" s="18">
        <v>42989</v>
      </c>
      <c r="F17" s="26"/>
      <c r="G17" s="26"/>
      <c r="H17" s="26"/>
      <c r="I17" s="48"/>
      <c r="J17" s="48"/>
      <c r="K17" s="26"/>
      <c r="L17" s="26"/>
      <c r="M17" s="26"/>
      <c r="N17" s="26"/>
      <c r="O17" s="26"/>
      <c r="P17" s="48"/>
      <c r="Q17" s="48"/>
      <c r="R17" s="26"/>
      <c r="S17" s="26"/>
      <c r="T17" s="26"/>
      <c r="U17" s="26"/>
      <c r="V17" s="26"/>
      <c r="W17" s="48"/>
      <c r="X17" s="48"/>
      <c r="Y17" s="26"/>
      <c r="Z17" s="26"/>
      <c r="AA17" s="26"/>
      <c r="AB17" s="26"/>
      <c r="AC17" s="26"/>
      <c r="AD17" s="48"/>
      <c r="AE17" s="48"/>
      <c r="AF17" s="26"/>
      <c r="AG17" s="26"/>
      <c r="AH17" s="26"/>
      <c r="AI17" s="26"/>
      <c r="AJ17" s="26"/>
      <c r="AK17" s="66">
        <f t="shared" si="0"/>
        <v>0</v>
      </c>
    </row>
    <row r="18" ht="14" customHeight="1" spans="1:37">
      <c r="A18" s="10">
        <v>17</v>
      </c>
      <c r="B18" s="9" t="s">
        <v>47</v>
      </c>
      <c r="C18" s="17" t="s">
        <v>48</v>
      </c>
      <c r="D18" s="17" t="s">
        <v>35</v>
      </c>
      <c r="E18" s="18">
        <v>42989</v>
      </c>
      <c r="F18" s="26"/>
      <c r="G18" s="26"/>
      <c r="H18" s="26"/>
      <c r="I18" s="48"/>
      <c r="J18" s="48"/>
      <c r="K18" s="26"/>
      <c r="L18" s="26"/>
      <c r="M18" s="26"/>
      <c r="N18" s="26"/>
      <c r="O18" s="26"/>
      <c r="P18" s="48"/>
      <c r="Q18" s="48"/>
      <c r="R18" s="26"/>
      <c r="S18" s="26"/>
      <c r="T18" s="26"/>
      <c r="U18" s="26"/>
      <c r="V18" s="26"/>
      <c r="W18" s="48"/>
      <c r="X18" s="48"/>
      <c r="Y18" s="26"/>
      <c r="Z18" s="26"/>
      <c r="AA18" s="26"/>
      <c r="AB18" s="26"/>
      <c r="AC18" s="26"/>
      <c r="AD18" s="48"/>
      <c r="AE18" s="48"/>
      <c r="AF18" s="26"/>
      <c r="AG18" s="26"/>
      <c r="AH18" s="26"/>
      <c r="AI18" s="26"/>
      <c r="AJ18" s="26"/>
      <c r="AK18" s="66">
        <f t="shared" si="0"/>
        <v>0</v>
      </c>
    </row>
    <row r="19" ht="14" customHeight="1" spans="1:37">
      <c r="A19" s="10">
        <v>18</v>
      </c>
      <c r="B19" s="9" t="s">
        <v>49</v>
      </c>
      <c r="C19" s="17" t="s">
        <v>50</v>
      </c>
      <c r="D19" s="10" t="s">
        <v>44</v>
      </c>
      <c r="E19" s="11">
        <v>43025</v>
      </c>
      <c r="F19" s="26"/>
      <c r="G19" s="26"/>
      <c r="H19" s="26"/>
      <c r="I19" s="48"/>
      <c r="J19" s="48"/>
      <c r="K19" s="26"/>
      <c r="L19" s="26"/>
      <c r="M19" s="26"/>
      <c r="N19" s="26"/>
      <c r="O19" s="26" t="s">
        <v>134</v>
      </c>
      <c r="P19" s="48"/>
      <c r="Q19" s="48"/>
      <c r="R19" s="26"/>
      <c r="S19" s="26"/>
      <c r="T19" s="26"/>
      <c r="U19" s="26"/>
      <c r="V19" s="26"/>
      <c r="W19" s="48"/>
      <c r="X19" s="48"/>
      <c r="Y19" s="26"/>
      <c r="Z19" s="26"/>
      <c r="AA19" s="26"/>
      <c r="AB19" s="26"/>
      <c r="AC19" s="26"/>
      <c r="AD19" s="48"/>
      <c r="AE19" s="48"/>
      <c r="AF19" s="26"/>
      <c r="AG19" s="26"/>
      <c r="AH19" s="26"/>
      <c r="AI19" s="26"/>
      <c r="AJ19" s="26"/>
      <c r="AK19" s="66">
        <f t="shared" si="0"/>
        <v>1</v>
      </c>
    </row>
    <row r="20" ht="14" customHeight="1" spans="1:37">
      <c r="A20" s="10">
        <v>19</v>
      </c>
      <c r="B20" s="9" t="s">
        <v>51</v>
      </c>
      <c r="C20" s="17" t="s">
        <v>52</v>
      </c>
      <c r="D20" s="10" t="s">
        <v>53</v>
      </c>
      <c r="E20" s="11">
        <v>43026</v>
      </c>
      <c r="F20" s="26"/>
      <c r="G20" s="26"/>
      <c r="H20" s="26"/>
      <c r="I20" s="48"/>
      <c r="J20" s="48"/>
      <c r="K20" s="26"/>
      <c r="L20" s="26"/>
      <c r="M20" s="26"/>
      <c r="N20" s="26"/>
      <c r="O20" s="26"/>
      <c r="P20" s="48"/>
      <c r="Q20" s="48"/>
      <c r="R20" s="26"/>
      <c r="S20" s="26"/>
      <c r="T20" s="26"/>
      <c r="U20" s="26"/>
      <c r="V20" s="26"/>
      <c r="W20" s="48"/>
      <c r="X20" s="48"/>
      <c r="Y20" s="26"/>
      <c r="Z20" s="26"/>
      <c r="AA20" s="26"/>
      <c r="AB20" s="26"/>
      <c r="AC20" s="26"/>
      <c r="AD20" s="48"/>
      <c r="AE20" s="48"/>
      <c r="AF20" s="26"/>
      <c r="AG20" s="26"/>
      <c r="AH20" s="26"/>
      <c r="AI20" s="26"/>
      <c r="AJ20" s="26"/>
      <c r="AK20" s="66">
        <f t="shared" si="0"/>
        <v>0</v>
      </c>
    </row>
    <row r="21" ht="14" customHeight="1" spans="1:37">
      <c r="A21" s="10">
        <v>20</v>
      </c>
      <c r="B21" s="9" t="s">
        <v>54</v>
      </c>
      <c r="C21" s="17" t="s">
        <v>55</v>
      </c>
      <c r="D21" s="10" t="s">
        <v>18</v>
      </c>
      <c r="E21" s="18">
        <v>43040</v>
      </c>
      <c r="F21" s="26"/>
      <c r="G21" s="26"/>
      <c r="H21" s="26"/>
      <c r="I21" s="48"/>
      <c r="J21" s="48"/>
      <c r="K21" s="26"/>
      <c r="L21" s="26"/>
      <c r="M21" s="26"/>
      <c r="N21" s="26" t="s">
        <v>134</v>
      </c>
      <c r="O21" s="26"/>
      <c r="P21" s="48"/>
      <c r="Q21" s="48"/>
      <c r="R21" s="26"/>
      <c r="S21" s="26"/>
      <c r="T21" s="26"/>
      <c r="U21" s="26"/>
      <c r="V21" s="26"/>
      <c r="W21" s="48"/>
      <c r="X21" s="48"/>
      <c r="Y21" s="26"/>
      <c r="Z21" s="26"/>
      <c r="AA21" s="26"/>
      <c r="AB21" s="26"/>
      <c r="AC21" s="26"/>
      <c r="AD21" s="48"/>
      <c r="AE21" s="48"/>
      <c r="AF21" s="26"/>
      <c r="AG21" s="26"/>
      <c r="AH21" s="26"/>
      <c r="AI21" s="26"/>
      <c r="AJ21" s="26"/>
      <c r="AK21" s="66">
        <f t="shared" si="0"/>
        <v>1</v>
      </c>
    </row>
    <row r="22" ht="14" customHeight="1" spans="1:37">
      <c r="A22" s="10">
        <v>21</v>
      </c>
      <c r="B22" s="9" t="s">
        <v>56</v>
      </c>
      <c r="C22" s="17" t="s">
        <v>57</v>
      </c>
      <c r="D22" s="10" t="s">
        <v>18</v>
      </c>
      <c r="E22" s="19">
        <v>43066</v>
      </c>
      <c r="F22" s="26"/>
      <c r="G22" s="26"/>
      <c r="H22" s="26"/>
      <c r="I22" s="48"/>
      <c r="J22" s="48"/>
      <c r="K22" s="26"/>
      <c r="L22" s="26"/>
      <c r="M22" s="26"/>
      <c r="N22" s="26"/>
      <c r="O22" s="26"/>
      <c r="P22" s="48"/>
      <c r="Q22" s="48"/>
      <c r="R22" s="26"/>
      <c r="S22" s="26"/>
      <c r="T22" s="26"/>
      <c r="U22" s="26"/>
      <c r="V22" s="26"/>
      <c r="W22" s="48"/>
      <c r="X22" s="48"/>
      <c r="Y22" s="26"/>
      <c r="Z22" s="26"/>
      <c r="AA22" s="26"/>
      <c r="AB22" s="26"/>
      <c r="AC22" s="26"/>
      <c r="AD22" s="48"/>
      <c r="AE22" s="48"/>
      <c r="AF22" s="26"/>
      <c r="AG22" s="26"/>
      <c r="AH22" s="26"/>
      <c r="AI22" s="26"/>
      <c r="AJ22" s="26"/>
      <c r="AK22" s="66">
        <f t="shared" si="0"/>
        <v>0</v>
      </c>
    </row>
    <row r="23" ht="14" customHeight="1" spans="1:37">
      <c r="A23" s="10">
        <v>22</v>
      </c>
      <c r="B23" s="9" t="s">
        <v>58</v>
      </c>
      <c r="C23" s="17" t="s">
        <v>59</v>
      </c>
      <c r="D23" s="10" t="s">
        <v>18</v>
      </c>
      <c r="E23" s="11">
        <v>43122</v>
      </c>
      <c r="F23" s="26"/>
      <c r="G23" s="26"/>
      <c r="H23" s="26"/>
      <c r="I23" s="48"/>
      <c r="J23" s="48"/>
      <c r="K23" s="26"/>
      <c r="L23" s="26"/>
      <c r="M23" s="26"/>
      <c r="N23" s="26"/>
      <c r="O23" s="26"/>
      <c r="P23" s="48"/>
      <c r="Q23" s="48"/>
      <c r="R23" s="26"/>
      <c r="S23" s="26"/>
      <c r="T23" s="26"/>
      <c r="U23" s="26"/>
      <c r="V23" s="26"/>
      <c r="W23" s="48"/>
      <c r="X23" s="48"/>
      <c r="Y23" s="26"/>
      <c r="Z23" s="26"/>
      <c r="AA23" s="26"/>
      <c r="AB23" s="26"/>
      <c r="AC23" s="26"/>
      <c r="AD23" s="48"/>
      <c r="AE23" s="48"/>
      <c r="AF23" s="26"/>
      <c r="AG23" s="26"/>
      <c r="AH23" s="26"/>
      <c r="AI23" s="26"/>
      <c r="AJ23" s="26"/>
      <c r="AK23" s="66">
        <f t="shared" si="0"/>
        <v>0</v>
      </c>
    </row>
    <row r="24" ht="14" customHeight="1" spans="1:37">
      <c r="A24" s="10">
        <v>23</v>
      </c>
      <c r="B24" s="9" t="s">
        <v>60</v>
      </c>
      <c r="C24" s="17" t="s">
        <v>61</v>
      </c>
      <c r="D24" s="10" t="s">
        <v>18</v>
      </c>
      <c r="E24" s="11">
        <v>43125</v>
      </c>
      <c r="F24" s="26"/>
      <c r="G24" s="26"/>
      <c r="H24" s="26"/>
      <c r="I24" s="48"/>
      <c r="J24" s="48"/>
      <c r="K24" s="26"/>
      <c r="L24" s="26"/>
      <c r="M24" s="26"/>
      <c r="N24" s="26"/>
      <c r="O24" s="26"/>
      <c r="P24" s="48"/>
      <c r="Q24" s="48"/>
      <c r="R24" s="26"/>
      <c r="S24" s="26"/>
      <c r="T24" s="26"/>
      <c r="U24" s="26"/>
      <c r="V24" s="26"/>
      <c r="W24" s="48"/>
      <c r="X24" s="48"/>
      <c r="Y24" s="26"/>
      <c r="Z24" s="26"/>
      <c r="AA24" s="26"/>
      <c r="AB24" s="26"/>
      <c r="AC24" s="26"/>
      <c r="AD24" s="48"/>
      <c r="AE24" s="48"/>
      <c r="AF24" s="26"/>
      <c r="AG24" s="26"/>
      <c r="AH24" s="26"/>
      <c r="AI24" s="26" t="s">
        <v>134</v>
      </c>
      <c r="AJ24" s="26"/>
      <c r="AK24" s="66">
        <f t="shared" si="0"/>
        <v>1</v>
      </c>
    </row>
    <row r="25" ht="14" customHeight="1" spans="1:37">
      <c r="A25" s="10">
        <v>24</v>
      </c>
      <c r="B25" s="9" t="s">
        <v>62</v>
      </c>
      <c r="C25" s="17" t="s">
        <v>63</v>
      </c>
      <c r="D25" s="10" t="s">
        <v>18</v>
      </c>
      <c r="E25" s="19">
        <v>43166</v>
      </c>
      <c r="F25" s="26"/>
      <c r="G25" s="26"/>
      <c r="H25" s="26"/>
      <c r="I25" s="48"/>
      <c r="J25" s="48"/>
      <c r="K25" s="26"/>
      <c r="L25" s="26"/>
      <c r="M25" s="26"/>
      <c r="N25" s="26"/>
      <c r="O25" s="26"/>
      <c r="P25" s="48"/>
      <c r="Q25" s="48"/>
      <c r="R25" s="26"/>
      <c r="S25" s="26"/>
      <c r="T25" s="26"/>
      <c r="U25" s="26"/>
      <c r="V25" s="26"/>
      <c r="W25" s="48"/>
      <c r="X25" s="48"/>
      <c r="Y25" s="26"/>
      <c r="Z25" s="26"/>
      <c r="AA25" s="26"/>
      <c r="AB25" s="26"/>
      <c r="AC25" s="26"/>
      <c r="AD25" s="48"/>
      <c r="AE25" s="48"/>
      <c r="AF25" s="26"/>
      <c r="AG25" s="26"/>
      <c r="AH25" s="26"/>
      <c r="AI25" s="26"/>
      <c r="AJ25" s="26"/>
      <c r="AK25" s="66">
        <f t="shared" si="0"/>
        <v>0</v>
      </c>
    </row>
    <row r="26" ht="14" customHeight="1" spans="1:37">
      <c r="A26" s="10">
        <v>25</v>
      </c>
      <c r="B26" s="9" t="s">
        <v>64</v>
      </c>
      <c r="C26" s="17" t="s">
        <v>65</v>
      </c>
      <c r="D26" s="10" t="s">
        <v>53</v>
      </c>
      <c r="E26" s="19">
        <v>43178</v>
      </c>
      <c r="F26" s="26"/>
      <c r="G26" s="26"/>
      <c r="H26" s="26"/>
      <c r="I26" s="48"/>
      <c r="J26" s="48"/>
      <c r="K26" s="26"/>
      <c r="L26" s="26"/>
      <c r="M26" s="26"/>
      <c r="N26" s="26"/>
      <c r="O26" s="26"/>
      <c r="P26" s="48"/>
      <c r="Q26" s="48"/>
      <c r="R26" s="26"/>
      <c r="S26" s="26"/>
      <c r="T26" s="26"/>
      <c r="U26" s="26"/>
      <c r="V26" s="26"/>
      <c r="W26" s="48"/>
      <c r="X26" s="48"/>
      <c r="Y26" s="26"/>
      <c r="Z26" s="26"/>
      <c r="AA26" s="26"/>
      <c r="AB26" s="26"/>
      <c r="AC26" s="26"/>
      <c r="AD26" s="48"/>
      <c r="AE26" s="48"/>
      <c r="AF26" s="26"/>
      <c r="AG26" s="26"/>
      <c r="AH26" s="26"/>
      <c r="AI26" s="26"/>
      <c r="AJ26" s="26"/>
      <c r="AK26" s="66">
        <f t="shared" si="0"/>
        <v>0</v>
      </c>
    </row>
    <row r="27" ht="14" customHeight="1" spans="1:37">
      <c r="A27" s="10">
        <v>26</v>
      </c>
      <c r="B27" s="9" t="s">
        <v>66</v>
      </c>
      <c r="C27" s="17" t="s">
        <v>67</v>
      </c>
      <c r="D27" s="10" t="s">
        <v>18</v>
      </c>
      <c r="E27" s="19">
        <v>43178</v>
      </c>
      <c r="F27" s="26"/>
      <c r="G27" s="26"/>
      <c r="H27" s="26"/>
      <c r="I27" s="48"/>
      <c r="J27" s="48"/>
      <c r="K27" s="26"/>
      <c r="L27" s="26"/>
      <c r="M27" s="26"/>
      <c r="N27" s="26"/>
      <c r="O27" s="26"/>
      <c r="P27" s="48"/>
      <c r="Q27" s="48"/>
      <c r="R27" s="26"/>
      <c r="S27" s="26" t="s">
        <v>134</v>
      </c>
      <c r="T27" s="26"/>
      <c r="U27" s="26"/>
      <c r="V27" s="26"/>
      <c r="W27" s="48"/>
      <c r="X27" s="48"/>
      <c r="Y27" s="26"/>
      <c r="Z27" s="26"/>
      <c r="AA27" s="26"/>
      <c r="AB27" s="26"/>
      <c r="AC27" s="26"/>
      <c r="AD27" s="48"/>
      <c r="AE27" s="48"/>
      <c r="AF27" s="26"/>
      <c r="AG27" s="26"/>
      <c r="AH27" s="26"/>
      <c r="AI27" s="26"/>
      <c r="AJ27" s="26"/>
      <c r="AK27" s="66">
        <f t="shared" si="0"/>
        <v>1</v>
      </c>
    </row>
    <row r="28" ht="14" customHeight="1" spans="1:37">
      <c r="A28" s="10">
        <v>27</v>
      </c>
      <c r="B28" s="9" t="s">
        <v>68</v>
      </c>
      <c r="C28" s="17" t="s">
        <v>69</v>
      </c>
      <c r="D28" s="10" t="s">
        <v>18</v>
      </c>
      <c r="E28" s="19">
        <v>43181</v>
      </c>
      <c r="F28" s="26"/>
      <c r="G28" s="26"/>
      <c r="H28" s="26"/>
      <c r="I28" s="48"/>
      <c r="J28" s="48"/>
      <c r="K28" s="26"/>
      <c r="L28" s="26"/>
      <c r="M28" s="26"/>
      <c r="N28" s="26"/>
      <c r="O28" s="26"/>
      <c r="P28" s="48"/>
      <c r="Q28" s="48"/>
      <c r="R28" s="26"/>
      <c r="S28" s="26"/>
      <c r="T28" s="26"/>
      <c r="U28" s="26"/>
      <c r="V28" s="26"/>
      <c r="W28" s="48"/>
      <c r="X28" s="48"/>
      <c r="Y28" s="26"/>
      <c r="Z28" s="26"/>
      <c r="AA28" s="26"/>
      <c r="AB28" s="26"/>
      <c r="AC28" s="26"/>
      <c r="AD28" s="48"/>
      <c r="AE28" s="48"/>
      <c r="AF28" s="26"/>
      <c r="AG28" s="26"/>
      <c r="AH28" s="26"/>
      <c r="AI28" s="26"/>
      <c r="AJ28" s="26"/>
      <c r="AK28" s="66">
        <f t="shared" si="0"/>
        <v>0</v>
      </c>
    </row>
    <row r="29" ht="14" customHeight="1" spans="1:37">
      <c r="A29" s="10">
        <v>28</v>
      </c>
      <c r="B29" s="9" t="s">
        <v>70</v>
      </c>
      <c r="C29" s="17" t="s">
        <v>71</v>
      </c>
      <c r="D29" s="10" t="s">
        <v>12</v>
      </c>
      <c r="E29" s="19">
        <v>43188</v>
      </c>
      <c r="F29" s="26"/>
      <c r="G29" s="26"/>
      <c r="H29" s="26"/>
      <c r="I29" s="48"/>
      <c r="J29" s="48"/>
      <c r="K29" s="26"/>
      <c r="L29" s="26"/>
      <c r="M29" s="26"/>
      <c r="N29" s="26"/>
      <c r="O29" s="26"/>
      <c r="P29" s="48"/>
      <c r="Q29" s="48"/>
      <c r="R29" s="26"/>
      <c r="S29" s="26"/>
      <c r="T29" s="26"/>
      <c r="U29" s="26"/>
      <c r="V29" s="26"/>
      <c r="W29" s="48"/>
      <c r="X29" s="48"/>
      <c r="Y29" s="26" t="s">
        <v>134</v>
      </c>
      <c r="Z29" s="26"/>
      <c r="AA29" s="26"/>
      <c r="AB29" s="26"/>
      <c r="AC29" s="26"/>
      <c r="AD29" s="48"/>
      <c r="AE29" s="48"/>
      <c r="AF29" s="26" t="s">
        <v>134</v>
      </c>
      <c r="AG29" s="26"/>
      <c r="AH29" s="26"/>
      <c r="AI29" s="26"/>
      <c r="AJ29" s="26"/>
      <c r="AK29" s="66">
        <f t="shared" si="0"/>
        <v>2</v>
      </c>
    </row>
    <row r="30" ht="14" customHeight="1" spans="1:37">
      <c r="A30" s="10">
        <v>29</v>
      </c>
      <c r="B30" s="9" t="s">
        <v>72</v>
      </c>
      <c r="C30" s="17" t="s">
        <v>73</v>
      </c>
      <c r="D30" s="10" t="s">
        <v>18</v>
      </c>
      <c r="E30" s="19">
        <v>43206</v>
      </c>
      <c r="F30" s="26"/>
      <c r="G30" s="26"/>
      <c r="H30" s="26"/>
      <c r="I30" s="48"/>
      <c r="J30" s="48"/>
      <c r="K30" s="26"/>
      <c r="L30" s="26"/>
      <c r="M30" s="26"/>
      <c r="N30" s="26"/>
      <c r="O30" s="26"/>
      <c r="P30" s="48"/>
      <c r="Q30" s="48"/>
      <c r="R30" s="26"/>
      <c r="S30" s="26"/>
      <c r="T30" s="26"/>
      <c r="U30" s="26"/>
      <c r="V30" s="26"/>
      <c r="W30" s="48"/>
      <c r="X30" s="48"/>
      <c r="Y30" s="26"/>
      <c r="Z30" s="26"/>
      <c r="AA30" s="26"/>
      <c r="AB30" s="26"/>
      <c r="AC30" s="26"/>
      <c r="AD30" s="48"/>
      <c r="AE30" s="48"/>
      <c r="AF30" s="26" t="s">
        <v>134</v>
      </c>
      <c r="AG30" s="26"/>
      <c r="AH30" s="26"/>
      <c r="AI30" s="26"/>
      <c r="AJ30" s="26"/>
      <c r="AK30" s="66">
        <f t="shared" si="0"/>
        <v>1</v>
      </c>
    </row>
    <row r="31" ht="14" customHeight="1" spans="1:37">
      <c r="A31" s="10">
        <v>30</v>
      </c>
      <c r="B31" s="9" t="s">
        <v>74</v>
      </c>
      <c r="C31" s="17" t="s">
        <v>75</v>
      </c>
      <c r="D31" s="10" t="s">
        <v>9</v>
      </c>
      <c r="E31" s="19">
        <v>43206</v>
      </c>
      <c r="F31" s="26"/>
      <c r="G31" s="26"/>
      <c r="H31" s="26"/>
      <c r="I31" s="48"/>
      <c r="J31" s="48"/>
      <c r="K31" s="26"/>
      <c r="L31" s="26"/>
      <c r="M31" s="26"/>
      <c r="N31" s="26"/>
      <c r="O31" s="26"/>
      <c r="P31" s="48"/>
      <c r="Q31" s="48"/>
      <c r="R31" s="26"/>
      <c r="S31" s="26"/>
      <c r="T31" s="26"/>
      <c r="U31" s="26"/>
      <c r="V31" s="26"/>
      <c r="W31" s="48"/>
      <c r="X31" s="48"/>
      <c r="Y31" s="26"/>
      <c r="Z31" s="26"/>
      <c r="AA31" s="26"/>
      <c r="AB31" s="26"/>
      <c r="AC31" s="26"/>
      <c r="AD31" s="48"/>
      <c r="AE31" s="48"/>
      <c r="AF31" s="26"/>
      <c r="AG31" s="26"/>
      <c r="AH31" s="26"/>
      <c r="AI31" s="26"/>
      <c r="AJ31" s="26"/>
      <c r="AK31" s="66">
        <f t="shared" si="0"/>
        <v>0</v>
      </c>
    </row>
    <row r="32" ht="14" customHeight="1" spans="1:37">
      <c r="A32" s="10">
        <v>31</v>
      </c>
      <c r="B32" s="9" t="s">
        <v>76</v>
      </c>
      <c r="C32" s="17" t="s">
        <v>77</v>
      </c>
      <c r="D32" s="16" t="s">
        <v>12</v>
      </c>
      <c r="E32" s="19">
        <v>43215</v>
      </c>
      <c r="F32" s="26"/>
      <c r="G32" s="26"/>
      <c r="H32" s="26"/>
      <c r="I32" s="48"/>
      <c r="J32" s="48"/>
      <c r="K32" s="26"/>
      <c r="L32" s="26"/>
      <c r="M32" s="26"/>
      <c r="N32" s="26"/>
      <c r="O32" s="26"/>
      <c r="P32" s="48"/>
      <c r="Q32" s="48"/>
      <c r="R32" s="26"/>
      <c r="S32" s="26"/>
      <c r="T32" s="26"/>
      <c r="U32" s="26"/>
      <c r="V32" s="26"/>
      <c r="W32" s="48"/>
      <c r="X32" s="48"/>
      <c r="Y32" s="26"/>
      <c r="Z32" s="26"/>
      <c r="AA32" s="26"/>
      <c r="AB32" s="26"/>
      <c r="AC32" s="26"/>
      <c r="AD32" s="48"/>
      <c r="AE32" s="48"/>
      <c r="AF32" s="26"/>
      <c r="AG32" s="26"/>
      <c r="AH32" s="26"/>
      <c r="AI32" s="26"/>
      <c r="AJ32" s="26"/>
      <c r="AK32" s="66">
        <f t="shared" si="0"/>
        <v>0</v>
      </c>
    </row>
    <row r="33" ht="14" customHeight="1" spans="1:37">
      <c r="A33" s="10">
        <v>32</v>
      </c>
      <c r="B33" s="9" t="s">
        <v>78</v>
      </c>
      <c r="C33" s="17" t="s">
        <v>79</v>
      </c>
      <c r="D33" s="10" t="s">
        <v>35</v>
      </c>
      <c r="E33" s="19">
        <v>43248</v>
      </c>
      <c r="F33" s="26"/>
      <c r="G33" s="26"/>
      <c r="H33" s="26"/>
      <c r="I33" s="48"/>
      <c r="J33" s="48"/>
      <c r="K33" s="26"/>
      <c r="L33" s="26"/>
      <c r="M33" s="26"/>
      <c r="N33" s="26"/>
      <c r="O33" s="26"/>
      <c r="P33" s="48"/>
      <c r="Q33" s="48"/>
      <c r="R33" s="26"/>
      <c r="S33" s="26"/>
      <c r="T33" s="26"/>
      <c r="U33" s="26" t="s">
        <v>134</v>
      </c>
      <c r="V33" s="26"/>
      <c r="W33" s="48"/>
      <c r="X33" s="48"/>
      <c r="Y33" s="26"/>
      <c r="Z33" s="26"/>
      <c r="AA33" s="26"/>
      <c r="AB33" s="26"/>
      <c r="AC33" s="26"/>
      <c r="AD33" s="48"/>
      <c r="AE33" s="48"/>
      <c r="AF33" s="26"/>
      <c r="AG33" s="26"/>
      <c r="AH33" s="26"/>
      <c r="AI33" s="26" t="s">
        <v>134</v>
      </c>
      <c r="AJ33" s="26"/>
      <c r="AK33" s="66">
        <f t="shared" si="0"/>
        <v>2</v>
      </c>
    </row>
    <row r="34" ht="14" customHeight="1" spans="1:37">
      <c r="A34" s="10">
        <v>33</v>
      </c>
      <c r="B34" s="9" t="s">
        <v>80</v>
      </c>
      <c r="C34" s="17" t="s">
        <v>81</v>
      </c>
      <c r="D34" s="16" t="s">
        <v>18</v>
      </c>
      <c r="E34" s="19">
        <v>43248</v>
      </c>
      <c r="F34" s="26"/>
      <c r="G34" s="26"/>
      <c r="H34" s="26"/>
      <c r="I34" s="48"/>
      <c r="J34" s="48"/>
      <c r="K34" s="26"/>
      <c r="L34" s="26"/>
      <c r="M34" s="26"/>
      <c r="N34" s="26"/>
      <c r="O34" s="26"/>
      <c r="P34" s="48"/>
      <c r="Q34" s="48"/>
      <c r="R34" s="26"/>
      <c r="S34" s="26"/>
      <c r="T34" s="26"/>
      <c r="U34" s="26"/>
      <c r="V34" s="26"/>
      <c r="W34" s="48"/>
      <c r="X34" s="48"/>
      <c r="Y34" s="26"/>
      <c r="Z34" s="26"/>
      <c r="AA34" s="26"/>
      <c r="AB34" s="26"/>
      <c r="AC34" s="26"/>
      <c r="AD34" s="48"/>
      <c r="AE34" s="48"/>
      <c r="AF34" s="26"/>
      <c r="AG34" s="26"/>
      <c r="AH34" s="26"/>
      <c r="AI34" s="26"/>
      <c r="AJ34" s="26"/>
      <c r="AK34" s="66">
        <f t="shared" si="0"/>
        <v>0</v>
      </c>
    </row>
    <row r="35" ht="14" customHeight="1" spans="1:37">
      <c r="A35" s="10">
        <v>34</v>
      </c>
      <c r="B35" s="9" t="s">
        <v>82</v>
      </c>
      <c r="C35" s="17" t="s">
        <v>83</v>
      </c>
      <c r="D35" s="10" t="s">
        <v>9</v>
      </c>
      <c r="E35" s="19">
        <v>43290</v>
      </c>
      <c r="F35" s="26"/>
      <c r="G35" s="26"/>
      <c r="H35" s="26"/>
      <c r="I35" s="48"/>
      <c r="J35" s="48"/>
      <c r="K35" s="26"/>
      <c r="L35" s="26"/>
      <c r="M35" s="26"/>
      <c r="N35" s="26"/>
      <c r="O35" s="26"/>
      <c r="P35" s="48"/>
      <c r="Q35" s="48"/>
      <c r="R35" s="26"/>
      <c r="S35" s="26"/>
      <c r="T35" s="26"/>
      <c r="U35" s="26"/>
      <c r="V35" s="26"/>
      <c r="W35" s="48"/>
      <c r="X35" s="48"/>
      <c r="Y35" s="26"/>
      <c r="Z35" s="26"/>
      <c r="AA35" s="26"/>
      <c r="AB35" s="26"/>
      <c r="AC35" s="26"/>
      <c r="AD35" s="48"/>
      <c r="AE35" s="48"/>
      <c r="AF35" s="26"/>
      <c r="AG35" s="26"/>
      <c r="AH35" s="26"/>
      <c r="AI35" s="26"/>
      <c r="AJ35" s="26"/>
      <c r="AK35" s="66">
        <f t="shared" ref="AK35:AK54" si="1">COUNTIF(F35:AJ35,"&lt;&gt;")</f>
        <v>0</v>
      </c>
    </row>
    <row r="36" ht="14" customHeight="1" spans="1:37">
      <c r="A36" s="10">
        <v>35</v>
      </c>
      <c r="B36" s="9" t="s">
        <v>84</v>
      </c>
      <c r="C36" s="17" t="s">
        <v>85</v>
      </c>
      <c r="D36" s="16" t="s">
        <v>53</v>
      </c>
      <c r="E36" s="19">
        <v>43325</v>
      </c>
      <c r="F36" s="26"/>
      <c r="G36" s="26"/>
      <c r="H36" s="26"/>
      <c r="I36" s="48"/>
      <c r="J36" s="48"/>
      <c r="K36" s="26"/>
      <c r="L36" s="26"/>
      <c r="M36" s="26"/>
      <c r="N36" s="26"/>
      <c r="O36" s="26"/>
      <c r="P36" s="48"/>
      <c r="Q36" s="48"/>
      <c r="R36" s="26"/>
      <c r="S36" s="26"/>
      <c r="T36" s="26"/>
      <c r="U36" s="26"/>
      <c r="V36" s="26"/>
      <c r="W36" s="48"/>
      <c r="X36" s="48"/>
      <c r="Y36" s="26"/>
      <c r="Z36" s="26"/>
      <c r="AA36" s="26"/>
      <c r="AB36" s="26"/>
      <c r="AC36" s="26"/>
      <c r="AD36" s="48"/>
      <c r="AE36" s="48"/>
      <c r="AF36" s="26"/>
      <c r="AG36" s="26"/>
      <c r="AH36" s="26"/>
      <c r="AI36" s="26"/>
      <c r="AJ36" s="26"/>
      <c r="AK36" s="66">
        <f t="shared" si="1"/>
        <v>0</v>
      </c>
    </row>
    <row r="37" ht="14" customHeight="1" spans="1:37">
      <c r="A37" s="10">
        <v>36</v>
      </c>
      <c r="B37" s="20" t="s">
        <v>86</v>
      </c>
      <c r="C37" s="43" t="s">
        <v>87</v>
      </c>
      <c r="D37" s="21" t="s">
        <v>18</v>
      </c>
      <c r="E37" s="22">
        <v>43381</v>
      </c>
      <c r="F37" s="26"/>
      <c r="G37" s="26"/>
      <c r="H37" s="26"/>
      <c r="I37" s="48"/>
      <c r="J37" s="48"/>
      <c r="K37" s="26"/>
      <c r="L37" s="26"/>
      <c r="M37" s="26"/>
      <c r="N37" s="26"/>
      <c r="O37" s="26"/>
      <c r="P37" s="48"/>
      <c r="Q37" s="48"/>
      <c r="R37" s="26"/>
      <c r="S37" s="26"/>
      <c r="T37" s="26"/>
      <c r="U37" s="26"/>
      <c r="V37" s="26"/>
      <c r="W37" s="48"/>
      <c r="X37" s="48"/>
      <c r="Y37" s="26"/>
      <c r="Z37" s="26"/>
      <c r="AA37" s="26"/>
      <c r="AB37" s="26"/>
      <c r="AC37" s="26"/>
      <c r="AD37" s="48"/>
      <c r="AE37" s="48"/>
      <c r="AF37" s="26"/>
      <c r="AG37" s="26"/>
      <c r="AH37" s="26"/>
      <c r="AI37" s="26"/>
      <c r="AJ37" s="26"/>
      <c r="AK37" s="66">
        <f t="shared" si="1"/>
        <v>0</v>
      </c>
    </row>
    <row r="38" ht="14" customHeight="1" spans="1:37">
      <c r="A38" s="10">
        <v>37</v>
      </c>
      <c r="B38" s="20" t="s">
        <v>88</v>
      </c>
      <c r="C38" s="43" t="s">
        <v>89</v>
      </c>
      <c r="D38" s="16" t="s">
        <v>18</v>
      </c>
      <c r="E38" s="22">
        <v>43476</v>
      </c>
      <c r="F38" s="26"/>
      <c r="G38" s="26"/>
      <c r="H38" s="26"/>
      <c r="I38" s="48"/>
      <c r="J38" s="48"/>
      <c r="K38" s="26"/>
      <c r="L38" s="26"/>
      <c r="M38" s="26"/>
      <c r="N38" s="26"/>
      <c r="O38" s="26"/>
      <c r="P38" s="48"/>
      <c r="Q38" s="48"/>
      <c r="R38" s="26"/>
      <c r="S38" s="26"/>
      <c r="T38" s="26"/>
      <c r="U38" s="26"/>
      <c r="V38" s="26"/>
      <c r="W38" s="48"/>
      <c r="X38" s="48"/>
      <c r="Y38" s="26"/>
      <c r="Z38" s="26"/>
      <c r="AA38" s="26"/>
      <c r="AB38" s="26"/>
      <c r="AC38" s="26"/>
      <c r="AD38" s="48"/>
      <c r="AE38" s="48"/>
      <c r="AF38" s="26"/>
      <c r="AG38" s="26"/>
      <c r="AH38" s="26"/>
      <c r="AI38" s="26"/>
      <c r="AJ38" s="26"/>
      <c r="AK38" s="66">
        <f t="shared" si="1"/>
        <v>0</v>
      </c>
    </row>
    <row r="39" ht="14" customHeight="1" spans="1:37">
      <c r="A39" s="10">
        <v>38</v>
      </c>
      <c r="B39" s="20" t="s">
        <v>90</v>
      </c>
      <c r="C39" s="43" t="s">
        <v>91</v>
      </c>
      <c r="D39" s="16" t="s">
        <v>12</v>
      </c>
      <c r="E39" s="22">
        <v>43542</v>
      </c>
      <c r="F39" s="26"/>
      <c r="G39" s="26"/>
      <c r="H39" s="26"/>
      <c r="I39" s="48"/>
      <c r="J39" s="48"/>
      <c r="K39" s="26"/>
      <c r="L39" s="26"/>
      <c r="M39" s="26"/>
      <c r="N39" s="26"/>
      <c r="O39" s="26"/>
      <c r="P39" s="48"/>
      <c r="Q39" s="48"/>
      <c r="R39" s="26"/>
      <c r="S39" s="26"/>
      <c r="T39" s="26"/>
      <c r="U39" s="26"/>
      <c r="V39" s="26"/>
      <c r="W39" s="48"/>
      <c r="X39" s="48"/>
      <c r="Y39" s="26"/>
      <c r="Z39" s="26"/>
      <c r="AA39" s="26"/>
      <c r="AB39" s="26"/>
      <c r="AC39" s="26"/>
      <c r="AD39" s="48"/>
      <c r="AE39" s="48"/>
      <c r="AF39" s="26"/>
      <c r="AG39" s="26"/>
      <c r="AH39" s="26"/>
      <c r="AI39" s="26"/>
      <c r="AJ39" s="26"/>
      <c r="AK39" s="66">
        <f t="shared" si="1"/>
        <v>0</v>
      </c>
    </row>
    <row r="40" ht="14" customHeight="1" spans="1:37">
      <c r="A40" s="10">
        <v>39</v>
      </c>
      <c r="B40" s="20" t="s">
        <v>92</v>
      </c>
      <c r="C40" s="43" t="s">
        <v>93</v>
      </c>
      <c r="D40" s="16" t="s">
        <v>18</v>
      </c>
      <c r="E40" s="22">
        <v>43542</v>
      </c>
      <c r="F40" s="26"/>
      <c r="G40" s="26"/>
      <c r="H40" s="26"/>
      <c r="I40" s="48"/>
      <c r="J40" s="48"/>
      <c r="K40" s="26" t="s">
        <v>134</v>
      </c>
      <c r="L40" s="26"/>
      <c r="M40" s="26"/>
      <c r="N40" s="26"/>
      <c r="O40" s="26"/>
      <c r="P40" s="48"/>
      <c r="Q40" s="48"/>
      <c r="R40" s="26"/>
      <c r="S40" s="26"/>
      <c r="T40" s="26"/>
      <c r="U40" s="26"/>
      <c r="V40" s="26"/>
      <c r="W40" s="48"/>
      <c r="X40" s="48"/>
      <c r="Y40" s="26"/>
      <c r="Z40" s="26"/>
      <c r="AA40" s="26"/>
      <c r="AB40" s="26"/>
      <c r="AC40" s="26"/>
      <c r="AD40" s="48"/>
      <c r="AE40" s="48"/>
      <c r="AF40" s="26"/>
      <c r="AG40" s="26"/>
      <c r="AH40" s="26"/>
      <c r="AI40" s="26"/>
      <c r="AJ40" s="26"/>
      <c r="AK40" s="66">
        <f t="shared" si="1"/>
        <v>1</v>
      </c>
    </row>
    <row r="41" ht="14" customHeight="1" spans="1:37">
      <c r="A41" s="10">
        <v>40</v>
      </c>
      <c r="B41" s="15" t="s">
        <v>94</v>
      </c>
      <c r="C41" s="42" t="s">
        <v>95</v>
      </c>
      <c r="D41" s="16" t="s">
        <v>44</v>
      </c>
      <c r="E41" s="11">
        <v>43544</v>
      </c>
      <c r="F41" s="26"/>
      <c r="G41" s="26"/>
      <c r="H41" s="26"/>
      <c r="I41" s="48"/>
      <c r="J41" s="48"/>
      <c r="K41" s="26"/>
      <c r="L41" s="26"/>
      <c r="M41" s="26"/>
      <c r="N41" s="26"/>
      <c r="O41" s="26"/>
      <c r="P41" s="48"/>
      <c r="Q41" s="48"/>
      <c r="R41" s="26"/>
      <c r="S41" s="26"/>
      <c r="T41" s="26"/>
      <c r="U41" s="26"/>
      <c r="V41" s="26"/>
      <c r="W41" s="48"/>
      <c r="X41" s="48"/>
      <c r="Y41" s="26" t="s">
        <v>134</v>
      </c>
      <c r="Z41" s="26"/>
      <c r="AA41" s="26"/>
      <c r="AB41" s="26"/>
      <c r="AC41" s="26"/>
      <c r="AD41" s="48"/>
      <c r="AE41" s="48"/>
      <c r="AF41" s="26"/>
      <c r="AG41" s="26"/>
      <c r="AH41" s="26"/>
      <c r="AI41" s="26"/>
      <c r="AJ41" s="26"/>
      <c r="AK41" s="66">
        <f t="shared" si="1"/>
        <v>1</v>
      </c>
    </row>
    <row r="42" ht="14" customHeight="1" spans="1:37">
      <c r="A42" s="10">
        <v>41</v>
      </c>
      <c r="B42" s="15" t="s">
        <v>96</v>
      </c>
      <c r="C42" s="42" t="s">
        <v>97</v>
      </c>
      <c r="D42" s="16" t="s">
        <v>18</v>
      </c>
      <c r="E42" s="11">
        <v>43556</v>
      </c>
      <c r="F42" s="26"/>
      <c r="G42" s="26"/>
      <c r="H42" s="26"/>
      <c r="I42" s="48"/>
      <c r="J42" s="48"/>
      <c r="K42" s="26"/>
      <c r="L42" s="26"/>
      <c r="M42" s="26"/>
      <c r="N42" s="26"/>
      <c r="O42" s="26"/>
      <c r="P42" s="48"/>
      <c r="Q42" s="48"/>
      <c r="R42" s="26"/>
      <c r="S42" s="26"/>
      <c r="T42" s="26"/>
      <c r="U42" s="26"/>
      <c r="V42" s="26"/>
      <c r="W42" s="48"/>
      <c r="X42" s="48"/>
      <c r="Y42" s="26"/>
      <c r="Z42" s="26"/>
      <c r="AA42" s="26"/>
      <c r="AB42" s="26"/>
      <c r="AC42" s="26"/>
      <c r="AD42" s="48"/>
      <c r="AE42" s="48"/>
      <c r="AF42" s="26"/>
      <c r="AG42" s="26"/>
      <c r="AH42" s="26"/>
      <c r="AI42" s="26"/>
      <c r="AJ42" s="26"/>
      <c r="AK42" s="66">
        <f t="shared" si="1"/>
        <v>0</v>
      </c>
    </row>
    <row r="43" ht="14" customHeight="1" spans="1:37">
      <c r="A43" s="10">
        <v>42</v>
      </c>
      <c r="B43" s="20" t="s">
        <v>98</v>
      </c>
      <c r="C43" s="43" t="s">
        <v>99</v>
      </c>
      <c r="D43" s="16" t="s">
        <v>18</v>
      </c>
      <c r="E43" s="11">
        <v>43598</v>
      </c>
      <c r="F43" s="26"/>
      <c r="G43" s="26"/>
      <c r="H43" s="26"/>
      <c r="I43" s="48"/>
      <c r="J43" s="48"/>
      <c r="K43" s="26"/>
      <c r="L43" s="26"/>
      <c r="M43" s="26"/>
      <c r="N43" s="26"/>
      <c r="O43" s="26"/>
      <c r="P43" s="48"/>
      <c r="Q43" s="48"/>
      <c r="R43" s="26"/>
      <c r="S43" s="26"/>
      <c r="T43" s="26"/>
      <c r="U43" s="26"/>
      <c r="V43" s="26"/>
      <c r="W43" s="48"/>
      <c r="X43" s="48"/>
      <c r="Y43" s="26"/>
      <c r="Z43" s="26"/>
      <c r="AA43" s="26"/>
      <c r="AB43" s="26"/>
      <c r="AC43" s="26"/>
      <c r="AD43" s="48"/>
      <c r="AE43" s="48"/>
      <c r="AF43" s="26"/>
      <c r="AG43" s="26"/>
      <c r="AH43" s="26"/>
      <c r="AI43" s="26"/>
      <c r="AJ43" s="26"/>
      <c r="AK43" s="66">
        <f t="shared" si="1"/>
        <v>0</v>
      </c>
    </row>
    <row r="44" ht="14" customHeight="1" spans="1:37">
      <c r="A44" s="10">
        <v>43</v>
      </c>
      <c r="B44" s="20" t="s">
        <v>100</v>
      </c>
      <c r="C44" s="44" t="s">
        <v>101</v>
      </c>
      <c r="D44" s="16" t="s">
        <v>18</v>
      </c>
      <c r="E44" s="11">
        <v>43605</v>
      </c>
      <c r="F44" s="26"/>
      <c r="G44" s="26"/>
      <c r="H44" s="26" t="s">
        <v>134</v>
      </c>
      <c r="I44" s="48"/>
      <c r="J44" s="48"/>
      <c r="K44" s="26"/>
      <c r="L44" s="26"/>
      <c r="M44" s="26"/>
      <c r="N44" s="26"/>
      <c r="O44" s="26"/>
      <c r="P44" s="48"/>
      <c r="Q44" s="48"/>
      <c r="R44" s="26"/>
      <c r="S44" s="26"/>
      <c r="T44" s="26"/>
      <c r="U44" s="26"/>
      <c r="V44" s="26"/>
      <c r="W44" s="48"/>
      <c r="X44" s="48"/>
      <c r="Y44" s="26"/>
      <c r="Z44" s="26"/>
      <c r="AA44" s="26"/>
      <c r="AB44" s="26"/>
      <c r="AC44" s="26"/>
      <c r="AD44" s="48"/>
      <c r="AE44" s="48"/>
      <c r="AF44" s="26"/>
      <c r="AG44" s="26"/>
      <c r="AH44" s="26"/>
      <c r="AI44" s="26"/>
      <c r="AJ44" s="26"/>
      <c r="AK44" s="66">
        <f t="shared" si="1"/>
        <v>1</v>
      </c>
    </row>
    <row r="45" ht="14" customHeight="1" spans="1:37">
      <c r="A45" s="26">
        <v>44</v>
      </c>
      <c r="B45" s="27" t="s">
        <v>102</v>
      </c>
      <c r="C45" s="28" t="s">
        <v>103</v>
      </c>
      <c r="D45" s="29" t="s">
        <v>18</v>
      </c>
      <c r="E45" s="30">
        <v>43640</v>
      </c>
      <c r="F45" s="26"/>
      <c r="G45" s="26"/>
      <c r="H45" s="26"/>
      <c r="I45" s="48"/>
      <c r="J45" s="48"/>
      <c r="K45" s="26"/>
      <c r="L45" s="26"/>
      <c r="M45" s="26"/>
      <c r="N45" s="26"/>
      <c r="O45" s="26"/>
      <c r="P45" s="48"/>
      <c r="Q45" s="48"/>
      <c r="R45" s="26"/>
      <c r="S45" s="26"/>
      <c r="T45" s="26"/>
      <c r="U45" s="26"/>
      <c r="V45" s="26"/>
      <c r="W45" s="48"/>
      <c r="X45" s="48"/>
      <c r="Y45" s="26"/>
      <c r="Z45" s="26"/>
      <c r="AA45" s="26"/>
      <c r="AB45" s="26"/>
      <c r="AC45" s="26"/>
      <c r="AD45" s="48"/>
      <c r="AE45" s="48"/>
      <c r="AF45" s="26"/>
      <c r="AG45" s="26"/>
      <c r="AH45" s="26"/>
      <c r="AI45" s="26"/>
      <c r="AJ45" s="26"/>
      <c r="AK45" s="66">
        <f t="shared" si="1"/>
        <v>0</v>
      </c>
    </row>
    <row r="46" ht="14" customHeight="1" spans="1:37">
      <c r="A46" s="26">
        <v>45</v>
      </c>
      <c r="B46" s="27" t="s">
        <v>104</v>
      </c>
      <c r="C46" s="31" t="s">
        <v>105</v>
      </c>
      <c r="D46" s="32" t="s">
        <v>12</v>
      </c>
      <c r="E46" s="30">
        <v>43654</v>
      </c>
      <c r="F46" s="26"/>
      <c r="G46" s="26"/>
      <c r="H46" s="26"/>
      <c r="I46" s="48"/>
      <c r="J46" s="48"/>
      <c r="K46" s="26"/>
      <c r="L46" s="26"/>
      <c r="M46" s="26"/>
      <c r="N46" s="26"/>
      <c r="O46" s="26"/>
      <c r="P46" s="48"/>
      <c r="Q46" s="48"/>
      <c r="R46" s="26"/>
      <c r="S46" s="26"/>
      <c r="T46" s="26"/>
      <c r="U46" s="26"/>
      <c r="V46" s="26"/>
      <c r="W46" s="48"/>
      <c r="X46" s="48"/>
      <c r="Y46" s="26"/>
      <c r="Z46" s="26"/>
      <c r="AA46" s="26"/>
      <c r="AB46" s="26"/>
      <c r="AC46" s="26"/>
      <c r="AD46" s="48"/>
      <c r="AE46" s="48"/>
      <c r="AF46" s="26"/>
      <c r="AG46" s="26"/>
      <c r="AH46" s="26"/>
      <c r="AI46" s="26"/>
      <c r="AJ46" s="26"/>
      <c r="AK46" s="66">
        <f t="shared" si="1"/>
        <v>0</v>
      </c>
    </row>
    <row r="47" ht="14" customHeight="1" spans="1:37">
      <c r="A47" s="26">
        <v>46</v>
      </c>
      <c r="B47" s="27" t="s">
        <v>106</v>
      </c>
      <c r="C47" s="31" t="s">
        <v>107</v>
      </c>
      <c r="D47" s="32" t="s">
        <v>12</v>
      </c>
      <c r="E47" s="30">
        <v>43654</v>
      </c>
      <c r="F47" s="26"/>
      <c r="G47" s="26"/>
      <c r="H47" s="26"/>
      <c r="I47" s="48"/>
      <c r="J47" s="48"/>
      <c r="K47" s="26"/>
      <c r="L47" s="26"/>
      <c r="M47" s="26"/>
      <c r="N47" s="26"/>
      <c r="O47" s="26"/>
      <c r="P47" s="48"/>
      <c r="Q47" s="48"/>
      <c r="R47" s="26"/>
      <c r="S47" s="26"/>
      <c r="T47" s="26"/>
      <c r="U47" s="26"/>
      <c r="V47" s="26"/>
      <c r="W47" s="48"/>
      <c r="X47" s="48"/>
      <c r="Y47" s="26"/>
      <c r="Z47" s="26"/>
      <c r="AA47" s="26"/>
      <c r="AB47" s="26"/>
      <c r="AC47" s="26"/>
      <c r="AD47" s="48"/>
      <c r="AE47" s="48"/>
      <c r="AF47" s="26"/>
      <c r="AG47" s="26"/>
      <c r="AH47" s="26"/>
      <c r="AI47" s="26"/>
      <c r="AJ47" s="26"/>
      <c r="AK47" s="66">
        <f t="shared" si="1"/>
        <v>0</v>
      </c>
    </row>
    <row r="48" ht="14" customHeight="1" spans="1:37">
      <c r="A48" s="26">
        <v>47</v>
      </c>
      <c r="B48" s="27" t="s">
        <v>108</v>
      </c>
      <c r="C48" s="31" t="s">
        <v>109</v>
      </c>
      <c r="D48" s="32" t="s">
        <v>12</v>
      </c>
      <c r="E48" s="30">
        <v>43669</v>
      </c>
      <c r="F48" s="26"/>
      <c r="G48" s="26"/>
      <c r="H48" s="26"/>
      <c r="I48" s="48"/>
      <c r="J48" s="48"/>
      <c r="K48" s="26"/>
      <c r="L48" s="26"/>
      <c r="M48" s="26"/>
      <c r="N48" s="26"/>
      <c r="O48" s="26"/>
      <c r="P48" s="48"/>
      <c r="Q48" s="48"/>
      <c r="R48" s="26"/>
      <c r="S48" s="26"/>
      <c r="T48" s="26"/>
      <c r="U48" s="26"/>
      <c r="V48" s="26" t="s">
        <v>134</v>
      </c>
      <c r="W48" s="48"/>
      <c r="X48" s="48"/>
      <c r="Y48" s="26"/>
      <c r="Z48" s="26"/>
      <c r="AA48" s="26" t="s">
        <v>134</v>
      </c>
      <c r="AB48" s="26"/>
      <c r="AC48" s="26"/>
      <c r="AD48" s="48"/>
      <c r="AE48" s="48"/>
      <c r="AF48" s="26"/>
      <c r="AG48" s="26"/>
      <c r="AH48" s="26"/>
      <c r="AI48" s="26"/>
      <c r="AJ48" s="26"/>
      <c r="AK48" s="66">
        <f t="shared" si="1"/>
        <v>2</v>
      </c>
    </row>
    <row r="49" ht="14" customHeight="1" spans="1:37">
      <c r="A49" s="26">
        <v>48</v>
      </c>
      <c r="B49" s="27" t="s">
        <v>110</v>
      </c>
      <c r="C49" s="31" t="s">
        <v>111</v>
      </c>
      <c r="D49" s="32" t="s">
        <v>12</v>
      </c>
      <c r="E49" s="30">
        <v>43682</v>
      </c>
      <c r="F49" s="26" t="s">
        <v>134</v>
      </c>
      <c r="G49" s="26"/>
      <c r="H49" s="26"/>
      <c r="I49" s="48"/>
      <c r="J49" s="48"/>
      <c r="K49" s="26"/>
      <c r="L49" s="26"/>
      <c r="M49" s="26"/>
      <c r="N49" s="26"/>
      <c r="O49" s="26"/>
      <c r="P49" s="48"/>
      <c r="Q49" s="48"/>
      <c r="R49" s="26"/>
      <c r="S49" s="26"/>
      <c r="T49" s="26"/>
      <c r="U49" s="26"/>
      <c r="V49" s="26"/>
      <c r="W49" s="48"/>
      <c r="X49" s="48"/>
      <c r="Y49" s="26"/>
      <c r="Z49" s="26"/>
      <c r="AA49" s="26"/>
      <c r="AB49" s="26"/>
      <c r="AC49" s="26"/>
      <c r="AD49" s="48"/>
      <c r="AE49" s="48"/>
      <c r="AF49" s="26"/>
      <c r="AG49" s="26"/>
      <c r="AH49" s="26"/>
      <c r="AI49" s="26"/>
      <c r="AJ49" s="26"/>
      <c r="AK49" s="66">
        <f t="shared" si="1"/>
        <v>1</v>
      </c>
    </row>
    <row r="50" ht="14" customHeight="1" spans="1:37">
      <c r="A50" s="26">
        <v>49</v>
      </c>
      <c r="B50" s="27" t="s">
        <v>112</v>
      </c>
      <c r="C50" s="31" t="s">
        <v>113</v>
      </c>
      <c r="D50" s="31" t="s">
        <v>35</v>
      </c>
      <c r="E50" s="30">
        <v>43696</v>
      </c>
      <c r="F50" s="26"/>
      <c r="G50" s="26"/>
      <c r="H50" s="26"/>
      <c r="I50" s="48"/>
      <c r="J50" s="48"/>
      <c r="K50" s="26"/>
      <c r="L50" s="26"/>
      <c r="M50" s="26"/>
      <c r="N50" s="26"/>
      <c r="O50" s="26"/>
      <c r="P50" s="48"/>
      <c r="Q50" s="48"/>
      <c r="R50" s="26"/>
      <c r="S50" s="26"/>
      <c r="T50" s="26"/>
      <c r="U50" s="26"/>
      <c r="V50" s="26"/>
      <c r="W50" s="48"/>
      <c r="X50" s="48"/>
      <c r="Y50" s="26"/>
      <c r="Z50" s="26"/>
      <c r="AA50" s="26"/>
      <c r="AB50" s="26"/>
      <c r="AC50" s="26"/>
      <c r="AD50" s="48"/>
      <c r="AE50" s="48"/>
      <c r="AF50" s="26"/>
      <c r="AG50" s="26"/>
      <c r="AH50" s="26"/>
      <c r="AI50" s="26"/>
      <c r="AJ50" s="26"/>
      <c r="AK50" s="66">
        <f t="shared" si="1"/>
        <v>0</v>
      </c>
    </row>
    <row r="51" ht="14" customHeight="1" spans="1:37">
      <c r="A51" s="26">
        <v>50</v>
      </c>
      <c r="B51" s="27" t="s">
        <v>114</v>
      </c>
      <c r="C51" s="31" t="s">
        <v>115</v>
      </c>
      <c r="D51" s="31" t="s">
        <v>44</v>
      </c>
      <c r="E51" s="30">
        <v>43698</v>
      </c>
      <c r="F51" s="26"/>
      <c r="G51" s="26"/>
      <c r="H51" s="26"/>
      <c r="I51" s="48"/>
      <c r="J51" s="48"/>
      <c r="K51" s="26"/>
      <c r="L51" s="26"/>
      <c r="M51" s="26"/>
      <c r="N51" s="26"/>
      <c r="O51" s="26"/>
      <c r="P51" s="48"/>
      <c r="Q51" s="48"/>
      <c r="R51" s="26"/>
      <c r="S51" s="26"/>
      <c r="T51" s="26"/>
      <c r="U51" s="26"/>
      <c r="V51" s="26"/>
      <c r="W51" s="48"/>
      <c r="X51" s="48"/>
      <c r="Y51" s="26"/>
      <c r="Z51" s="26"/>
      <c r="AA51" s="26"/>
      <c r="AB51" s="26"/>
      <c r="AC51" s="26"/>
      <c r="AD51" s="48"/>
      <c r="AE51" s="48"/>
      <c r="AF51" s="26"/>
      <c r="AG51" s="26"/>
      <c r="AH51" s="26"/>
      <c r="AI51" s="26"/>
      <c r="AJ51" s="26"/>
      <c r="AK51" s="66">
        <f t="shared" si="1"/>
        <v>0</v>
      </c>
    </row>
    <row r="52" ht="14" customHeight="1" spans="1:37">
      <c r="A52" s="26">
        <v>51</v>
      </c>
      <c r="B52" s="20" t="s">
        <v>116</v>
      </c>
      <c r="C52" s="21" t="s">
        <v>117</v>
      </c>
      <c r="D52" s="21" t="s">
        <v>118</v>
      </c>
      <c r="E52" s="22">
        <v>43726</v>
      </c>
      <c r="F52" s="26"/>
      <c r="G52" s="26"/>
      <c r="H52" s="26"/>
      <c r="I52" s="48"/>
      <c r="J52" s="48"/>
      <c r="K52" s="26"/>
      <c r="L52" s="26"/>
      <c r="M52" s="26"/>
      <c r="N52" s="26"/>
      <c r="O52" s="26"/>
      <c r="P52" s="48"/>
      <c r="Q52" s="48"/>
      <c r="R52" s="26"/>
      <c r="S52" s="26"/>
      <c r="T52" s="26"/>
      <c r="U52" s="26"/>
      <c r="V52" s="26"/>
      <c r="W52" s="48"/>
      <c r="X52" s="48"/>
      <c r="Y52" s="26"/>
      <c r="Z52" s="26"/>
      <c r="AA52" s="26"/>
      <c r="AB52" s="26"/>
      <c r="AC52" s="26"/>
      <c r="AD52" s="48"/>
      <c r="AE52" s="48"/>
      <c r="AF52" s="26"/>
      <c r="AG52" s="26"/>
      <c r="AH52" s="26"/>
      <c r="AI52" s="26"/>
      <c r="AJ52" s="26"/>
      <c r="AK52" s="66">
        <f t="shared" si="1"/>
        <v>0</v>
      </c>
    </row>
    <row r="53" ht="14" customHeight="1" spans="1:37">
      <c r="A53" s="26">
        <v>52</v>
      </c>
      <c r="B53" s="20" t="s">
        <v>119</v>
      </c>
      <c r="C53" s="21" t="s">
        <v>120</v>
      </c>
      <c r="D53" s="21" t="s">
        <v>118</v>
      </c>
      <c r="E53" s="22">
        <v>43737</v>
      </c>
      <c r="F53" s="26"/>
      <c r="G53" s="26"/>
      <c r="H53" s="26"/>
      <c r="I53" s="48"/>
      <c r="J53" s="48"/>
      <c r="K53" s="26"/>
      <c r="L53" s="26"/>
      <c r="M53" s="26"/>
      <c r="N53" s="26"/>
      <c r="O53" s="26"/>
      <c r="P53" s="48"/>
      <c r="Q53" s="48"/>
      <c r="R53" s="26"/>
      <c r="S53" s="26"/>
      <c r="T53" s="26"/>
      <c r="U53" s="26"/>
      <c r="V53" s="26"/>
      <c r="W53" s="48"/>
      <c r="X53" s="48"/>
      <c r="Y53" s="26"/>
      <c r="Z53" s="26"/>
      <c r="AA53" s="26"/>
      <c r="AB53" s="26"/>
      <c r="AC53" s="26"/>
      <c r="AD53" s="48"/>
      <c r="AE53" s="48"/>
      <c r="AF53" s="26"/>
      <c r="AG53" s="26"/>
      <c r="AH53" s="26"/>
      <c r="AI53" s="26"/>
      <c r="AJ53" s="26"/>
      <c r="AK53" s="66">
        <f t="shared" si="1"/>
        <v>0</v>
      </c>
    </row>
    <row r="54" ht="14" customHeight="1" spans="1:37">
      <c r="A54" s="26">
        <v>53</v>
      </c>
      <c r="B54" s="20" t="s">
        <v>121</v>
      </c>
      <c r="C54" s="21" t="s">
        <v>122</v>
      </c>
      <c r="D54" s="21" t="s">
        <v>18</v>
      </c>
      <c r="E54" s="22">
        <v>43752</v>
      </c>
      <c r="F54" s="26"/>
      <c r="G54" s="26"/>
      <c r="H54" s="26"/>
      <c r="I54" s="48"/>
      <c r="J54" s="48"/>
      <c r="K54" s="26" t="s">
        <v>134</v>
      </c>
      <c r="L54" s="26"/>
      <c r="M54" s="26"/>
      <c r="N54" s="26"/>
      <c r="O54" s="26"/>
      <c r="P54" s="48"/>
      <c r="Q54" s="48"/>
      <c r="R54" s="26"/>
      <c r="S54" s="26"/>
      <c r="T54" s="26"/>
      <c r="U54" s="26"/>
      <c r="V54" s="26"/>
      <c r="W54" s="48"/>
      <c r="X54" s="48"/>
      <c r="Y54" s="26"/>
      <c r="Z54" s="26"/>
      <c r="AA54" s="26"/>
      <c r="AB54" s="26"/>
      <c r="AC54" s="26"/>
      <c r="AD54" s="48"/>
      <c r="AE54" s="48"/>
      <c r="AF54" s="26"/>
      <c r="AG54" s="26"/>
      <c r="AH54" s="26"/>
      <c r="AI54" s="26"/>
      <c r="AJ54" s="26"/>
      <c r="AK54" s="66">
        <f t="shared" si="1"/>
        <v>1</v>
      </c>
    </row>
  </sheetData>
  <conditionalFormatting sqref="AK2:AK54">
    <cfRule type="cellIs" dxfId="0" priority="1" operator="greaterThan">
      <formula>4</formula>
    </cfRule>
    <cfRule type="cellIs" dxfId="1" priority="2" operator="greaterThan">
      <formula>4</formula>
    </cfRule>
  </conditionalFormatting>
  <dataValidations count="2">
    <dataValidation type="list" allowBlank="1" showInputMessage="1" showErrorMessage="1" sqref="F7:J7 K7:L7 M7:AI7 AJ7 F41:J41 K41:L41 M41:AI41 AJ41 F44:J44 K44:L44 M44:AI44 AJ44 AJ2:AJ6 AJ8:AJ14 AJ15:AJ35 AJ36:AJ37 AJ38:AJ40 AJ42:AJ43 AJ45:AJ51 AJ52:AJ54 F2:J6 K2:L6 M2:AI6 F8:J14 K8:L14 M8:AI14 F36:J37 F42:J43 K36:L37 K42:L43 M36:AI37 M42:AI43 F15:J35 K15:L35 M15:AI35 F38:J40 K38:L40 M38:AI40 M45:AI51 K45:L51 F45:J51 M52:AI54 K52:L54 F52:J54">
      <formula1>"未提交"</formula1>
    </dataValidation>
    <dataValidation allowBlank="1" showInputMessage="1" showErrorMessage="1" sqref="A1 B1:E1 F1:AH1 AI1:AJ1 B3:C3 D3 E3 D7 E7 B10:C10 D10 E10 D11 B13:C13 D13 E13 B14:C14 D14 E14 AL14:AN14 B15:C15 D15 E15 B16:C16 D16 E16 B17:C17 E17 B20:C20 E20 B23 C23 D23 E23 B24 C24 D24 E24 D25 D32 D34 D36 D38 D39 D40 A2:A44 A45:A48 A49:A54 D4:D6 D8:D9 D19:D20 D21:D22 D26:D29 E4:E6 E8:E9 E11:E12 E21:E22 AK2:AK54 AL12:AL13 AN12:AN13 B11:C12 B21:C22 B8:C9 B4:C6 AO12:AP14"/>
  </dataValidations>
  <pageMargins left="0.699305555555556" right="0.699305555555556" top="0.75" bottom="0.75" header="0.3" footer="0.3"/>
  <pageSetup paperSize="9" orientation="portrait"/>
  <headerFooter/>
  <ignoredErrors>
    <ignoredError sqref="B2:B54" numberStoredAsText="1"/>
    <ignoredError sqref="AK2:AK5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54"/>
  <sheetViews>
    <sheetView zoomScale="85" zoomScaleNormal="85" workbookViewId="0">
      <pane xSplit="5" ySplit="1" topLeftCell="M2" activePane="bottomRight" state="frozen"/>
      <selection/>
      <selection pane="topRight"/>
      <selection pane="bottomLeft"/>
      <selection pane="bottomRight" activeCell="AM21" sqref="AM21"/>
    </sheetView>
  </sheetViews>
  <sheetFormatPr defaultColWidth="7.5" defaultRowHeight="13.2"/>
  <cols>
    <col min="1" max="1" width="5" style="63" customWidth="1"/>
    <col min="2" max="2" width="6.66666666666667" style="35" customWidth="1"/>
    <col min="3" max="4" width="7" style="35" customWidth="1"/>
    <col min="5" max="5" width="10.6666666666667" style="35" customWidth="1"/>
    <col min="6" max="36" width="7.5" style="36"/>
    <col min="37" max="37" width="8.5" style="36" customWidth="1"/>
    <col min="38" max="16384" width="7.5" style="36"/>
  </cols>
  <sheetData>
    <row r="1" s="33" customFormat="1" ht="14" customHeight="1" spans="1:38">
      <c r="A1" s="1" t="s">
        <v>0</v>
      </c>
      <c r="B1" s="2" t="s">
        <v>1</v>
      </c>
      <c r="C1" s="37" t="s">
        <v>2</v>
      </c>
      <c r="D1" s="3" t="s">
        <v>3</v>
      </c>
      <c r="E1" s="3" t="s">
        <v>4</v>
      </c>
      <c r="F1" s="38">
        <v>43754</v>
      </c>
      <c r="G1" s="38">
        <v>43755</v>
      </c>
      <c r="H1" s="38">
        <v>43756</v>
      </c>
      <c r="I1" s="38">
        <v>43757</v>
      </c>
      <c r="J1" s="38">
        <v>43758</v>
      </c>
      <c r="K1" s="38">
        <v>43759</v>
      </c>
      <c r="L1" s="38">
        <v>43760</v>
      </c>
      <c r="M1" s="38">
        <v>43761</v>
      </c>
      <c r="N1" s="38">
        <v>43762</v>
      </c>
      <c r="O1" s="38">
        <v>43763</v>
      </c>
      <c r="P1" s="38">
        <v>43764</v>
      </c>
      <c r="Q1" s="38">
        <v>43765</v>
      </c>
      <c r="R1" s="38">
        <v>43766</v>
      </c>
      <c r="S1" s="38">
        <v>43767</v>
      </c>
      <c r="T1" s="38">
        <v>43768</v>
      </c>
      <c r="U1" s="38">
        <v>43769</v>
      </c>
      <c r="V1" s="38">
        <v>43770</v>
      </c>
      <c r="W1" s="38">
        <v>43771</v>
      </c>
      <c r="X1" s="38">
        <v>43772</v>
      </c>
      <c r="Y1" s="38">
        <v>43773</v>
      </c>
      <c r="Z1" s="38">
        <v>43774</v>
      </c>
      <c r="AA1" s="38">
        <v>43775</v>
      </c>
      <c r="AB1" s="38">
        <v>43776</v>
      </c>
      <c r="AC1" s="38">
        <v>43777</v>
      </c>
      <c r="AD1" s="38">
        <v>43778</v>
      </c>
      <c r="AE1" s="38">
        <v>43779</v>
      </c>
      <c r="AF1" s="38">
        <v>43780</v>
      </c>
      <c r="AG1" s="38">
        <v>43781</v>
      </c>
      <c r="AH1" s="38">
        <v>43782</v>
      </c>
      <c r="AI1" s="38">
        <v>43783</v>
      </c>
      <c r="AJ1" s="38">
        <v>43784</v>
      </c>
      <c r="AK1" s="64" t="s">
        <v>135</v>
      </c>
      <c r="AL1" s="64" t="s">
        <v>136</v>
      </c>
    </row>
    <row r="2" ht="14" customHeight="1" spans="1:38">
      <c r="A2" s="10">
        <v>1</v>
      </c>
      <c r="B2" s="6" t="s">
        <v>7</v>
      </c>
      <c r="C2" s="39" t="s">
        <v>8</v>
      </c>
      <c r="D2" s="5" t="s">
        <v>9</v>
      </c>
      <c r="E2" s="7">
        <v>42324</v>
      </c>
      <c r="F2" s="26"/>
      <c r="G2" s="26"/>
      <c r="H2" s="26"/>
      <c r="I2" s="48"/>
      <c r="J2" s="48"/>
      <c r="K2" s="26"/>
      <c r="L2" s="26"/>
      <c r="M2" s="26"/>
      <c r="N2" s="26"/>
      <c r="O2" s="26"/>
      <c r="P2" s="48"/>
      <c r="Q2" s="48"/>
      <c r="R2" s="26">
        <v>1</v>
      </c>
      <c r="S2" s="26"/>
      <c r="T2" s="26"/>
      <c r="U2" s="26"/>
      <c r="V2" s="26"/>
      <c r="W2" s="48"/>
      <c r="X2" s="48"/>
      <c r="Y2" s="26"/>
      <c r="Z2" s="26"/>
      <c r="AA2" s="26"/>
      <c r="AB2" s="26"/>
      <c r="AC2" s="26"/>
      <c r="AD2" s="48"/>
      <c r="AE2" s="48"/>
      <c r="AF2" s="26"/>
      <c r="AG2" s="26"/>
      <c r="AH2" s="26"/>
      <c r="AI2" s="26"/>
      <c r="AJ2" s="65"/>
      <c r="AK2" s="66">
        <f>SUM(F2:AJ2)</f>
        <v>1</v>
      </c>
      <c r="AL2" s="66">
        <f>COUNTIF(F2:AJ2,"未签到")+COUNTIF(F2:AJ2,"未签退")+COUNTIF(F2:AJ2,"未签到签退")</f>
        <v>0</v>
      </c>
    </row>
    <row r="3" ht="14" customHeight="1" spans="1:38">
      <c r="A3" s="10">
        <v>2</v>
      </c>
      <c r="B3" s="9" t="s">
        <v>10</v>
      </c>
      <c r="C3" s="17" t="s">
        <v>11</v>
      </c>
      <c r="D3" s="10" t="s">
        <v>12</v>
      </c>
      <c r="E3" s="11">
        <v>42354</v>
      </c>
      <c r="F3" s="26"/>
      <c r="G3" s="26"/>
      <c r="H3" s="26"/>
      <c r="I3" s="48"/>
      <c r="J3" s="48"/>
      <c r="K3" s="26"/>
      <c r="L3" s="26"/>
      <c r="M3" s="26"/>
      <c r="N3" s="26"/>
      <c r="O3" s="26"/>
      <c r="P3" s="48"/>
      <c r="Q3" s="48"/>
      <c r="R3" s="26"/>
      <c r="S3" s="26"/>
      <c r="T3" s="26"/>
      <c r="U3" s="26"/>
      <c r="V3" s="26"/>
      <c r="W3" s="48"/>
      <c r="X3" s="48"/>
      <c r="Y3" s="26">
        <v>2</v>
      </c>
      <c r="Z3" s="26"/>
      <c r="AA3" s="26"/>
      <c r="AB3" s="26"/>
      <c r="AC3" s="26"/>
      <c r="AD3" s="48"/>
      <c r="AE3" s="48"/>
      <c r="AF3" s="26"/>
      <c r="AG3" s="26"/>
      <c r="AH3" s="26"/>
      <c r="AI3" s="26"/>
      <c r="AJ3" s="65"/>
      <c r="AK3" s="66">
        <f t="shared" ref="AK3:AK34" si="0">SUM(F3:AJ3)</f>
        <v>2</v>
      </c>
      <c r="AL3" s="66">
        <f t="shared" ref="AL3:AL34" si="1">COUNTIF(F3:AJ3,"未签到")+COUNTIF(F3:AJ3,"未签退")+COUNTIF(F3:AJ3,"未签到签退")</f>
        <v>0</v>
      </c>
    </row>
    <row r="4" ht="14" customHeight="1" spans="1:38">
      <c r="A4" s="10">
        <v>3</v>
      </c>
      <c r="B4" s="12" t="s">
        <v>13</v>
      </c>
      <c r="C4" s="41" t="s">
        <v>14</v>
      </c>
      <c r="D4" s="13" t="s">
        <v>15</v>
      </c>
      <c r="E4" s="14">
        <v>42374</v>
      </c>
      <c r="F4" s="26"/>
      <c r="G4" s="26"/>
      <c r="H4" s="26"/>
      <c r="I4" s="48"/>
      <c r="J4" s="48"/>
      <c r="K4" s="26"/>
      <c r="L4" s="26"/>
      <c r="M4" s="26"/>
      <c r="N4" s="26"/>
      <c r="O4" s="26"/>
      <c r="P4" s="48"/>
      <c r="Q4" s="48"/>
      <c r="R4" s="26"/>
      <c r="S4" s="26"/>
      <c r="T4" s="26"/>
      <c r="U4" s="26"/>
      <c r="V4" s="26"/>
      <c r="W4" s="48"/>
      <c r="X4" s="48"/>
      <c r="Y4" s="26"/>
      <c r="Z4" s="26"/>
      <c r="AA4" s="26"/>
      <c r="AB4" s="26"/>
      <c r="AC4" s="26"/>
      <c r="AD4" s="48"/>
      <c r="AE4" s="48"/>
      <c r="AF4" s="26"/>
      <c r="AG4" s="26"/>
      <c r="AH4" s="26"/>
      <c r="AI4" s="26"/>
      <c r="AJ4" s="65"/>
      <c r="AK4" s="66">
        <f t="shared" si="0"/>
        <v>0</v>
      </c>
      <c r="AL4" s="66">
        <f t="shared" si="1"/>
        <v>0</v>
      </c>
    </row>
    <row r="5" ht="14" customHeight="1" spans="1:38">
      <c r="A5" s="10">
        <v>4</v>
      </c>
      <c r="B5" s="9" t="s">
        <v>16</v>
      </c>
      <c r="C5" s="17" t="s">
        <v>17</v>
      </c>
      <c r="D5" s="10" t="s">
        <v>18</v>
      </c>
      <c r="E5" s="11">
        <v>42380</v>
      </c>
      <c r="F5" s="26"/>
      <c r="G5" s="26"/>
      <c r="H5" s="26"/>
      <c r="I5" s="48"/>
      <c r="J5" s="48"/>
      <c r="K5" s="26"/>
      <c r="L5" s="26"/>
      <c r="M5" s="26"/>
      <c r="N5" s="26"/>
      <c r="O5" s="26"/>
      <c r="P5" s="48"/>
      <c r="Q5" s="48"/>
      <c r="R5" s="26"/>
      <c r="S5" s="26"/>
      <c r="T5" s="26"/>
      <c r="U5" s="26"/>
      <c r="V5" s="26"/>
      <c r="W5" s="48"/>
      <c r="X5" s="48"/>
      <c r="Y5" s="26"/>
      <c r="Z5" s="26"/>
      <c r="AA5" s="26"/>
      <c r="AB5" s="26"/>
      <c r="AC5" s="26"/>
      <c r="AD5" s="48"/>
      <c r="AE5" s="48"/>
      <c r="AF5" s="26"/>
      <c r="AG5" s="26"/>
      <c r="AH5" s="26"/>
      <c r="AI5" s="26"/>
      <c r="AJ5" s="65"/>
      <c r="AK5" s="66">
        <f t="shared" si="0"/>
        <v>0</v>
      </c>
      <c r="AL5" s="66">
        <f t="shared" si="1"/>
        <v>0</v>
      </c>
    </row>
    <row r="6" ht="14" customHeight="1" spans="1:38">
      <c r="A6" s="10">
        <v>5</v>
      </c>
      <c r="B6" s="9" t="s">
        <v>19</v>
      </c>
      <c r="C6" s="17" t="s">
        <v>20</v>
      </c>
      <c r="D6" s="10" t="s">
        <v>18</v>
      </c>
      <c r="E6" s="11">
        <v>42387</v>
      </c>
      <c r="F6" s="26"/>
      <c r="G6" s="26"/>
      <c r="H6" s="26"/>
      <c r="I6" s="48"/>
      <c r="J6" s="48"/>
      <c r="K6" s="26"/>
      <c r="L6" s="26"/>
      <c r="M6" s="26"/>
      <c r="N6" s="26"/>
      <c r="O6" s="26"/>
      <c r="P6" s="48"/>
      <c r="Q6" s="48"/>
      <c r="R6" s="26"/>
      <c r="S6" s="26"/>
      <c r="T6" s="26"/>
      <c r="U6" s="26"/>
      <c r="V6" s="26"/>
      <c r="W6" s="48"/>
      <c r="X6" s="48"/>
      <c r="Y6" s="26"/>
      <c r="Z6" s="26"/>
      <c r="AA6" s="26"/>
      <c r="AB6" s="26"/>
      <c r="AC6" s="26"/>
      <c r="AD6" s="48"/>
      <c r="AE6" s="48"/>
      <c r="AF6" s="26"/>
      <c r="AG6" s="26"/>
      <c r="AH6" s="26"/>
      <c r="AI6" s="26"/>
      <c r="AJ6" s="65"/>
      <c r="AK6" s="66">
        <f t="shared" si="0"/>
        <v>0</v>
      </c>
      <c r="AL6" s="66">
        <f t="shared" si="1"/>
        <v>0</v>
      </c>
    </row>
    <row r="7" ht="14" customHeight="1" spans="1:38">
      <c r="A7" s="10">
        <v>6</v>
      </c>
      <c r="B7" s="15" t="s">
        <v>21</v>
      </c>
      <c r="C7" s="42" t="s">
        <v>22</v>
      </c>
      <c r="D7" s="16" t="s">
        <v>12</v>
      </c>
      <c r="E7" s="11">
        <v>42430</v>
      </c>
      <c r="F7" s="26"/>
      <c r="G7" s="26"/>
      <c r="H7" s="26"/>
      <c r="I7" s="48"/>
      <c r="J7" s="48"/>
      <c r="K7" s="26"/>
      <c r="L7" s="26"/>
      <c r="M7" s="26"/>
      <c r="N7" s="26"/>
      <c r="O7" s="26"/>
      <c r="P7" s="48"/>
      <c r="Q7" s="48"/>
      <c r="R7" s="26"/>
      <c r="S7" s="26">
        <v>1</v>
      </c>
      <c r="T7" s="26"/>
      <c r="U7" s="26"/>
      <c r="V7" s="26"/>
      <c r="W7" s="48"/>
      <c r="X7" s="48"/>
      <c r="Y7" s="26"/>
      <c r="Z7" s="26"/>
      <c r="AA7" s="26"/>
      <c r="AB7" s="26"/>
      <c r="AC7" s="26"/>
      <c r="AD7" s="48"/>
      <c r="AE7" s="48"/>
      <c r="AF7" s="26"/>
      <c r="AG7" s="26"/>
      <c r="AH7" s="26"/>
      <c r="AI7" s="26"/>
      <c r="AJ7" s="65"/>
      <c r="AK7" s="66">
        <f t="shared" si="0"/>
        <v>1</v>
      </c>
      <c r="AL7" s="66">
        <f t="shared" si="1"/>
        <v>0</v>
      </c>
    </row>
    <row r="8" ht="14" customHeight="1" spans="1:38">
      <c r="A8" s="10">
        <v>7</v>
      </c>
      <c r="B8" s="9" t="s">
        <v>24</v>
      </c>
      <c r="C8" s="17" t="s">
        <v>25</v>
      </c>
      <c r="D8" s="10" t="s">
        <v>18</v>
      </c>
      <c r="E8" s="11">
        <v>42436</v>
      </c>
      <c r="F8" s="26"/>
      <c r="G8" s="26"/>
      <c r="H8" s="26"/>
      <c r="I8" s="48"/>
      <c r="J8" s="48"/>
      <c r="K8" s="26"/>
      <c r="L8" s="26"/>
      <c r="M8" s="26"/>
      <c r="N8" s="26"/>
      <c r="O8" s="26"/>
      <c r="P8" s="48"/>
      <c r="Q8" s="48"/>
      <c r="R8" s="26"/>
      <c r="S8" s="26"/>
      <c r="T8" s="26"/>
      <c r="U8" s="26"/>
      <c r="V8" s="26"/>
      <c r="W8" s="48"/>
      <c r="X8" s="48"/>
      <c r="Y8" s="26"/>
      <c r="Z8" s="26">
        <v>1</v>
      </c>
      <c r="AA8" s="26"/>
      <c r="AB8" s="26"/>
      <c r="AC8" s="26"/>
      <c r="AD8" s="48"/>
      <c r="AE8" s="48"/>
      <c r="AF8" s="26">
        <v>1</v>
      </c>
      <c r="AG8" s="26"/>
      <c r="AH8" s="26"/>
      <c r="AI8" s="26"/>
      <c r="AJ8" s="65"/>
      <c r="AK8" s="66">
        <f t="shared" si="0"/>
        <v>2</v>
      </c>
      <c r="AL8" s="66">
        <f t="shared" si="1"/>
        <v>0</v>
      </c>
    </row>
    <row r="9" ht="14" customHeight="1" spans="1:38">
      <c r="A9" s="10">
        <v>8</v>
      </c>
      <c r="B9" s="9" t="s">
        <v>26</v>
      </c>
      <c r="C9" s="17" t="s">
        <v>27</v>
      </c>
      <c r="D9" s="10" t="s">
        <v>18</v>
      </c>
      <c r="E9" s="11">
        <v>42443</v>
      </c>
      <c r="F9" s="26"/>
      <c r="G9" s="26"/>
      <c r="H9" s="26"/>
      <c r="I9" s="48"/>
      <c r="J9" s="48"/>
      <c r="K9" s="26"/>
      <c r="L9" s="26"/>
      <c r="M9" s="26"/>
      <c r="N9" s="26"/>
      <c r="O9" s="26"/>
      <c r="P9" s="48"/>
      <c r="Q9" s="48"/>
      <c r="R9" s="26"/>
      <c r="S9" s="26"/>
      <c r="T9" s="26"/>
      <c r="U9" s="26"/>
      <c r="V9" s="26"/>
      <c r="W9" s="48"/>
      <c r="X9" s="48"/>
      <c r="Y9" s="26"/>
      <c r="Z9" s="26"/>
      <c r="AA9" s="26"/>
      <c r="AB9" s="26"/>
      <c r="AC9" s="26"/>
      <c r="AD9" s="48"/>
      <c r="AE9" s="48"/>
      <c r="AF9" s="26"/>
      <c r="AG9" s="26"/>
      <c r="AH9" s="26"/>
      <c r="AI9" s="26"/>
      <c r="AJ9" s="65"/>
      <c r="AK9" s="66">
        <f t="shared" si="0"/>
        <v>0</v>
      </c>
      <c r="AL9" s="66">
        <f t="shared" si="1"/>
        <v>0</v>
      </c>
    </row>
    <row r="10" ht="14" customHeight="1" spans="1:38">
      <c r="A10" s="10">
        <v>9</v>
      </c>
      <c r="B10" s="9" t="s">
        <v>28</v>
      </c>
      <c r="C10" s="17" t="s">
        <v>29</v>
      </c>
      <c r="D10" s="10" t="s">
        <v>15</v>
      </c>
      <c r="E10" s="11">
        <v>42466</v>
      </c>
      <c r="F10" s="26"/>
      <c r="G10" s="26"/>
      <c r="H10" s="26"/>
      <c r="I10" s="48"/>
      <c r="J10" s="48"/>
      <c r="K10" s="26"/>
      <c r="L10" s="26"/>
      <c r="M10" s="26"/>
      <c r="N10" s="26"/>
      <c r="O10" s="26"/>
      <c r="P10" s="48"/>
      <c r="Q10" s="48"/>
      <c r="R10" s="26"/>
      <c r="S10" s="26"/>
      <c r="T10" s="26"/>
      <c r="U10" s="26"/>
      <c r="V10" s="26"/>
      <c r="W10" s="48"/>
      <c r="X10" s="48"/>
      <c r="Y10" s="26"/>
      <c r="Z10" s="26"/>
      <c r="AA10" s="26"/>
      <c r="AB10" s="26"/>
      <c r="AC10" s="26"/>
      <c r="AD10" s="48"/>
      <c r="AE10" s="48"/>
      <c r="AF10" s="26"/>
      <c r="AG10" s="26"/>
      <c r="AH10" s="26"/>
      <c r="AI10" s="26"/>
      <c r="AJ10" s="65"/>
      <c r="AK10" s="66">
        <f t="shared" si="0"/>
        <v>0</v>
      </c>
      <c r="AL10" s="66">
        <f t="shared" si="1"/>
        <v>0</v>
      </c>
    </row>
    <row r="11" ht="14" customHeight="1" spans="1:38">
      <c r="A11" s="10">
        <v>10</v>
      </c>
      <c r="B11" s="9" t="s">
        <v>30</v>
      </c>
      <c r="C11" s="17" t="s">
        <v>31</v>
      </c>
      <c r="D11" s="10" t="s">
        <v>18</v>
      </c>
      <c r="E11" s="11">
        <v>42555</v>
      </c>
      <c r="F11" s="26"/>
      <c r="G11" s="26"/>
      <c r="H11" s="26"/>
      <c r="I11" s="48"/>
      <c r="J11" s="48"/>
      <c r="K11" s="26"/>
      <c r="L11" s="26"/>
      <c r="M11" s="26"/>
      <c r="N11" s="26"/>
      <c r="O11" s="26"/>
      <c r="P11" s="48"/>
      <c r="Q11" s="48"/>
      <c r="R11" s="26"/>
      <c r="S11" s="26"/>
      <c r="T11" s="26"/>
      <c r="U11" s="26"/>
      <c r="V11" s="26"/>
      <c r="W11" s="48"/>
      <c r="X11" s="48"/>
      <c r="Y11" s="26"/>
      <c r="Z11" s="26"/>
      <c r="AA11" s="26"/>
      <c r="AB11" s="26"/>
      <c r="AC11" s="26"/>
      <c r="AD11" s="48"/>
      <c r="AE11" s="48"/>
      <c r="AF11" s="26"/>
      <c r="AG11" s="26"/>
      <c r="AH11" s="26"/>
      <c r="AI11" s="26"/>
      <c r="AJ11" s="65"/>
      <c r="AK11" s="66">
        <f t="shared" si="0"/>
        <v>0</v>
      </c>
      <c r="AL11" s="66">
        <f t="shared" si="1"/>
        <v>0</v>
      </c>
    </row>
    <row r="12" ht="14" customHeight="1" spans="1:38">
      <c r="A12" s="10">
        <v>11</v>
      </c>
      <c r="B12" s="9" t="s">
        <v>33</v>
      </c>
      <c r="C12" s="17" t="s">
        <v>34</v>
      </c>
      <c r="D12" s="17" t="s">
        <v>35</v>
      </c>
      <c r="E12" s="11">
        <v>42664</v>
      </c>
      <c r="F12" s="26"/>
      <c r="G12" s="26"/>
      <c r="H12" s="26"/>
      <c r="I12" s="48"/>
      <c r="J12" s="48"/>
      <c r="K12" s="26"/>
      <c r="L12" s="26"/>
      <c r="M12" s="26"/>
      <c r="N12" s="26"/>
      <c r="O12" s="26"/>
      <c r="P12" s="48"/>
      <c r="Q12" s="48"/>
      <c r="R12" s="26"/>
      <c r="S12" s="26"/>
      <c r="T12" s="26"/>
      <c r="U12" s="26"/>
      <c r="V12" s="26"/>
      <c r="W12" s="48"/>
      <c r="X12" s="48"/>
      <c r="Y12" s="26"/>
      <c r="Z12" s="26">
        <v>1</v>
      </c>
      <c r="AA12" s="26"/>
      <c r="AB12" s="26"/>
      <c r="AC12" s="26"/>
      <c r="AD12" s="48"/>
      <c r="AE12" s="48"/>
      <c r="AF12" s="26"/>
      <c r="AG12" s="26"/>
      <c r="AH12" s="26" t="s">
        <v>137</v>
      </c>
      <c r="AI12" s="26"/>
      <c r="AJ12" s="65"/>
      <c r="AK12" s="66">
        <f t="shared" si="0"/>
        <v>1</v>
      </c>
      <c r="AL12" s="66">
        <f t="shared" si="1"/>
        <v>1</v>
      </c>
    </row>
    <row r="13" ht="14" customHeight="1" spans="1:38">
      <c r="A13" s="10">
        <v>12</v>
      </c>
      <c r="B13" s="9" t="s">
        <v>36</v>
      </c>
      <c r="C13" s="17" t="s">
        <v>37</v>
      </c>
      <c r="D13" s="10" t="s">
        <v>12</v>
      </c>
      <c r="E13" s="11">
        <v>42684</v>
      </c>
      <c r="F13" s="26"/>
      <c r="G13" s="26"/>
      <c r="H13" s="26"/>
      <c r="I13" s="48"/>
      <c r="J13" s="48"/>
      <c r="K13" s="26"/>
      <c r="L13" s="26"/>
      <c r="M13" s="26"/>
      <c r="N13" s="26"/>
      <c r="O13" s="26"/>
      <c r="P13" s="48"/>
      <c r="Q13" s="48"/>
      <c r="R13" s="26"/>
      <c r="S13" s="26"/>
      <c r="T13" s="26"/>
      <c r="U13" s="26"/>
      <c r="V13" s="26"/>
      <c r="W13" s="48"/>
      <c r="X13" s="48"/>
      <c r="Y13" s="26"/>
      <c r="Z13" s="26"/>
      <c r="AA13" s="26"/>
      <c r="AB13" s="26"/>
      <c r="AC13" s="26"/>
      <c r="AD13" s="48"/>
      <c r="AE13" s="48"/>
      <c r="AF13" s="26"/>
      <c r="AG13" s="26"/>
      <c r="AH13" s="26"/>
      <c r="AI13" s="26"/>
      <c r="AJ13" s="65"/>
      <c r="AK13" s="66">
        <f t="shared" si="0"/>
        <v>0</v>
      </c>
      <c r="AL13" s="66">
        <f t="shared" si="1"/>
        <v>0</v>
      </c>
    </row>
    <row r="14" ht="14" customHeight="1" spans="1:38">
      <c r="A14" s="10">
        <v>13</v>
      </c>
      <c r="B14" s="9" t="s">
        <v>38</v>
      </c>
      <c r="C14" s="17" t="s">
        <v>39</v>
      </c>
      <c r="D14" s="17" t="s">
        <v>35</v>
      </c>
      <c r="E14" s="11">
        <v>42844</v>
      </c>
      <c r="F14" s="26"/>
      <c r="G14" s="26"/>
      <c r="H14" s="26"/>
      <c r="I14" s="48"/>
      <c r="J14" s="48"/>
      <c r="K14" s="26"/>
      <c r="L14" s="26"/>
      <c r="M14" s="26"/>
      <c r="N14" s="26"/>
      <c r="O14" s="26"/>
      <c r="P14" s="48"/>
      <c r="Q14" s="48"/>
      <c r="R14" s="26"/>
      <c r="S14" s="26"/>
      <c r="T14" s="26"/>
      <c r="U14" s="26"/>
      <c r="V14" s="26"/>
      <c r="W14" s="48"/>
      <c r="X14" s="48"/>
      <c r="Y14" s="26"/>
      <c r="Z14" s="26"/>
      <c r="AA14" s="26"/>
      <c r="AB14" s="26"/>
      <c r="AC14" s="26"/>
      <c r="AD14" s="48"/>
      <c r="AE14" s="48"/>
      <c r="AF14" s="26"/>
      <c r="AG14" s="26">
        <v>1</v>
      </c>
      <c r="AH14" s="26"/>
      <c r="AI14" s="26"/>
      <c r="AJ14" s="65"/>
      <c r="AK14" s="66">
        <f t="shared" si="0"/>
        <v>1</v>
      </c>
      <c r="AL14" s="66">
        <f t="shared" si="1"/>
        <v>0</v>
      </c>
    </row>
    <row r="15" ht="14" customHeight="1" spans="1:38">
      <c r="A15" s="10">
        <v>14</v>
      </c>
      <c r="B15" s="9" t="s">
        <v>40</v>
      </c>
      <c r="C15" s="17" t="s">
        <v>41</v>
      </c>
      <c r="D15" s="10" t="s">
        <v>18</v>
      </c>
      <c r="E15" s="11">
        <v>42898</v>
      </c>
      <c r="F15" s="26"/>
      <c r="G15" s="26"/>
      <c r="H15" s="26"/>
      <c r="I15" s="48"/>
      <c r="J15" s="48"/>
      <c r="K15" s="26"/>
      <c r="L15" s="26"/>
      <c r="M15" s="26"/>
      <c r="N15" s="26"/>
      <c r="O15" s="26"/>
      <c r="P15" s="48"/>
      <c r="Q15" s="48"/>
      <c r="R15" s="26"/>
      <c r="S15" s="26"/>
      <c r="T15" s="26"/>
      <c r="U15" s="26"/>
      <c r="V15" s="26"/>
      <c r="W15" s="48"/>
      <c r="X15" s="48"/>
      <c r="Y15" s="26"/>
      <c r="Z15" s="26"/>
      <c r="AA15" s="26"/>
      <c r="AB15" s="26"/>
      <c r="AC15" s="26"/>
      <c r="AD15" s="48"/>
      <c r="AE15" s="48"/>
      <c r="AF15" s="26"/>
      <c r="AG15" s="26"/>
      <c r="AH15" s="26"/>
      <c r="AI15" s="26"/>
      <c r="AJ15" s="65"/>
      <c r="AK15" s="66">
        <f t="shared" si="0"/>
        <v>0</v>
      </c>
      <c r="AL15" s="66">
        <f t="shared" si="1"/>
        <v>0</v>
      </c>
    </row>
    <row r="16" ht="14" customHeight="1" spans="1:38">
      <c r="A16" s="10">
        <v>15</v>
      </c>
      <c r="B16" s="9" t="s">
        <v>42</v>
      </c>
      <c r="C16" s="17" t="s">
        <v>43</v>
      </c>
      <c r="D16" s="10" t="s">
        <v>44</v>
      </c>
      <c r="E16" s="11">
        <v>42919</v>
      </c>
      <c r="F16" s="26"/>
      <c r="G16" s="26"/>
      <c r="H16" s="26"/>
      <c r="I16" s="48"/>
      <c r="J16" s="48"/>
      <c r="K16" s="26"/>
      <c r="L16" s="26"/>
      <c r="M16" s="26"/>
      <c r="N16" s="26"/>
      <c r="O16" s="26"/>
      <c r="P16" s="48"/>
      <c r="Q16" s="48"/>
      <c r="R16" s="26"/>
      <c r="S16" s="26"/>
      <c r="T16" s="26"/>
      <c r="U16" s="26"/>
      <c r="V16" s="26"/>
      <c r="W16" s="48"/>
      <c r="X16" s="48"/>
      <c r="Y16" s="26"/>
      <c r="Z16" s="26"/>
      <c r="AA16" s="26"/>
      <c r="AB16" s="26"/>
      <c r="AC16" s="26"/>
      <c r="AD16" s="48"/>
      <c r="AE16" s="48"/>
      <c r="AF16" s="26"/>
      <c r="AG16" s="26"/>
      <c r="AH16" s="26"/>
      <c r="AI16" s="26"/>
      <c r="AJ16" s="65"/>
      <c r="AK16" s="66">
        <f t="shared" si="0"/>
        <v>0</v>
      </c>
      <c r="AL16" s="66">
        <f t="shared" si="1"/>
        <v>0</v>
      </c>
    </row>
    <row r="17" ht="14" customHeight="1" spans="1:38">
      <c r="A17" s="10">
        <v>16</v>
      </c>
      <c r="B17" s="9" t="s">
        <v>45</v>
      </c>
      <c r="C17" s="17" t="s">
        <v>46</v>
      </c>
      <c r="D17" s="17" t="s">
        <v>18</v>
      </c>
      <c r="E17" s="18">
        <v>42989</v>
      </c>
      <c r="F17" s="26"/>
      <c r="G17" s="26"/>
      <c r="H17" s="26"/>
      <c r="I17" s="48"/>
      <c r="J17" s="48"/>
      <c r="K17" s="26"/>
      <c r="L17" s="26"/>
      <c r="M17" s="26"/>
      <c r="N17" s="26">
        <v>1</v>
      </c>
      <c r="O17" s="26"/>
      <c r="P17" s="48"/>
      <c r="Q17" s="48"/>
      <c r="R17" s="26"/>
      <c r="S17" s="26"/>
      <c r="T17" s="26"/>
      <c r="U17" s="26"/>
      <c r="V17" s="26"/>
      <c r="W17" s="48"/>
      <c r="X17" s="48"/>
      <c r="Y17" s="26"/>
      <c r="Z17" s="26"/>
      <c r="AA17" s="26"/>
      <c r="AB17" s="26"/>
      <c r="AC17" s="26"/>
      <c r="AD17" s="48"/>
      <c r="AE17" s="48"/>
      <c r="AF17" s="26"/>
      <c r="AG17" s="26"/>
      <c r="AH17" s="26" t="s">
        <v>137</v>
      </c>
      <c r="AI17" s="26"/>
      <c r="AJ17" s="65"/>
      <c r="AK17" s="66">
        <f t="shared" si="0"/>
        <v>1</v>
      </c>
      <c r="AL17" s="66">
        <f t="shared" si="1"/>
        <v>1</v>
      </c>
    </row>
    <row r="18" ht="14" customHeight="1" spans="1:38">
      <c r="A18" s="10">
        <v>17</v>
      </c>
      <c r="B18" s="9" t="s">
        <v>47</v>
      </c>
      <c r="C18" s="17" t="s">
        <v>48</v>
      </c>
      <c r="D18" s="17" t="s">
        <v>35</v>
      </c>
      <c r="E18" s="18">
        <v>42989</v>
      </c>
      <c r="F18" s="26"/>
      <c r="G18" s="26"/>
      <c r="H18" s="26"/>
      <c r="I18" s="48"/>
      <c r="J18" s="48"/>
      <c r="K18" s="26"/>
      <c r="L18" s="26"/>
      <c r="M18" s="26"/>
      <c r="N18" s="26"/>
      <c r="O18" s="26"/>
      <c r="P18" s="48"/>
      <c r="Q18" s="48"/>
      <c r="R18" s="26"/>
      <c r="S18" s="26"/>
      <c r="T18" s="26"/>
      <c r="U18" s="26"/>
      <c r="V18" s="26"/>
      <c r="W18" s="48"/>
      <c r="X18" s="48"/>
      <c r="Y18" s="26"/>
      <c r="Z18" s="26"/>
      <c r="AA18" s="26"/>
      <c r="AB18" s="26"/>
      <c r="AC18" s="26"/>
      <c r="AD18" s="48"/>
      <c r="AE18" s="48"/>
      <c r="AF18" s="26"/>
      <c r="AG18" s="26"/>
      <c r="AH18" s="26"/>
      <c r="AI18" s="26"/>
      <c r="AJ18" s="65"/>
      <c r="AK18" s="66">
        <f t="shared" si="0"/>
        <v>0</v>
      </c>
      <c r="AL18" s="66">
        <f t="shared" si="1"/>
        <v>0</v>
      </c>
    </row>
    <row r="19" ht="14" customHeight="1" spans="1:38">
      <c r="A19" s="10">
        <v>18</v>
      </c>
      <c r="B19" s="9" t="s">
        <v>49</v>
      </c>
      <c r="C19" s="17" t="s">
        <v>50</v>
      </c>
      <c r="D19" s="10" t="s">
        <v>44</v>
      </c>
      <c r="E19" s="11">
        <v>43025</v>
      </c>
      <c r="F19" s="26"/>
      <c r="G19" s="26"/>
      <c r="H19" s="26"/>
      <c r="I19" s="48"/>
      <c r="J19" s="48"/>
      <c r="K19" s="26">
        <v>1</v>
      </c>
      <c r="L19" s="26"/>
      <c r="M19" s="26"/>
      <c r="N19" s="26"/>
      <c r="O19" s="26"/>
      <c r="P19" s="48"/>
      <c r="Q19" s="48"/>
      <c r="R19" s="26"/>
      <c r="S19" s="26"/>
      <c r="T19" s="26"/>
      <c r="U19" s="26"/>
      <c r="V19" s="26"/>
      <c r="W19" s="48"/>
      <c r="X19" s="48"/>
      <c r="Y19" s="26"/>
      <c r="Z19" s="26"/>
      <c r="AA19" s="26"/>
      <c r="AB19" s="26"/>
      <c r="AC19" s="26"/>
      <c r="AD19" s="48"/>
      <c r="AE19" s="48"/>
      <c r="AF19" s="26"/>
      <c r="AG19" s="26"/>
      <c r="AH19" s="26"/>
      <c r="AI19" s="26"/>
      <c r="AJ19" s="65"/>
      <c r="AK19" s="66">
        <f t="shared" si="0"/>
        <v>1</v>
      </c>
      <c r="AL19" s="66">
        <f t="shared" si="1"/>
        <v>0</v>
      </c>
    </row>
    <row r="20" ht="14" customHeight="1" spans="1:38">
      <c r="A20" s="10">
        <v>19</v>
      </c>
      <c r="B20" s="9" t="s">
        <v>51</v>
      </c>
      <c r="C20" s="17" t="s">
        <v>52</v>
      </c>
      <c r="D20" s="10" t="s">
        <v>53</v>
      </c>
      <c r="E20" s="11">
        <v>43026</v>
      </c>
      <c r="F20" s="26"/>
      <c r="G20" s="26"/>
      <c r="H20" s="26"/>
      <c r="I20" s="48"/>
      <c r="J20" s="48"/>
      <c r="K20" s="26"/>
      <c r="L20" s="26"/>
      <c r="M20" s="26"/>
      <c r="N20" s="26"/>
      <c r="O20" s="26"/>
      <c r="P20" s="48"/>
      <c r="Q20" s="48"/>
      <c r="R20" s="26"/>
      <c r="S20" s="26"/>
      <c r="T20" s="26"/>
      <c r="U20" s="26"/>
      <c r="V20" s="26"/>
      <c r="W20" s="48"/>
      <c r="X20" s="48"/>
      <c r="Y20" s="26"/>
      <c r="Z20" s="26"/>
      <c r="AA20" s="26"/>
      <c r="AB20" s="26"/>
      <c r="AC20" s="26"/>
      <c r="AD20" s="48"/>
      <c r="AE20" s="48"/>
      <c r="AF20" s="26"/>
      <c r="AG20" s="26"/>
      <c r="AH20" s="26"/>
      <c r="AI20" s="26"/>
      <c r="AJ20" s="65"/>
      <c r="AK20" s="66">
        <f t="shared" si="0"/>
        <v>0</v>
      </c>
      <c r="AL20" s="66">
        <f t="shared" si="1"/>
        <v>0</v>
      </c>
    </row>
    <row r="21" ht="14" customHeight="1" spans="1:38">
      <c r="A21" s="10">
        <v>20</v>
      </c>
      <c r="B21" s="9" t="s">
        <v>54</v>
      </c>
      <c r="C21" s="17" t="s">
        <v>55</v>
      </c>
      <c r="D21" s="10" t="s">
        <v>18</v>
      </c>
      <c r="E21" s="18">
        <v>43040</v>
      </c>
      <c r="F21" s="26"/>
      <c r="G21" s="26"/>
      <c r="H21" s="26"/>
      <c r="I21" s="48"/>
      <c r="J21" s="48"/>
      <c r="K21" s="26"/>
      <c r="L21" s="26"/>
      <c r="M21" s="26">
        <v>1</v>
      </c>
      <c r="N21" s="26">
        <v>1</v>
      </c>
      <c r="O21" s="26"/>
      <c r="P21" s="48"/>
      <c r="Q21" s="48"/>
      <c r="R21" s="26"/>
      <c r="S21" s="26"/>
      <c r="T21" s="26"/>
      <c r="U21" s="26"/>
      <c r="V21" s="26"/>
      <c r="W21" s="48"/>
      <c r="X21" s="48"/>
      <c r="Y21" s="26"/>
      <c r="Z21" s="26"/>
      <c r="AA21" s="26"/>
      <c r="AB21" s="26"/>
      <c r="AC21" s="26"/>
      <c r="AD21" s="48"/>
      <c r="AE21" s="48"/>
      <c r="AF21" s="26"/>
      <c r="AG21" s="26"/>
      <c r="AH21" s="26"/>
      <c r="AI21" s="26"/>
      <c r="AJ21" s="65"/>
      <c r="AK21" s="66">
        <f t="shared" si="0"/>
        <v>2</v>
      </c>
      <c r="AL21" s="66">
        <f t="shared" si="1"/>
        <v>0</v>
      </c>
    </row>
    <row r="22" ht="14" customHeight="1" spans="1:38">
      <c r="A22" s="10">
        <v>21</v>
      </c>
      <c r="B22" s="9" t="s">
        <v>56</v>
      </c>
      <c r="C22" s="17" t="s">
        <v>57</v>
      </c>
      <c r="D22" s="10" t="s">
        <v>18</v>
      </c>
      <c r="E22" s="19">
        <v>43066</v>
      </c>
      <c r="F22" s="26"/>
      <c r="G22" s="26"/>
      <c r="H22" s="26"/>
      <c r="I22" s="48"/>
      <c r="J22" s="48"/>
      <c r="K22" s="26"/>
      <c r="L22" s="26"/>
      <c r="M22" s="26"/>
      <c r="N22" s="26"/>
      <c r="O22" s="26"/>
      <c r="P22" s="48"/>
      <c r="Q22" s="48"/>
      <c r="R22" s="26"/>
      <c r="S22" s="26"/>
      <c r="T22" s="26"/>
      <c r="U22" s="26"/>
      <c r="V22" s="26"/>
      <c r="W22" s="48"/>
      <c r="X22" s="48"/>
      <c r="Y22" s="26"/>
      <c r="Z22" s="26"/>
      <c r="AA22" s="26"/>
      <c r="AB22" s="26"/>
      <c r="AC22" s="26"/>
      <c r="AD22" s="48"/>
      <c r="AE22" s="48"/>
      <c r="AF22" s="26"/>
      <c r="AG22" s="26"/>
      <c r="AH22" s="26"/>
      <c r="AI22" s="26"/>
      <c r="AJ22" s="65"/>
      <c r="AK22" s="66">
        <f t="shared" si="0"/>
        <v>0</v>
      </c>
      <c r="AL22" s="66">
        <f t="shared" si="1"/>
        <v>0</v>
      </c>
    </row>
    <row r="23" ht="14" customHeight="1" spans="1:38">
      <c r="A23" s="10">
        <v>22</v>
      </c>
      <c r="B23" s="9" t="s">
        <v>58</v>
      </c>
      <c r="C23" s="17" t="s">
        <v>59</v>
      </c>
      <c r="D23" s="10" t="s">
        <v>18</v>
      </c>
      <c r="E23" s="11">
        <v>43122</v>
      </c>
      <c r="F23" s="26"/>
      <c r="G23" s="26"/>
      <c r="H23" s="26"/>
      <c r="I23" s="48"/>
      <c r="J23" s="48"/>
      <c r="K23" s="26"/>
      <c r="L23" s="26"/>
      <c r="M23" s="26"/>
      <c r="N23" s="26"/>
      <c r="O23" s="26"/>
      <c r="P23" s="48"/>
      <c r="Q23" s="48"/>
      <c r="R23" s="26"/>
      <c r="S23" s="26"/>
      <c r="T23" s="26"/>
      <c r="U23" s="26"/>
      <c r="V23" s="26"/>
      <c r="W23" s="48"/>
      <c r="X23" s="48"/>
      <c r="Y23" s="26"/>
      <c r="Z23" s="26"/>
      <c r="AA23" s="26"/>
      <c r="AB23" s="26"/>
      <c r="AC23" s="26"/>
      <c r="AD23" s="48"/>
      <c r="AE23" s="48"/>
      <c r="AF23" s="26"/>
      <c r="AG23" s="26"/>
      <c r="AH23" s="26"/>
      <c r="AI23" s="26"/>
      <c r="AJ23" s="65"/>
      <c r="AK23" s="66">
        <f t="shared" si="0"/>
        <v>0</v>
      </c>
      <c r="AL23" s="66">
        <f t="shared" si="1"/>
        <v>0</v>
      </c>
    </row>
    <row r="24" ht="14" customHeight="1" spans="1:38">
      <c r="A24" s="10">
        <v>23</v>
      </c>
      <c r="B24" s="9" t="s">
        <v>60</v>
      </c>
      <c r="C24" s="17" t="s">
        <v>61</v>
      </c>
      <c r="D24" s="10" t="s">
        <v>18</v>
      </c>
      <c r="E24" s="11">
        <v>43125</v>
      </c>
      <c r="F24" s="26"/>
      <c r="G24" s="26"/>
      <c r="H24" s="26"/>
      <c r="I24" s="48"/>
      <c r="J24" s="48"/>
      <c r="K24" s="26"/>
      <c r="L24" s="26"/>
      <c r="M24" s="26"/>
      <c r="N24" s="26"/>
      <c r="O24" s="26"/>
      <c r="P24" s="48"/>
      <c r="Q24" s="48"/>
      <c r="R24" s="26"/>
      <c r="S24" s="26"/>
      <c r="T24" s="26"/>
      <c r="U24" s="26"/>
      <c r="V24" s="26"/>
      <c r="W24" s="48"/>
      <c r="X24" s="48"/>
      <c r="Y24" s="26"/>
      <c r="Z24" s="26"/>
      <c r="AA24" s="26"/>
      <c r="AB24" s="26"/>
      <c r="AC24" s="26"/>
      <c r="AD24" s="48"/>
      <c r="AE24" s="48"/>
      <c r="AF24" s="26"/>
      <c r="AG24" s="26"/>
      <c r="AH24" s="26"/>
      <c r="AI24" s="26"/>
      <c r="AJ24" s="65"/>
      <c r="AK24" s="66">
        <f t="shared" si="0"/>
        <v>0</v>
      </c>
      <c r="AL24" s="66">
        <f t="shared" si="1"/>
        <v>0</v>
      </c>
    </row>
    <row r="25" ht="14" customHeight="1" spans="1:38">
      <c r="A25" s="10">
        <v>24</v>
      </c>
      <c r="B25" s="9" t="s">
        <v>62</v>
      </c>
      <c r="C25" s="17" t="s">
        <v>63</v>
      </c>
      <c r="D25" s="10" t="s">
        <v>18</v>
      </c>
      <c r="E25" s="19">
        <v>43166</v>
      </c>
      <c r="F25" s="26"/>
      <c r="G25" s="26"/>
      <c r="H25" s="26"/>
      <c r="I25" s="48"/>
      <c r="J25" s="48"/>
      <c r="K25" s="26"/>
      <c r="L25" s="26"/>
      <c r="M25" s="26"/>
      <c r="N25" s="26"/>
      <c r="O25" s="26"/>
      <c r="P25" s="48"/>
      <c r="Q25" s="48"/>
      <c r="R25" s="26"/>
      <c r="S25" s="26"/>
      <c r="T25" s="26"/>
      <c r="U25" s="26"/>
      <c r="V25" s="26"/>
      <c r="W25" s="48"/>
      <c r="X25" s="48"/>
      <c r="Y25" s="26"/>
      <c r="Z25" s="26">
        <v>1</v>
      </c>
      <c r="AA25" s="26"/>
      <c r="AB25" s="26"/>
      <c r="AC25" s="26"/>
      <c r="AD25" s="48"/>
      <c r="AE25" s="48"/>
      <c r="AF25" s="26"/>
      <c r="AG25" s="26"/>
      <c r="AH25" s="26"/>
      <c r="AI25" s="26"/>
      <c r="AJ25" s="65"/>
      <c r="AK25" s="66">
        <f t="shared" si="0"/>
        <v>1</v>
      </c>
      <c r="AL25" s="66">
        <f t="shared" si="1"/>
        <v>0</v>
      </c>
    </row>
    <row r="26" ht="14" customHeight="1" spans="1:38">
      <c r="A26" s="10">
        <v>25</v>
      </c>
      <c r="B26" s="9" t="s">
        <v>64</v>
      </c>
      <c r="C26" s="17" t="s">
        <v>65</v>
      </c>
      <c r="D26" s="10" t="s">
        <v>53</v>
      </c>
      <c r="E26" s="19">
        <v>43178</v>
      </c>
      <c r="F26" s="26"/>
      <c r="G26" s="26"/>
      <c r="H26" s="26"/>
      <c r="I26" s="48"/>
      <c r="J26" s="48"/>
      <c r="K26" s="26"/>
      <c r="L26" s="26"/>
      <c r="M26" s="26"/>
      <c r="N26" s="26"/>
      <c r="O26" s="26"/>
      <c r="P26" s="48"/>
      <c r="Q26" s="48"/>
      <c r="R26" s="26">
        <v>1</v>
      </c>
      <c r="S26" s="26"/>
      <c r="T26" s="26"/>
      <c r="U26" s="26"/>
      <c r="V26" s="26"/>
      <c r="W26" s="48"/>
      <c r="X26" s="48"/>
      <c r="Y26" s="26"/>
      <c r="Z26" s="26"/>
      <c r="AA26" s="26"/>
      <c r="AB26" s="26"/>
      <c r="AC26" s="26"/>
      <c r="AD26" s="48"/>
      <c r="AE26" s="48"/>
      <c r="AF26" s="26"/>
      <c r="AG26" s="26"/>
      <c r="AH26" s="26"/>
      <c r="AI26" s="26"/>
      <c r="AJ26" s="65"/>
      <c r="AK26" s="66">
        <f t="shared" si="0"/>
        <v>1</v>
      </c>
      <c r="AL26" s="66">
        <f t="shared" si="1"/>
        <v>0</v>
      </c>
    </row>
    <row r="27" ht="14" customHeight="1" spans="1:38">
      <c r="A27" s="10">
        <v>26</v>
      </c>
      <c r="B27" s="9" t="s">
        <v>66</v>
      </c>
      <c r="C27" s="17" t="s">
        <v>67</v>
      </c>
      <c r="D27" s="10" t="s">
        <v>18</v>
      </c>
      <c r="E27" s="19">
        <v>43178</v>
      </c>
      <c r="F27" s="26"/>
      <c r="G27" s="26"/>
      <c r="H27" s="26"/>
      <c r="I27" s="48"/>
      <c r="J27" s="48"/>
      <c r="K27" s="26"/>
      <c r="L27" s="26"/>
      <c r="M27" s="26"/>
      <c r="N27" s="26"/>
      <c r="O27" s="26"/>
      <c r="P27" s="48"/>
      <c r="Q27" s="48"/>
      <c r="R27" s="26"/>
      <c r="S27" s="26"/>
      <c r="T27" s="26"/>
      <c r="U27" s="26"/>
      <c r="V27" s="26"/>
      <c r="W27" s="48"/>
      <c r="X27" s="48"/>
      <c r="Y27" s="26"/>
      <c r="Z27" s="26"/>
      <c r="AA27" s="26"/>
      <c r="AB27" s="26"/>
      <c r="AC27" s="26"/>
      <c r="AD27" s="48"/>
      <c r="AE27" s="48"/>
      <c r="AF27" s="26"/>
      <c r="AG27" s="26"/>
      <c r="AH27" s="26"/>
      <c r="AI27" s="26"/>
      <c r="AJ27" s="65"/>
      <c r="AK27" s="66">
        <f t="shared" si="0"/>
        <v>0</v>
      </c>
      <c r="AL27" s="66">
        <f t="shared" si="1"/>
        <v>0</v>
      </c>
    </row>
    <row r="28" ht="14" customHeight="1" spans="1:38">
      <c r="A28" s="10">
        <v>27</v>
      </c>
      <c r="B28" s="9" t="s">
        <v>68</v>
      </c>
      <c r="C28" s="17" t="s">
        <v>69</v>
      </c>
      <c r="D28" s="10" t="s">
        <v>18</v>
      </c>
      <c r="E28" s="19">
        <v>43181</v>
      </c>
      <c r="F28" s="26"/>
      <c r="G28" s="26"/>
      <c r="H28" s="26"/>
      <c r="I28" s="48"/>
      <c r="J28" s="48"/>
      <c r="K28" s="26"/>
      <c r="L28" s="26"/>
      <c r="M28" s="26"/>
      <c r="N28" s="26"/>
      <c r="O28" s="26"/>
      <c r="P28" s="48"/>
      <c r="Q28" s="48"/>
      <c r="R28" s="26"/>
      <c r="S28" s="26"/>
      <c r="T28" s="26"/>
      <c r="U28" s="26"/>
      <c r="V28" s="26"/>
      <c r="W28" s="48"/>
      <c r="X28" s="48"/>
      <c r="Y28" s="26"/>
      <c r="Z28" s="26"/>
      <c r="AA28" s="26"/>
      <c r="AB28" s="26"/>
      <c r="AC28" s="26"/>
      <c r="AD28" s="48"/>
      <c r="AE28" s="48"/>
      <c r="AF28" s="26"/>
      <c r="AG28" s="26"/>
      <c r="AH28" s="26"/>
      <c r="AI28" s="26"/>
      <c r="AJ28" s="65"/>
      <c r="AK28" s="66">
        <f t="shared" si="0"/>
        <v>0</v>
      </c>
      <c r="AL28" s="66">
        <f t="shared" si="1"/>
        <v>0</v>
      </c>
    </row>
    <row r="29" ht="14" customHeight="1" spans="1:38">
      <c r="A29" s="10">
        <v>28</v>
      </c>
      <c r="B29" s="9" t="s">
        <v>70</v>
      </c>
      <c r="C29" s="17" t="s">
        <v>71</v>
      </c>
      <c r="D29" s="10" t="s">
        <v>12</v>
      </c>
      <c r="E29" s="19">
        <v>43188</v>
      </c>
      <c r="F29" s="26"/>
      <c r="G29" s="26"/>
      <c r="H29" s="26"/>
      <c r="I29" s="48"/>
      <c r="J29" s="48"/>
      <c r="K29" s="26"/>
      <c r="L29" s="26"/>
      <c r="M29" s="26"/>
      <c r="N29" s="26"/>
      <c r="O29" s="26"/>
      <c r="P29" s="48"/>
      <c r="Q29" s="48"/>
      <c r="R29" s="26"/>
      <c r="S29" s="26"/>
      <c r="T29" s="26"/>
      <c r="U29" s="26"/>
      <c r="V29" s="26"/>
      <c r="W29" s="48"/>
      <c r="X29" s="48"/>
      <c r="Y29" s="26"/>
      <c r="Z29" s="26"/>
      <c r="AA29" s="26"/>
      <c r="AB29" s="26"/>
      <c r="AC29" s="26"/>
      <c r="AD29" s="48"/>
      <c r="AE29" s="48"/>
      <c r="AF29" s="26"/>
      <c r="AG29" s="26"/>
      <c r="AH29" s="26"/>
      <c r="AI29" s="26"/>
      <c r="AJ29" s="65"/>
      <c r="AK29" s="66">
        <f t="shared" si="0"/>
        <v>0</v>
      </c>
      <c r="AL29" s="66">
        <f t="shared" si="1"/>
        <v>0</v>
      </c>
    </row>
    <row r="30" ht="14" customHeight="1" spans="1:38">
      <c r="A30" s="10">
        <v>29</v>
      </c>
      <c r="B30" s="9" t="s">
        <v>72</v>
      </c>
      <c r="C30" s="17" t="s">
        <v>73</v>
      </c>
      <c r="D30" s="10" t="s">
        <v>18</v>
      </c>
      <c r="E30" s="19">
        <v>43206</v>
      </c>
      <c r="F30" s="26"/>
      <c r="G30" s="26"/>
      <c r="H30" s="26"/>
      <c r="I30" s="48"/>
      <c r="J30" s="48"/>
      <c r="K30" s="26">
        <v>1</v>
      </c>
      <c r="L30" s="26"/>
      <c r="M30" s="26"/>
      <c r="N30" s="26"/>
      <c r="O30" s="26"/>
      <c r="P30" s="48"/>
      <c r="Q30" s="48"/>
      <c r="R30" s="26"/>
      <c r="S30" s="26"/>
      <c r="T30" s="26"/>
      <c r="U30" s="26"/>
      <c r="V30" s="26"/>
      <c r="W30" s="48"/>
      <c r="X30" s="48"/>
      <c r="Y30" s="26"/>
      <c r="Z30" s="26"/>
      <c r="AA30" s="26"/>
      <c r="AB30" s="26"/>
      <c r="AC30" s="26"/>
      <c r="AD30" s="48"/>
      <c r="AE30" s="48"/>
      <c r="AF30" s="26">
        <v>1</v>
      </c>
      <c r="AG30" s="26"/>
      <c r="AH30" s="26"/>
      <c r="AI30" s="26"/>
      <c r="AJ30" s="65">
        <v>1</v>
      </c>
      <c r="AK30" s="66">
        <f t="shared" si="0"/>
        <v>3</v>
      </c>
      <c r="AL30" s="66">
        <f t="shared" si="1"/>
        <v>0</v>
      </c>
    </row>
    <row r="31" ht="14" customHeight="1" spans="1:38">
      <c r="A31" s="10">
        <v>30</v>
      </c>
      <c r="B31" s="9" t="s">
        <v>74</v>
      </c>
      <c r="C31" s="17" t="s">
        <v>75</v>
      </c>
      <c r="D31" s="10" t="s">
        <v>9</v>
      </c>
      <c r="E31" s="19">
        <v>43206</v>
      </c>
      <c r="F31" s="26"/>
      <c r="G31" s="26"/>
      <c r="H31" s="26"/>
      <c r="I31" s="48"/>
      <c r="J31" s="48"/>
      <c r="K31" s="26"/>
      <c r="L31" s="26"/>
      <c r="M31" s="26"/>
      <c r="N31" s="26"/>
      <c r="O31" s="26"/>
      <c r="P31" s="48"/>
      <c r="Q31" s="48"/>
      <c r="R31" s="26"/>
      <c r="S31" s="26"/>
      <c r="T31" s="26"/>
      <c r="U31" s="26"/>
      <c r="V31" s="26"/>
      <c r="W31" s="48"/>
      <c r="X31" s="48"/>
      <c r="Y31" s="26"/>
      <c r="Z31" s="26"/>
      <c r="AA31" s="26"/>
      <c r="AB31" s="26"/>
      <c r="AC31" s="26"/>
      <c r="AD31" s="48"/>
      <c r="AE31" s="48"/>
      <c r="AF31" s="26"/>
      <c r="AG31" s="26"/>
      <c r="AH31" s="26"/>
      <c r="AI31" s="26"/>
      <c r="AJ31" s="65"/>
      <c r="AK31" s="66">
        <f t="shared" si="0"/>
        <v>0</v>
      </c>
      <c r="AL31" s="66">
        <f t="shared" si="1"/>
        <v>0</v>
      </c>
    </row>
    <row r="32" ht="14" customHeight="1" spans="1:38">
      <c r="A32" s="10">
        <v>31</v>
      </c>
      <c r="B32" s="9" t="s">
        <v>76</v>
      </c>
      <c r="C32" s="17" t="s">
        <v>77</v>
      </c>
      <c r="D32" s="16" t="s">
        <v>12</v>
      </c>
      <c r="E32" s="19">
        <v>43215</v>
      </c>
      <c r="F32" s="26"/>
      <c r="G32" s="26"/>
      <c r="H32" s="26"/>
      <c r="I32" s="48"/>
      <c r="J32" s="48"/>
      <c r="K32" s="26"/>
      <c r="L32" s="26"/>
      <c r="M32" s="26"/>
      <c r="N32" s="26"/>
      <c r="O32" s="26"/>
      <c r="P32" s="48"/>
      <c r="Q32" s="48"/>
      <c r="R32" s="26"/>
      <c r="S32" s="26"/>
      <c r="T32" s="26"/>
      <c r="U32" s="26"/>
      <c r="V32" s="26">
        <v>1</v>
      </c>
      <c r="W32" s="48"/>
      <c r="X32" s="48"/>
      <c r="Y32" s="26"/>
      <c r="Z32" s="26"/>
      <c r="AA32" s="26"/>
      <c r="AB32" s="26"/>
      <c r="AC32" s="26"/>
      <c r="AD32" s="48"/>
      <c r="AE32" s="48"/>
      <c r="AF32" s="26"/>
      <c r="AG32" s="26"/>
      <c r="AH32" s="26"/>
      <c r="AI32" s="26"/>
      <c r="AJ32" s="65"/>
      <c r="AK32" s="66">
        <f t="shared" si="0"/>
        <v>1</v>
      </c>
      <c r="AL32" s="66">
        <f t="shared" si="1"/>
        <v>0</v>
      </c>
    </row>
    <row r="33" ht="14" customHeight="1" spans="1:38">
      <c r="A33" s="10">
        <v>32</v>
      </c>
      <c r="B33" s="9" t="s">
        <v>78</v>
      </c>
      <c r="C33" s="17" t="s">
        <v>79</v>
      </c>
      <c r="D33" s="10" t="s">
        <v>35</v>
      </c>
      <c r="E33" s="19">
        <v>43248</v>
      </c>
      <c r="F33" s="26"/>
      <c r="G33" s="26"/>
      <c r="H33" s="26"/>
      <c r="I33" s="48"/>
      <c r="J33" s="48"/>
      <c r="K33" s="26"/>
      <c r="L33" s="26"/>
      <c r="M33" s="26"/>
      <c r="N33" s="26"/>
      <c r="O33" s="26"/>
      <c r="P33" s="48"/>
      <c r="Q33" s="48"/>
      <c r="R33" s="26"/>
      <c r="S33" s="26"/>
      <c r="T33" s="26"/>
      <c r="U33" s="26"/>
      <c r="V33" s="26"/>
      <c r="W33" s="48"/>
      <c r="X33" s="48"/>
      <c r="Y33" s="26"/>
      <c r="Z33" s="26"/>
      <c r="AA33" s="26"/>
      <c r="AB33" s="26"/>
      <c r="AC33" s="26"/>
      <c r="AD33" s="48"/>
      <c r="AE33" s="48"/>
      <c r="AF33" s="26"/>
      <c r="AG33" s="26"/>
      <c r="AH33" s="26"/>
      <c r="AI33" s="26"/>
      <c r="AJ33" s="65"/>
      <c r="AK33" s="66">
        <f t="shared" si="0"/>
        <v>0</v>
      </c>
      <c r="AL33" s="66">
        <f t="shared" si="1"/>
        <v>0</v>
      </c>
    </row>
    <row r="34" ht="14" customHeight="1" spans="1:38">
      <c r="A34" s="10">
        <v>33</v>
      </c>
      <c r="B34" s="9" t="s">
        <v>80</v>
      </c>
      <c r="C34" s="17" t="s">
        <v>81</v>
      </c>
      <c r="D34" s="16" t="s">
        <v>18</v>
      </c>
      <c r="E34" s="19">
        <v>43248</v>
      </c>
      <c r="F34" s="26">
        <v>1</v>
      </c>
      <c r="G34" s="26"/>
      <c r="H34" s="26"/>
      <c r="I34" s="48"/>
      <c r="J34" s="48"/>
      <c r="K34" s="26"/>
      <c r="L34" s="26"/>
      <c r="M34" s="26"/>
      <c r="N34" s="26"/>
      <c r="O34" s="26">
        <v>1</v>
      </c>
      <c r="P34" s="48"/>
      <c r="Q34" s="48"/>
      <c r="R34" s="26"/>
      <c r="S34" s="26"/>
      <c r="T34" s="26"/>
      <c r="U34" s="26"/>
      <c r="V34" s="26"/>
      <c r="W34" s="48"/>
      <c r="X34" s="48"/>
      <c r="Y34" s="26"/>
      <c r="Z34" s="26"/>
      <c r="AA34" s="26"/>
      <c r="AB34" s="26"/>
      <c r="AC34" s="26"/>
      <c r="AD34" s="48"/>
      <c r="AE34" s="48"/>
      <c r="AF34" s="26"/>
      <c r="AG34" s="26"/>
      <c r="AH34" s="26"/>
      <c r="AI34" s="26"/>
      <c r="AJ34" s="65"/>
      <c r="AK34" s="66">
        <f t="shared" si="0"/>
        <v>2</v>
      </c>
      <c r="AL34" s="66">
        <f t="shared" si="1"/>
        <v>0</v>
      </c>
    </row>
    <row r="35" ht="14" customHeight="1" spans="1:38">
      <c r="A35" s="10">
        <v>34</v>
      </c>
      <c r="B35" s="9" t="s">
        <v>82</v>
      </c>
      <c r="C35" s="17" t="s">
        <v>83</v>
      </c>
      <c r="D35" s="10" t="s">
        <v>9</v>
      </c>
      <c r="E35" s="19">
        <v>43290</v>
      </c>
      <c r="F35" s="26"/>
      <c r="G35" s="26"/>
      <c r="H35" s="26"/>
      <c r="I35" s="48"/>
      <c r="J35" s="48"/>
      <c r="K35" s="26"/>
      <c r="L35" s="26"/>
      <c r="M35" s="26"/>
      <c r="N35" s="26"/>
      <c r="O35" s="26"/>
      <c r="P35" s="48"/>
      <c r="Q35" s="48"/>
      <c r="R35" s="26"/>
      <c r="S35" s="26"/>
      <c r="T35" s="26"/>
      <c r="U35" s="26"/>
      <c r="V35" s="26"/>
      <c r="W35" s="48"/>
      <c r="X35" s="48"/>
      <c r="Y35" s="26"/>
      <c r="Z35" s="26"/>
      <c r="AA35" s="26">
        <v>1</v>
      </c>
      <c r="AB35" s="26"/>
      <c r="AC35" s="26"/>
      <c r="AD35" s="48"/>
      <c r="AE35" s="48"/>
      <c r="AF35" s="26"/>
      <c r="AG35" s="26"/>
      <c r="AH35" s="26"/>
      <c r="AI35" s="26"/>
      <c r="AJ35" s="65"/>
      <c r="AK35" s="66">
        <f t="shared" ref="AK35:AK54" si="2">SUM(F35:AJ35)</f>
        <v>1</v>
      </c>
      <c r="AL35" s="66">
        <f t="shared" ref="AL35:AL55" si="3">COUNTIF(F35:AJ35,"未签到")+COUNTIF(F35:AJ35,"未签退")+COUNTIF(F35:AJ35,"未签到签退")</f>
        <v>0</v>
      </c>
    </row>
    <row r="36" ht="14" customHeight="1" spans="1:38">
      <c r="A36" s="10">
        <v>35</v>
      </c>
      <c r="B36" s="9" t="s">
        <v>84</v>
      </c>
      <c r="C36" s="17" t="s">
        <v>85</v>
      </c>
      <c r="D36" s="16" t="s">
        <v>53</v>
      </c>
      <c r="E36" s="19">
        <v>43325</v>
      </c>
      <c r="F36" s="26"/>
      <c r="G36" s="26"/>
      <c r="H36" s="26"/>
      <c r="I36" s="48"/>
      <c r="J36" s="48"/>
      <c r="K36" s="26"/>
      <c r="L36" s="26"/>
      <c r="M36" s="26"/>
      <c r="N36" s="26"/>
      <c r="O36" s="26"/>
      <c r="P36" s="48"/>
      <c r="Q36" s="48"/>
      <c r="R36" s="26"/>
      <c r="S36" s="26"/>
      <c r="T36" s="26"/>
      <c r="U36" s="26"/>
      <c r="V36" s="26"/>
      <c r="W36" s="48"/>
      <c r="X36" s="48"/>
      <c r="Y36" s="26"/>
      <c r="Z36" s="26"/>
      <c r="AA36" s="26"/>
      <c r="AB36" s="26"/>
      <c r="AC36" s="26"/>
      <c r="AD36" s="48"/>
      <c r="AE36" s="48"/>
      <c r="AF36" s="26"/>
      <c r="AG36" s="26"/>
      <c r="AH36" s="26"/>
      <c r="AI36" s="26"/>
      <c r="AJ36" s="65"/>
      <c r="AK36" s="66">
        <f t="shared" si="2"/>
        <v>0</v>
      </c>
      <c r="AL36" s="66">
        <f t="shared" si="3"/>
        <v>0</v>
      </c>
    </row>
    <row r="37" ht="14" customHeight="1" spans="1:38">
      <c r="A37" s="10">
        <v>36</v>
      </c>
      <c r="B37" s="20" t="s">
        <v>86</v>
      </c>
      <c r="C37" s="43" t="s">
        <v>87</v>
      </c>
      <c r="D37" s="21" t="s">
        <v>18</v>
      </c>
      <c r="E37" s="22">
        <v>43381</v>
      </c>
      <c r="F37" s="26"/>
      <c r="G37" s="26"/>
      <c r="H37" s="26"/>
      <c r="I37" s="48"/>
      <c r="J37" s="48"/>
      <c r="K37" s="26"/>
      <c r="L37" s="26"/>
      <c r="M37" s="26"/>
      <c r="N37" s="26"/>
      <c r="O37" s="26"/>
      <c r="P37" s="48"/>
      <c r="Q37" s="48"/>
      <c r="R37" s="26">
        <v>1</v>
      </c>
      <c r="S37" s="26"/>
      <c r="T37" s="26"/>
      <c r="U37" s="26">
        <v>1</v>
      </c>
      <c r="V37" s="26"/>
      <c r="W37" s="48"/>
      <c r="X37" s="48"/>
      <c r="Y37" s="26"/>
      <c r="Z37" s="26"/>
      <c r="AA37" s="26"/>
      <c r="AB37" s="26"/>
      <c r="AC37" s="26"/>
      <c r="AD37" s="48"/>
      <c r="AE37" s="48"/>
      <c r="AF37" s="26"/>
      <c r="AG37" s="26"/>
      <c r="AH37" s="26"/>
      <c r="AI37" s="26"/>
      <c r="AJ37" s="65"/>
      <c r="AK37" s="66">
        <f t="shared" si="2"/>
        <v>2</v>
      </c>
      <c r="AL37" s="66">
        <f t="shared" si="3"/>
        <v>0</v>
      </c>
    </row>
    <row r="38" ht="14" customHeight="1" spans="1:38">
      <c r="A38" s="10">
        <v>37</v>
      </c>
      <c r="B38" s="20" t="s">
        <v>88</v>
      </c>
      <c r="C38" s="43" t="s">
        <v>89</v>
      </c>
      <c r="D38" s="16" t="s">
        <v>18</v>
      </c>
      <c r="E38" s="22">
        <v>43476</v>
      </c>
      <c r="F38" s="26"/>
      <c r="G38" s="26"/>
      <c r="H38" s="26"/>
      <c r="I38" s="48"/>
      <c r="J38" s="48"/>
      <c r="K38" s="26"/>
      <c r="L38" s="26"/>
      <c r="M38" s="26"/>
      <c r="N38" s="26"/>
      <c r="O38" s="26"/>
      <c r="P38" s="48"/>
      <c r="Q38" s="48"/>
      <c r="R38" s="26"/>
      <c r="S38" s="26"/>
      <c r="T38" s="26"/>
      <c r="U38" s="26"/>
      <c r="V38" s="26"/>
      <c r="W38" s="48"/>
      <c r="X38" s="48"/>
      <c r="Y38" s="26"/>
      <c r="Z38" s="26"/>
      <c r="AA38" s="26"/>
      <c r="AB38" s="26"/>
      <c r="AC38" s="26"/>
      <c r="AD38" s="48"/>
      <c r="AE38" s="48"/>
      <c r="AF38" s="26"/>
      <c r="AG38" s="26"/>
      <c r="AH38" s="26"/>
      <c r="AI38" s="26"/>
      <c r="AJ38" s="65"/>
      <c r="AK38" s="66">
        <f t="shared" si="2"/>
        <v>0</v>
      </c>
      <c r="AL38" s="66">
        <f t="shared" si="3"/>
        <v>0</v>
      </c>
    </row>
    <row r="39" ht="14" customHeight="1" spans="1:38">
      <c r="A39" s="10">
        <v>38</v>
      </c>
      <c r="B39" s="20" t="s">
        <v>90</v>
      </c>
      <c r="C39" s="43" t="s">
        <v>91</v>
      </c>
      <c r="D39" s="16" t="s">
        <v>12</v>
      </c>
      <c r="E39" s="22">
        <v>43542</v>
      </c>
      <c r="F39" s="26"/>
      <c r="G39" s="26"/>
      <c r="H39" s="26"/>
      <c r="I39" s="48"/>
      <c r="J39" s="48"/>
      <c r="K39" s="26"/>
      <c r="L39" s="26"/>
      <c r="M39" s="26"/>
      <c r="N39" s="26"/>
      <c r="O39" s="26"/>
      <c r="P39" s="48"/>
      <c r="Q39" s="48"/>
      <c r="R39" s="26"/>
      <c r="S39" s="26"/>
      <c r="T39" s="26"/>
      <c r="U39" s="26"/>
      <c r="V39" s="26"/>
      <c r="W39" s="48"/>
      <c r="X39" s="48"/>
      <c r="Y39" s="26"/>
      <c r="Z39" s="26"/>
      <c r="AA39" s="26"/>
      <c r="AB39" s="26"/>
      <c r="AC39" s="26"/>
      <c r="AD39" s="48"/>
      <c r="AE39" s="48"/>
      <c r="AF39" s="26"/>
      <c r="AG39" s="26"/>
      <c r="AH39" s="26"/>
      <c r="AI39" s="26"/>
      <c r="AJ39" s="65"/>
      <c r="AK39" s="66">
        <f t="shared" si="2"/>
        <v>0</v>
      </c>
      <c r="AL39" s="66">
        <f t="shared" si="3"/>
        <v>0</v>
      </c>
    </row>
    <row r="40" ht="14" customHeight="1" spans="1:38">
      <c r="A40" s="10">
        <v>39</v>
      </c>
      <c r="B40" s="20" t="s">
        <v>92</v>
      </c>
      <c r="C40" s="43" t="s">
        <v>93</v>
      </c>
      <c r="D40" s="16" t="s">
        <v>18</v>
      </c>
      <c r="E40" s="22">
        <v>43542</v>
      </c>
      <c r="F40" s="26"/>
      <c r="G40" s="26"/>
      <c r="H40" s="26"/>
      <c r="I40" s="48"/>
      <c r="J40" s="48"/>
      <c r="K40" s="26"/>
      <c r="L40" s="26"/>
      <c r="M40" s="26"/>
      <c r="N40" s="26"/>
      <c r="O40" s="26"/>
      <c r="P40" s="48"/>
      <c r="Q40" s="48"/>
      <c r="R40" s="26"/>
      <c r="S40" s="26"/>
      <c r="T40" s="26"/>
      <c r="U40" s="26"/>
      <c r="V40" s="26"/>
      <c r="W40" s="48"/>
      <c r="X40" s="48"/>
      <c r="Y40" s="26"/>
      <c r="Z40" s="26"/>
      <c r="AA40" s="26"/>
      <c r="AB40" s="26"/>
      <c r="AC40" s="26"/>
      <c r="AD40" s="48"/>
      <c r="AE40" s="48"/>
      <c r="AF40" s="26"/>
      <c r="AG40" s="26"/>
      <c r="AH40" s="26"/>
      <c r="AI40" s="26"/>
      <c r="AJ40" s="65"/>
      <c r="AK40" s="66">
        <f t="shared" si="2"/>
        <v>0</v>
      </c>
      <c r="AL40" s="66">
        <f t="shared" si="3"/>
        <v>0</v>
      </c>
    </row>
    <row r="41" ht="14" customHeight="1" spans="1:38">
      <c r="A41" s="10">
        <v>40</v>
      </c>
      <c r="B41" s="15" t="s">
        <v>94</v>
      </c>
      <c r="C41" s="42" t="s">
        <v>95</v>
      </c>
      <c r="D41" s="16" t="s">
        <v>44</v>
      </c>
      <c r="E41" s="11">
        <v>43544</v>
      </c>
      <c r="F41" s="26"/>
      <c r="G41" s="26"/>
      <c r="H41" s="26"/>
      <c r="I41" s="48"/>
      <c r="J41" s="48"/>
      <c r="K41" s="26"/>
      <c r="L41" s="26"/>
      <c r="M41" s="26"/>
      <c r="N41" s="26"/>
      <c r="O41" s="26"/>
      <c r="P41" s="48"/>
      <c r="Q41" s="48"/>
      <c r="R41" s="26"/>
      <c r="S41" s="26"/>
      <c r="T41" s="26"/>
      <c r="U41" s="26"/>
      <c r="V41" s="26"/>
      <c r="W41" s="48"/>
      <c r="X41" s="48"/>
      <c r="Y41" s="26"/>
      <c r="Z41" s="26"/>
      <c r="AA41" s="26"/>
      <c r="AB41" s="26"/>
      <c r="AC41" s="26"/>
      <c r="AD41" s="48"/>
      <c r="AE41" s="48"/>
      <c r="AF41" s="26"/>
      <c r="AG41" s="26"/>
      <c r="AH41" s="26"/>
      <c r="AI41" s="26">
        <v>1</v>
      </c>
      <c r="AJ41" s="65"/>
      <c r="AK41" s="66">
        <f t="shared" si="2"/>
        <v>1</v>
      </c>
      <c r="AL41" s="66">
        <f t="shared" si="3"/>
        <v>0</v>
      </c>
    </row>
    <row r="42" ht="14" customHeight="1" spans="1:38">
      <c r="A42" s="10">
        <v>41</v>
      </c>
      <c r="B42" s="15" t="s">
        <v>96</v>
      </c>
      <c r="C42" s="42" t="s">
        <v>97</v>
      </c>
      <c r="D42" s="16" t="s">
        <v>18</v>
      </c>
      <c r="E42" s="11">
        <v>43556</v>
      </c>
      <c r="F42" s="26"/>
      <c r="G42" s="26"/>
      <c r="H42" s="26"/>
      <c r="I42" s="48"/>
      <c r="J42" s="48"/>
      <c r="K42" s="26"/>
      <c r="L42" s="26"/>
      <c r="M42" s="26"/>
      <c r="N42" s="26"/>
      <c r="O42" s="26"/>
      <c r="P42" s="48"/>
      <c r="Q42" s="48"/>
      <c r="R42" s="26"/>
      <c r="S42" s="26"/>
      <c r="T42" s="26"/>
      <c r="U42" s="26"/>
      <c r="V42" s="26"/>
      <c r="W42" s="48"/>
      <c r="X42" s="48"/>
      <c r="Y42" s="26"/>
      <c r="Z42" s="26"/>
      <c r="AA42" s="26"/>
      <c r="AB42" s="26"/>
      <c r="AC42" s="26"/>
      <c r="AD42" s="48"/>
      <c r="AE42" s="48"/>
      <c r="AF42" s="26"/>
      <c r="AG42" s="26"/>
      <c r="AH42" s="26"/>
      <c r="AI42" s="26"/>
      <c r="AJ42" s="65"/>
      <c r="AK42" s="66">
        <f t="shared" si="2"/>
        <v>0</v>
      </c>
      <c r="AL42" s="66">
        <f t="shared" si="3"/>
        <v>0</v>
      </c>
    </row>
    <row r="43" ht="14" customHeight="1" spans="1:38">
      <c r="A43" s="10">
        <v>42</v>
      </c>
      <c r="B43" s="20" t="s">
        <v>98</v>
      </c>
      <c r="C43" s="43" t="s">
        <v>99</v>
      </c>
      <c r="D43" s="16" t="s">
        <v>18</v>
      </c>
      <c r="E43" s="11">
        <v>43598</v>
      </c>
      <c r="F43" s="26"/>
      <c r="G43" s="26"/>
      <c r="H43" s="26"/>
      <c r="I43" s="48"/>
      <c r="J43" s="48"/>
      <c r="K43" s="26"/>
      <c r="L43" s="26"/>
      <c r="M43" s="26"/>
      <c r="N43" s="26"/>
      <c r="O43" s="26"/>
      <c r="P43" s="48"/>
      <c r="Q43" s="48"/>
      <c r="R43" s="26"/>
      <c r="S43" s="26"/>
      <c r="T43" s="26"/>
      <c r="U43" s="26"/>
      <c r="V43" s="26"/>
      <c r="W43" s="48"/>
      <c r="X43" s="48"/>
      <c r="Y43" s="26"/>
      <c r="Z43" s="26"/>
      <c r="AA43" s="26"/>
      <c r="AB43" s="26"/>
      <c r="AC43" s="26"/>
      <c r="AD43" s="48"/>
      <c r="AE43" s="48"/>
      <c r="AF43" s="26"/>
      <c r="AG43" s="26"/>
      <c r="AH43" s="26"/>
      <c r="AI43" s="26"/>
      <c r="AJ43" s="26"/>
      <c r="AK43" s="66">
        <f t="shared" si="2"/>
        <v>0</v>
      </c>
      <c r="AL43" s="66">
        <f t="shared" si="3"/>
        <v>0</v>
      </c>
    </row>
    <row r="44" ht="14" customHeight="1" spans="1:38">
      <c r="A44" s="10">
        <v>43</v>
      </c>
      <c r="B44" s="20" t="s">
        <v>100</v>
      </c>
      <c r="C44" s="44" t="s">
        <v>101</v>
      </c>
      <c r="D44" s="16" t="s">
        <v>18</v>
      </c>
      <c r="E44" s="11">
        <v>43605</v>
      </c>
      <c r="F44" s="26"/>
      <c r="G44" s="26"/>
      <c r="H44" s="26"/>
      <c r="I44" s="48"/>
      <c r="J44" s="48"/>
      <c r="K44" s="26"/>
      <c r="L44" s="26"/>
      <c r="M44" s="26"/>
      <c r="N44" s="26"/>
      <c r="O44" s="26"/>
      <c r="P44" s="48"/>
      <c r="Q44" s="48"/>
      <c r="R44" s="26"/>
      <c r="S44" s="26"/>
      <c r="T44" s="26"/>
      <c r="U44" s="26"/>
      <c r="V44" s="26"/>
      <c r="W44" s="48"/>
      <c r="X44" s="48"/>
      <c r="Y44" s="26"/>
      <c r="Z44" s="26"/>
      <c r="AA44" s="26"/>
      <c r="AB44" s="26"/>
      <c r="AC44" s="26"/>
      <c r="AD44" s="48"/>
      <c r="AE44" s="48"/>
      <c r="AF44" s="26"/>
      <c r="AG44" s="26"/>
      <c r="AH44" s="26"/>
      <c r="AI44" s="26"/>
      <c r="AJ44" s="26"/>
      <c r="AK44" s="66">
        <f t="shared" si="2"/>
        <v>0</v>
      </c>
      <c r="AL44" s="66">
        <f t="shared" si="3"/>
        <v>0</v>
      </c>
    </row>
    <row r="45" ht="14" customHeight="1" spans="1:38">
      <c r="A45" s="26">
        <v>44</v>
      </c>
      <c r="B45" s="27" t="s">
        <v>102</v>
      </c>
      <c r="C45" s="28" t="s">
        <v>103</v>
      </c>
      <c r="D45" s="29" t="s">
        <v>18</v>
      </c>
      <c r="E45" s="30">
        <v>43640</v>
      </c>
      <c r="F45" s="26"/>
      <c r="G45" s="26"/>
      <c r="H45" s="26"/>
      <c r="I45" s="48"/>
      <c r="J45" s="48"/>
      <c r="K45" s="26"/>
      <c r="L45" s="26"/>
      <c r="M45" s="26"/>
      <c r="N45" s="26"/>
      <c r="O45" s="26"/>
      <c r="P45" s="48"/>
      <c r="Q45" s="48"/>
      <c r="R45" s="26"/>
      <c r="S45" s="26"/>
      <c r="T45" s="26"/>
      <c r="U45" s="26"/>
      <c r="V45" s="26"/>
      <c r="W45" s="48"/>
      <c r="X45" s="48"/>
      <c r="Y45" s="26"/>
      <c r="Z45" s="26"/>
      <c r="AA45" s="26"/>
      <c r="AB45" s="26"/>
      <c r="AC45" s="26"/>
      <c r="AD45" s="48"/>
      <c r="AE45" s="48"/>
      <c r="AF45" s="26"/>
      <c r="AG45" s="26"/>
      <c r="AH45" s="26"/>
      <c r="AI45" s="26"/>
      <c r="AJ45" s="26"/>
      <c r="AK45" s="66">
        <f t="shared" si="2"/>
        <v>0</v>
      </c>
      <c r="AL45" s="66">
        <f t="shared" si="3"/>
        <v>0</v>
      </c>
    </row>
    <row r="46" ht="14" customHeight="1" spans="1:38">
      <c r="A46" s="26">
        <v>45</v>
      </c>
      <c r="B46" s="27" t="s">
        <v>104</v>
      </c>
      <c r="C46" s="31" t="s">
        <v>105</v>
      </c>
      <c r="D46" s="32" t="s">
        <v>12</v>
      </c>
      <c r="E46" s="30">
        <v>43654</v>
      </c>
      <c r="F46" s="26"/>
      <c r="G46" s="26">
        <v>1</v>
      </c>
      <c r="H46" s="26">
        <v>1</v>
      </c>
      <c r="I46" s="48"/>
      <c r="J46" s="48"/>
      <c r="K46" s="26"/>
      <c r="L46" s="26"/>
      <c r="M46" s="26"/>
      <c r="N46" s="26"/>
      <c r="O46" s="26"/>
      <c r="P46" s="48"/>
      <c r="Q46" s="48"/>
      <c r="R46" s="26"/>
      <c r="S46" s="26"/>
      <c r="T46" s="26"/>
      <c r="U46" s="26"/>
      <c r="V46" s="26">
        <v>1</v>
      </c>
      <c r="W46" s="48"/>
      <c r="X46" s="48"/>
      <c r="Y46" s="26"/>
      <c r="Z46" s="26"/>
      <c r="AA46" s="26"/>
      <c r="AB46" s="26"/>
      <c r="AC46" s="26"/>
      <c r="AD46" s="48"/>
      <c r="AE46" s="48"/>
      <c r="AF46" s="26">
        <v>1</v>
      </c>
      <c r="AG46" s="26"/>
      <c r="AH46" s="26"/>
      <c r="AI46" s="26"/>
      <c r="AJ46" s="26"/>
      <c r="AK46" s="66">
        <f t="shared" si="2"/>
        <v>4</v>
      </c>
      <c r="AL46" s="66">
        <f t="shared" si="3"/>
        <v>0</v>
      </c>
    </row>
    <row r="47" ht="14" customHeight="1" spans="1:38">
      <c r="A47" s="26">
        <v>46</v>
      </c>
      <c r="B47" s="27" t="s">
        <v>106</v>
      </c>
      <c r="C47" s="31" t="s">
        <v>107</v>
      </c>
      <c r="D47" s="32" t="s">
        <v>12</v>
      </c>
      <c r="E47" s="30">
        <v>43654</v>
      </c>
      <c r="F47" s="26"/>
      <c r="G47" s="26"/>
      <c r="H47" s="26"/>
      <c r="I47" s="48"/>
      <c r="J47" s="48"/>
      <c r="K47" s="26"/>
      <c r="L47" s="26"/>
      <c r="M47" s="26"/>
      <c r="N47" s="26"/>
      <c r="O47" s="26"/>
      <c r="P47" s="48"/>
      <c r="Q47" s="48"/>
      <c r="R47" s="26"/>
      <c r="S47" s="26"/>
      <c r="T47" s="26"/>
      <c r="U47" s="26"/>
      <c r="V47" s="26"/>
      <c r="W47" s="48"/>
      <c r="X47" s="48"/>
      <c r="Y47" s="26"/>
      <c r="Z47" s="26"/>
      <c r="AA47" s="26"/>
      <c r="AB47" s="26"/>
      <c r="AC47" s="26"/>
      <c r="AD47" s="48"/>
      <c r="AE47" s="48"/>
      <c r="AF47" s="26"/>
      <c r="AG47" s="26"/>
      <c r="AH47" s="26"/>
      <c r="AI47" s="26"/>
      <c r="AJ47" s="26"/>
      <c r="AK47" s="66">
        <f t="shared" si="2"/>
        <v>0</v>
      </c>
      <c r="AL47" s="66">
        <f t="shared" si="3"/>
        <v>0</v>
      </c>
    </row>
    <row r="48" ht="14" customHeight="1" spans="1:38">
      <c r="A48" s="26">
        <v>47</v>
      </c>
      <c r="B48" s="27" t="s">
        <v>108</v>
      </c>
      <c r="C48" s="31" t="s">
        <v>109</v>
      </c>
      <c r="D48" s="32" t="s">
        <v>12</v>
      </c>
      <c r="E48" s="30">
        <v>43669</v>
      </c>
      <c r="F48" s="26"/>
      <c r="G48" s="26"/>
      <c r="H48" s="26"/>
      <c r="I48" s="48"/>
      <c r="J48" s="48"/>
      <c r="K48" s="26"/>
      <c r="L48" s="26"/>
      <c r="M48" s="26"/>
      <c r="N48" s="26"/>
      <c r="O48" s="26"/>
      <c r="P48" s="48"/>
      <c r="Q48" s="48"/>
      <c r="R48" s="26"/>
      <c r="S48" s="26"/>
      <c r="T48" s="26"/>
      <c r="U48" s="26"/>
      <c r="V48" s="26" t="s">
        <v>138</v>
      </c>
      <c r="W48" s="48"/>
      <c r="X48" s="48"/>
      <c r="Y48" s="26">
        <v>1</v>
      </c>
      <c r="Z48" s="26"/>
      <c r="AA48" s="26"/>
      <c r="AB48" s="26"/>
      <c r="AC48" s="26" t="s">
        <v>138</v>
      </c>
      <c r="AD48" s="48"/>
      <c r="AE48" s="48"/>
      <c r="AF48" s="26" t="s">
        <v>138</v>
      </c>
      <c r="AG48" s="26" t="s">
        <v>137</v>
      </c>
      <c r="AH48" s="26"/>
      <c r="AI48" s="26"/>
      <c r="AJ48" s="26"/>
      <c r="AK48" s="66">
        <f t="shared" si="2"/>
        <v>1</v>
      </c>
      <c r="AL48" s="66">
        <f t="shared" si="3"/>
        <v>4</v>
      </c>
    </row>
    <row r="49" ht="14" customHeight="1" spans="1:38">
      <c r="A49" s="26">
        <v>48</v>
      </c>
      <c r="B49" s="27" t="s">
        <v>110</v>
      </c>
      <c r="C49" s="31" t="s">
        <v>111</v>
      </c>
      <c r="D49" s="32" t="s">
        <v>12</v>
      </c>
      <c r="E49" s="30">
        <v>43682</v>
      </c>
      <c r="F49" s="26"/>
      <c r="G49" s="26"/>
      <c r="H49" s="26"/>
      <c r="I49" s="48"/>
      <c r="J49" s="48"/>
      <c r="K49" s="26"/>
      <c r="L49" s="26"/>
      <c r="M49" s="26"/>
      <c r="N49" s="26"/>
      <c r="O49" s="26"/>
      <c r="P49" s="48"/>
      <c r="Q49" s="48"/>
      <c r="R49" s="26"/>
      <c r="S49" s="26"/>
      <c r="T49" s="26"/>
      <c r="U49" s="26"/>
      <c r="V49" s="26"/>
      <c r="W49" s="48"/>
      <c r="X49" s="48"/>
      <c r="Y49" s="26"/>
      <c r="Z49" s="26"/>
      <c r="AA49" s="26"/>
      <c r="AB49" s="26"/>
      <c r="AC49" s="26"/>
      <c r="AD49" s="48"/>
      <c r="AE49" s="48"/>
      <c r="AF49" s="26"/>
      <c r="AG49" s="26"/>
      <c r="AH49" s="26"/>
      <c r="AI49" s="26"/>
      <c r="AJ49" s="26"/>
      <c r="AK49" s="66">
        <f t="shared" si="2"/>
        <v>0</v>
      </c>
      <c r="AL49" s="66">
        <f t="shared" si="3"/>
        <v>0</v>
      </c>
    </row>
    <row r="50" ht="14" customHeight="1" spans="1:38">
      <c r="A50" s="26">
        <v>49</v>
      </c>
      <c r="B50" s="27" t="s">
        <v>112</v>
      </c>
      <c r="C50" s="31" t="s">
        <v>113</v>
      </c>
      <c r="D50" s="31" t="s">
        <v>35</v>
      </c>
      <c r="E50" s="30">
        <v>43696</v>
      </c>
      <c r="F50" s="26"/>
      <c r="G50" s="26"/>
      <c r="H50" s="26"/>
      <c r="I50" s="48"/>
      <c r="J50" s="48"/>
      <c r="K50" s="26"/>
      <c r="L50" s="26"/>
      <c r="M50" s="26"/>
      <c r="N50" s="26"/>
      <c r="O50" s="26"/>
      <c r="P50" s="48"/>
      <c r="Q50" s="48"/>
      <c r="R50" s="26"/>
      <c r="S50" s="26"/>
      <c r="T50" s="26"/>
      <c r="U50" s="26"/>
      <c r="V50" s="26">
        <v>1</v>
      </c>
      <c r="W50" s="48"/>
      <c r="X50" s="48"/>
      <c r="Y50" s="26"/>
      <c r="Z50" s="26"/>
      <c r="AA50" s="26"/>
      <c r="AB50" s="26"/>
      <c r="AC50" s="26"/>
      <c r="AD50" s="48"/>
      <c r="AE50" s="48"/>
      <c r="AF50" s="26"/>
      <c r="AG50" s="26"/>
      <c r="AH50" s="26"/>
      <c r="AI50" s="26"/>
      <c r="AJ50" s="26"/>
      <c r="AK50" s="66">
        <f t="shared" si="2"/>
        <v>1</v>
      </c>
      <c r="AL50" s="66">
        <f t="shared" si="3"/>
        <v>0</v>
      </c>
    </row>
    <row r="51" ht="14" customHeight="1" spans="1:38">
      <c r="A51" s="26">
        <v>50</v>
      </c>
      <c r="B51" s="27" t="s">
        <v>114</v>
      </c>
      <c r="C51" s="31" t="s">
        <v>115</v>
      </c>
      <c r="D51" s="31" t="s">
        <v>44</v>
      </c>
      <c r="E51" s="30">
        <v>43698</v>
      </c>
      <c r="F51" s="26"/>
      <c r="G51" s="26"/>
      <c r="H51" s="26"/>
      <c r="I51" s="48"/>
      <c r="J51" s="48"/>
      <c r="K51" s="26"/>
      <c r="L51" s="26"/>
      <c r="M51" s="26"/>
      <c r="N51" s="26"/>
      <c r="O51" s="26"/>
      <c r="P51" s="48"/>
      <c r="Q51" s="48"/>
      <c r="R51" s="26"/>
      <c r="S51" s="26"/>
      <c r="T51" s="26"/>
      <c r="U51" s="26"/>
      <c r="V51" s="26"/>
      <c r="W51" s="48"/>
      <c r="X51" s="48"/>
      <c r="Y51" s="26"/>
      <c r="Z51" s="26"/>
      <c r="AA51" s="26"/>
      <c r="AB51" s="26"/>
      <c r="AC51" s="26"/>
      <c r="AD51" s="48"/>
      <c r="AE51" s="48"/>
      <c r="AF51" s="26"/>
      <c r="AG51" s="26"/>
      <c r="AH51" s="26"/>
      <c r="AI51" s="26"/>
      <c r="AJ51" s="26"/>
      <c r="AK51" s="66">
        <f t="shared" si="2"/>
        <v>0</v>
      </c>
      <c r="AL51" s="66">
        <f t="shared" si="3"/>
        <v>0</v>
      </c>
    </row>
    <row r="52" ht="14" customHeight="1" spans="1:38">
      <c r="A52" s="26">
        <v>51</v>
      </c>
      <c r="B52" s="20" t="s">
        <v>116</v>
      </c>
      <c r="C52" s="21" t="s">
        <v>117</v>
      </c>
      <c r="D52" s="21" t="s">
        <v>118</v>
      </c>
      <c r="E52" s="22">
        <v>43726</v>
      </c>
      <c r="F52" s="26"/>
      <c r="G52" s="26"/>
      <c r="H52" s="26"/>
      <c r="I52" s="48"/>
      <c r="J52" s="48"/>
      <c r="K52" s="26"/>
      <c r="L52" s="26"/>
      <c r="M52" s="26"/>
      <c r="N52" s="26"/>
      <c r="O52" s="26"/>
      <c r="P52" s="48"/>
      <c r="Q52" s="48"/>
      <c r="R52" s="26"/>
      <c r="S52" s="26"/>
      <c r="T52" s="26"/>
      <c r="U52" s="26"/>
      <c r="V52" s="26"/>
      <c r="W52" s="48"/>
      <c r="X52" s="48"/>
      <c r="Y52" s="26"/>
      <c r="Z52" s="26"/>
      <c r="AA52" s="26"/>
      <c r="AB52" s="26"/>
      <c r="AC52" s="26"/>
      <c r="AD52" s="48"/>
      <c r="AE52" s="48"/>
      <c r="AF52" s="26"/>
      <c r="AG52" s="26"/>
      <c r="AH52" s="26"/>
      <c r="AI52" s="26"/>
      <c r="AJ52" s="26"/>
      <c r="AK52" s="66">
        <f t="shared" si="2"/>
        <v>0</v>
      </c>
      <c r="AL52" s="66">
        <f>COUNTIF(F52:AJ52,"未签到")+COUNTIF(F52:AJ52,"未签退")+COUNTIF(F52:AJ52,"未签到签退")</f>
        <v>0</v>
      </c>
    </row>
    <row r="53" ht="14" customHeight="1" spans="1:38">
      <c r="A53" s="26">
        <v>52</v>
      </c>
      <c r="B53" s="20" t="s">
        <v>119</v>
      </c>
      <c r="C53" s="21" t="s">
        <v>120</v>
      </c>
      <c r="D53" s="21" t="s">
        <v>118</v>
      </c>
      <c r="E53" s="22">
        <v>43737</v>
      </c>
      <c r="F53" s="26"/>
      <c r="G53" s="26"/>
      <c r="H53" s="26"/>
      <c r="I53" s="48"/>
      <c r="J53" s="48"/>
      <c r="K53" s="26"/>
      <c r="L53" s="26"/>
      <c r="M53" s="26"/>
      <c r="N53" s="26"/>
      <c r="O53" s="26"/>
      <c r="P53" s="48"/>
      <c r="Q53" s="48"/>
      <c r="R53" s="26"/>
      <c r="S53" s="26"/>
      <c r="T53" s="26"/>
      <c r="U53" s="26"/>
      <c r="V53" s="26"/>
      <c r="W53" s="48"/>
      <c r="X53" s="48"/>
      <c r="Y53" s="26"/>
      <c r="Z53" s="26"/>
      <c r="AA53" s="26"/>
      <c r="AB53" s="26"/>
      <c r="AC53" s="26"/>
      <c r="AD53" s="48"/>
      <c r="AE53" s="48"/>
      <c r="AF53" s="26"/>
      <c r="AG53" s="26"/>
      <c r="AH53" s="26"/>
      <c r="AI53" s="26"/>
      <c r="AJ53" s="26"/>
      <c r="AK53" s="66">
        <f t="shared" si="2"/>
        <v>0</v>
      </c>
      <c r="AL53" s="66">
        <f>COUNTIF(F53:AJ53,"未签到")+COUNTIF(F53:AJ53,"未签退")+COUNTIF(F53:AJ53,"未签到签退")</f>
        <v>0</v>
      </c>
    </row>
    <row r="54" ht="14" customHeight="1" spans="1:38">
      <c r="A54" s="26">
        <v>53</v>
      </c>
      <c r="B54" s="20" t="s">
        <v>121</v>
      </c>
      <c r="C54" s="21" t="s">
        <v>122</v>
      </c>
      <c r="D54" s="21" t="s">
        <v>18</v>
      </c>
      <c r="E54" s="22">
        <v>43752</v>
      </c>
      <c r="F54" s="26"/>
      <c r="G54" s="26"/>
      <c r="H54" s="26"/>
      <c r="I54" s="48"/>
      <c r="J54" s="48"/>
      <c r="K54" s="26"/>
      <c r="L54" s="26"/>
      <c r="M54" s="26"/>
      <c r="N54" s="26"/>
      <c r="O54" s="26"/>
      <c r="P54" s="48"/>
      <c r="Q54" s="48"/>
      <c r="R54" s="26"/>
      <c r="S54" s="26"/>
      <c r="T54" s="26">
        <v>1</v>
      </c>
      <c r="U54" s="26"/>
      <c r="V54" s="26"/>
      <c r="W54" s="48"/>
      <c r="X54" s="48"/>
      <c r="Y54" s="26"/>
      <c r="Z54" s="26">
        <v>1</v>
      </c>
      <c r="AA54" s="26"/>
      <c r="AB54" s="26"/>
      <c r="AC54" s="26"/>
      <c r="AD54" s="48"/>
      <c r="AE54" s="48"/>
      <c r="AF54" s="26"/>
      <c r="AG54" s="26"/>
      <c r="AH54" s="26"/>
      <c r="AI54" s="26">
        <v>1</v>
      </c>
      <c r="AJ54" s="26"/>
      <c r="AK54" s="66">
        <f t="shared" si="2"/>
        <v>3</v>
      </c>
      <c r="AL54" s="66">
        <f>COUNTIF(F54:AJ54,"未签到")+COUNTIF(F54:AJ54,"未签退")+COUNTIF(F54:AJ54,"未签到签退")</f>
        <v>0</v>
      </c>
    </row>
  </sheetData>
  <conditionalFormatting sqref="AK1">
    <cfRule type="cellIs" dxfId="0" priority="1" operator="greaterThan">
      <formula>4</formula>
    </cfRule>
    <cfRule type="cellIs" dxfId="1" priority="2" operator="greaterThan">
      <formula>4</formula>
    </cfRule>
  </conditionalFormatting>
  <conditionalFormatting sqref="AL1">
    <cfRule type="cellIs" dxfId="0" priority="3" operator="greaterThan">
      <formula>4</formula>
    </cfRule>
    <cfRule type="cellIs" dxfId="1" priority="4" operator="greaterThan">
      <formula>4</formula>
    </cfRule>
  </conditionalFormatting>
  <conditionalFormatting sqref="AK2:AL54">
    <cfRule type="cellIs" dxfId="0" priority="5" operator="greaterThan">
      <formula>4</formula>
    </cfRule>
    <cfRule type="cellIs" dxfId="1" priority="6" operator="greaterThan">
      <formula>4</formula>
    </cfRule>
  </conditionalFormatting>
  <dataValidations count="2">
    <dataValidation allowBlank="1" showInputMessage="1" showErrorMessage="1" sqref="A1 B1:E1 F1:AH1 AI1:AJ1 AK1 AL1 B3:C3 D3 E3 D7 E7 B10:C10 D10 E10 D11 B13:C13 D13 E13 B14:C14 D14 E14 B15:C15 D15 E15 B16:C16 D16 E16 B17:C17 E17 B20:C20 E20 B23 C23 D23 E23 B24 C24 D24 E24 D25 D32 D34 D36 D38 D39 D40 A2:A44 A45:A47 A48:A54 D4:D6 D8:D9 D19:D20 D21:D22 D26:D29 E4:E6 E8:E9 E11:E12 E21:E22 AK2:AK54 AL2:AL51 AL52:AL54 B11:C12 B21:C22 B8:C9 B4:C6"/>
    <dataValidation type="list" allowBlank="1" showInputMessage="1" showErrorMessage="1" sqref="F2:U2 V2 W2:AI2 AJ2 F5:N5 O5 P5:W5 X5 Y5:AA5 AB5 AC5:AI5 AJ5 F6:AI6 AJ6 F7:AI7 AJ7 F10:O10 P10 Q10:AC10 AD10 AE10:AI10 AJ10 F11:R11 S11 T11:V11 W11 X11:AC11 AD11 AE11:AI11 AJ11 F12:AI12 AJ12 F13:V13 W13 X13 Y13:AG13 AH13 AI13 AJ13 F14:AI14 AJ14 F18:U18 V18 W18 X18 Y18:AA18 AB18 AC18:AI18 AJ18 F19:AI19 AJ19 F20:M20 N20 O20:AI20 AJ20 F24 G24:O24 P24 Q24:AI24 AJ24 F25:AI25 AJ25 F26:AI26 AJ26 F27:H27 I27 J27 K27:U27 V27 W27:AH27 AI27 AJ27 F31:N31 O31 P31:AC31 AD31 AE31 AF31:AI31 AJ31 F32:N32 O32 P32:AI32 AJ32 F40:AC40 AD40 AE40:AI40 AJ40 F41:AI41 AJ41 F42:I42 J42 K42:W42 X42 Y42:AI42 AJ42 F43:W43 X43 Y43:AI43 AJ43 F44:W44 X44 Y44:AI44 AJ44 X45:X51 X52:X54 AJ3:AJ4 AJ8:AJ9 AJ15:AJ17 AJ21:AJ23 AJ28:AJ30 AJ33:AJ35 AJ36:AJ37 AJ38:AJ39 AJ45:AJ51 AJ52:AJ54 F15:AI17 F21:AI23 F33:AI35 F3:AI4 F8:AI9 F36:AI37 F38:AI39 F28:AI30 Y45:AI51 F45:W51 Y52:AI54 F52:W54">
      <formula1>"未签到,未签退,未签到签退,1,2"</formula1>
    </dataValidation>
  </dataValidations>
  <pageMargins left="0.699305555555556" right="0.699305555555556" top="0.75" bottom="0.75" header="0.3" footer="0.3"/>
  <pageSetup paperSize="9" orientation="portrait"/>
  <headerFooter/>
  <ignoredErrors>
    <ignoredError sqref="B2:B6 B7:B54" numberStoredAsText="1"/>
    <ignoredError sqref="AK2:AK54 AL2 AL3:AL54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0"/>
  <sheetViews>
    <sheetView zoomScale="85" zoomScaleNormal="85" workbookViewId="0">
      <pane xSplit="5" ySplit="1" topLeftCell="Y2" activePane="bottomRight" state="frozen"/>
      <selection/>
      <selection pane="topRight"/>
      <selection pane="bottomLeft"/>
      <selection pane="bottomRight" activeCell="AK56" sqref="AK56"/>
    </sheetView>
  </sheetViews>
  <sheetFormatPr defaultColWidth="11" defaultRowHeight="13.2"/>
  <cols>
    <col min="1" max="1" width="5.5" style="34" customWidth="1"/>
    <col min="2" max="2" width="6.66666666666667" style="35" customWidth="1"/>
    <col min="3" max="4" width="7" style="35" customWidth="1"/>
    <col min="5" max="5" width="10.6666666666667" style="35" customWidth="1"/>
    <col min="6" max="39" width="9" style="36" customWidth="1"/>
    <col min="40" max="40" width="11" style="36" customWidth="1"/>
    <col min="41" max="16384" width="11" style="36"/>
  </cols>
  <sheetData>
    <row r="1" s="33" customFormat="1" ht="14" customHeight="1" spans="1:41">
      <c r="A1" s="1" t="s">
        <v>0</v>
      </c>
      <c r="B1" s="2" t="s">
        <v>1</v>
      </c>
      <c r="C1" s="37" t="s">
        <v>2</v>
      </c>
      <c r="D1" s="3" t="s">
        <v>3</v>
      </c>
      <c r="E1" s="3" t="s">
        <v>4</v>
      </c>
      <c r="F1" s="38">
        <v>43754</v>
      </c>
      <c r="G1" s="38">
        <v>43755</v>
      </c>
      <c r="H1" s="38">
        <v>43756</v>
      </c>
      <c r="I1" s="38">
        <v>43757</v>
      </c>
      <c r="J1" s="38">
        <v>43758</v>
      </c>
      <c r="K1" s="38">
        <v>43759</v>
      </c>
      <c r="L1" s="38">
        <v>43760</v>
      </c>
      <c r="M1" s="38">
        <v>43761</v>
      </c>
      <c r="N1" s="38">
        <v>43762</v>
      </c>
      <c r="O1" s="38">
        <v>43763</v>
      </c>
      <c r="P1" s="38">
        <v>43764</v>
      </c>
      <c r="Q1" s="38">
        <v>43765</v>
      </c>
      <c r="R1" s="38">
        <v>43766</v>
      </c>
      <c r="S1" s="38">
        <v>43767</v>
      </c>
      <c r="T1" s="38">
        <v>43768</v>
      </c>
      <c r="U1" s="38">
        <v>43769</v>
      </c>
      <c r="V1" s="38">
        <v>43770</v>
      </c>
      <c r="W1" s="38">
        <v>43771</v>
      </c>
      <c r="X1" s="38">
        <v>43772</v>
      </c>
      <c r="Y1" s="38">
        <v>43773</v>
      </c>
      <c r="Z1" s="38">
        <v>43774</v>
      </c>
      <c r="AA1" s="38">
        <v>43775</v>
      </c>
      <c r="AB1" s="38">
        <v>43776</v>
      </c>
      <c r="AC1" s="38">
        <v>43777</v>
      </c>
      <c r="AD1" s="38">
        <v>43778</v>
      </c>
      <c r="AE1" s="38">
        <v>43779</v>
      </c>
      <c r="AF1" s="38">
        <v>43780</v>
      </c>
      <c r="AG1" s="38">
        <v>43781</v>
      </c>
      <c r="AH1" s="38">
        <v>43782</v>
      </c>
      <c r="AI1" s="38">
        <v>43783</v>
      </c>
      <c r="AJ1" s="38">
        <v>43784</v>
      </c>
      <c r="AK1" s="52" t="s">
        <v>139</v>
      </c>
      <c r="AL1" s="53" t="s">
        <v>140</v>
      </c>
      <c r="AM1" s="53" t="s">
        <v>141</v>
      </c>
      <c r="AN1" s="1" t="s">
        <v>139</v>
      </c>
      <c r="AO1" s="55"/>
    </row>
    <row r="2" ht="14" customHeight="1" spans="1:44">
      <c r="A2" s="10">
        <v>1</v>
      </c>
      <c r="B2" s="6" t="s">
        <v>7</v>
      </c>
      <c r="C2" s="39" t="s">
        <v>8</v>
      </c>
      <c r="D2" s="5" t="s">
        <v>9</v>
      </c>
      <c r="E2" s="7">
        <v>42324</v>
      </c>
      <c r="F2" s="40"/>
      <c r="G2" s="40"/>
      <c r="H2" s="40"/>
      <c r="I2" s="45"/>
      <c r="J2" s="45"/>
      <c r="K2" s="40">
        <v>0.4</v>
      </c>
      <c r="L2" s="40"/>
      <c r="M2" s="40"/>
      <c r="N2" s="40"/>
      <c r="O2" s="40"/>
      <c r="P2" s="45"/>
      <c r="Q2" s="48"/>
      <c r="R2" s="50"/>
      <c r="S2" s="40"/>
      <c r="T2" s="40"/>
      <c r="U2" s="40"/>
      <c r="V2" s="50"/>
      <c r="W2" s="45"/>
      <c r="X2" s="45"/>
      <c r="Y2" s="40"/>
      <c r="Z2" s="40"/>
      <c r="AA2" s="40"/>
      <c r="AB2" s="40">
        <v>1</v>
      </c>
      <c r="AC2" s="40"/>
      <c r="AD2" s="45"/>
      <c r="AE2" s="45"/>
      <c r="AF2" s="40"/>
      <c r="AG2" s="40"/>
      <c r="AH2" s="40"/>
      <c r="AI2" s="40"/>
      <c r="AJ2" s="40"/>
      <c r="AK2" s="54">
        <f>SUM(F2:AJ2)</f>
        <v>1.4</v>
      </c>
      <c r="AL2" s="10"/>
      <c r="AM2" s="10"/>
      <c r="AN2" s="10">
        <f>AK2-AL2-AM2</f>
        <v>1.4</v>
      </c>
      <c r="AO2" s="56"/>
      <c r="AP2" s="57" t="s">
        <v>142</v>
      </c>
      <c r="AR2" s="58"/>
    </row>
    <row r="3" ht="14" customHeight="1" spans="1:44">
      <c r="A3" s="10">
        <v>2</v>
      </c>
      <c r="B3" s="9" t="s">
        <v>10</v>
      </c>
      <c r="C3" s="17" t="s">
        <v>11</v>
      </c>
      <c r="D3" s="10" t="s">
        <v>12</v>
      </c>
      <c r="E3" s="11">
        <v>42354</v>
      </c>
      <c r="F3" s="40">
        <v>0.4</v>
      </c>
      <c r="G3" s="40"/>
      <c r="H3" s="40">
        <v>0.44</v>
      </c>
      <c r="I3" s="45"/>
      <c r="J3" s="45"/>
      <c r="K3" s="40"/>
      <c r="L3" s="40"/>
      <c r="M3" s="40"/>
      <c r="N3" s="40"/>
      <c r="O3" s="40"/>
      <c r="P3" s="45"/>
      <c r="Q3" s="45"/>
      <c r="R3" s="40">
        <v>0.4</v>
      </c>
      <c r="S3" s="40"/>
      <c r="T3" s="40"/>
      <c r="U3" s="40"/>
      <c r="V3" s="40"/>
      <c r="W3" s="45"/>
      <c r="X3" s="45"/>
      <c r="Y3" s="40"/>
      <c r="Z3" s="40"/>
      <c r="AA3" s="40"/>
      <c r="AB3" s="40"/>
      <c r="AC3" s="40"/>
      <c r="AD3" s="45"/>
      <c r="AE3" s="45"/>
      <c r="AF3" s="40"/>
      <c r="AG3" s="40"/>
      <c r="AH3" s="40"/>
      <c r="AI3" s="40"/>
      <c r="AJ3" s="40"/>
      <c r="AK3" s="54">
        <f t="shared" ref="AK3:AK34" si="0">SUM(F3:AJ3)</f>
        <v>1.24</v>
      </c>
      <c r="AL3" s="10"/>
      <c r="AM3" s="10"/>
      <c r="AN3" s="10">
        <f t="shared" ref="AN3:AN34" si="1">AK3-AL3-AM3</f>
        <v>1.24</v>
      </c>
      <c r="AO3" s="59"/>
      <c r="AP3" s="57" t="s">
        <v>143</v>
      </c>
      <c r="AR3" s="58"/>
    </row>
    <row r="4" ht="14" customHeight="1" spans="1:44">
      <c r="A4" s="10">
        <v>3</v>
      </c>
      <c r="B4" s="12" t="s">
        <v>13</v>
      </c>
      <c r="C4" s="41" t="s">
        <v>14</v>
      </c>
      <c r="D4" s="13" t="s">
        <v>15</v>
      </c>
      <c r="E4" s="14">
        <v>42374</v>
      </c>
      <c r="F4" s="40"/>
      <c r="G4" s="40"/>
      <c r="H4" s="40"/>
      <c r="I4" s="45"/>
      <c r="J4" s="45"/>
      <c r="K4" s="40"/>
      <c r="L4" s="40"/>
      <c r="M4" s="40"/>
      <c r="N4" s="40"/>
      <c r="O4" s="40"/>
      <c r="P4" s="45"/>
      <c r="Q4" s="45"/>
      <c r="R4" s="40"/>
      <c r="S4" s="40"/>
      <c r="T4" s="40"/>
      <c r="U4" s="40"/>
      <c r="V4" s="40"/>
      <c r="W4" s="45"/>
      <c r="X4" s="45"/>
      <c r="Y4" s="40"/>
      <c r="Z4" s="40"/>
      <c r="AA4" s="40"/>
      <c r="AB4" s="40"/>
      <c r="AC4" s="40"/>
      <c r="AD4" s="45"/>
      <c r="AE4" s="45"/>
      <c r="AF4" s="40"/>
      <c r="AG4" s="40"/>
      <c r="AH4" s="40"/>
      <c r="AI4" s="40"/>
      <c r="AJ4" s="40"/>
      <c r="AK4" s="54">
        <f t="shared" si="0"/>
        <v>0</v>
      </c>
      <c r="AL4" s="10"/>
      <c r="AM4" s="10"/>
      <c r="AN4" s="10">
        <f t="shared" si="1"/>
        <v>0</v>
      </c>
      <c r="AO4" s="60"/>
      <c r="AP4" s="57" t="s">
        <v>144</v>
      </c>
      <c r="AR4" s="58"/>
    </row>
    <row r="5" ht="14" customHeight="1" spans="1:41">
      <c r="A5" s="10">
        <v>4</v>
      </c>
      <c r="B5" s="9" t="s">
        <v>16</v>
      </c>
      <c r="C5" s="17" t="s">
        <v>17</v>
      </c>
      <c r="D5" s="10" t="s">
        <v>18</v>
      </c>
      <c r="E5" s="11">
        <v>42380</v>
      </c>
      <c r="F5" s="40"/>
      <c r="G5" s="40"/>
      <c r="H5" s="40"/>
      <c r="I5" s="45"/>
      <c r="J5" s="45"/>
      <c r="K5" s="40"/>
      <c r="L5" s="40"/>
      <c r="M5" s="40"/>
      <c r="N5" s="40"/>
      <c r="O5" s="40"/>
      <c r="P5" s="45"/>
      <c r="Q5" s="45"/>
      <c r="R5" s="40"/>
      <c r="S5" s="40"/>
      <c r="T5" s="40"/>
      <c r="U5" s="40"/>
      <c r="V5" s="40"/>
      <c r="W5" s="45"/>
      <c r="X5" s="45"/>
      <c r="Y5" s="40"/>
      <c r="Z5" s="40"/>
      <c r="AA5" s="40"/>
      <c r="AB5" s="40"/>
      <c r="AC5" s="40"/>
      <c r="AD5" s="45"/>
      <c r="AE5" s="45"/>
      <c r="AF5" s="40"/>
      <c r="AG5" s="40"/>
      <c r="AH5" s="40"/>
      <c r="AI5" s="40"/>
      <c r="AJ5" s="40"/>
      <c r="AK5" s="54">
        <f t="shared" si="0"/>
        <v>0</v>
      </c>
      <c r="AL5" s="10"/>
      <c r="AM5" s="10"/>
      <c r="AN5" s="10">
        <f t="shared" si="1"/>
        <v>0</v>
      </c>
      <c r="AO5" s="61"/>
    </row>
    <row r="6" ht="14" customHeight="1" spans="1:41">
      <c r="A6" s="10">
        <v>5</v>
      </c>
      <c r="B6" s="9" t="s">
        <v>19</v>
      </c>
      <c r="C6" s="17" t="s">
        <v>20</v>
      </c>
      <c r="D6" s="10" t="s">
        <v>18</v>
      </c>
      <c r="E6" s="11">
        <v>42387</v>
      </c>
      <c r="F6" s="40"/>
      <c r="G6" s="40"/>
      <c r="H6" s="40"/>
      <c r="I6" s="45"/>
      <c r="J6" s="45"/>
      <c r="K6" s="40"/>
      <c r="L6" s="40"/>
      <c r="M6" s="40"/>
      <c r="N6" s="40"/>
      <c r="O6" s="40"/>
      <c r="P6" s="45"/>
      <c r="Q6" s="45"/>
      <c r="R6" s="40"/>
      <c r="S6" s="40"/>
      <c r="T6" s="40"/>
      <c r="U6" s="40"/>
      <c r="V6" s="40"/>
      <c r="W6" s="45"/>
      <c r="X6" s="45"/>
      <c r="Y6" s="46">
        <v>0.13</v>
      </c>
      <c r="Z6" s="40"/>
      <c r="AA6" s="40"/>
      <c r="AB6" s="40"/>
      <c r="AC6" s="40"/>
      <c r="AD6" s="45"/>
      <c r="AE6" s="45"/>
      <c r="AF6" s="40"/>
      <c r="AG6" s="40"/>
      <c r="AH6" s="40"/>
      <c r="AI6" s="40"/>
      <c r="AJ6" s="40"/>
      <c r="AK6" s="54">
        <f t="shared" si="0"/>
        <v>0.13</v>
      </c>
      <c r="AL6" s="10">
        <v>0.13</v>
      </c>
      <c r="AM6" s="10"/>
      <c r="AN6" s="10">
        <f t="shared" si="1"/>
        <v>0</v>
      </c>
      <c r="AO6" s="61"/>
    </row>
    <row r="7" ht="14" customHeight="1" spans="1:41">
      <c r="A7" s="10">
        <v>6</v>
      </c>
      <c r="B7" s="15" t="s">
        <v>21</v>
      </c>
      <c r="C7" s="42" t="s">
        <v>22</v>
      </c>
      <c r="D7" s="16" t="s">
        <v>12</v>
      </c>
      <c r="E7" s="11">
        <v>42430</v>
      </c>
      <c r="F7" s="40"/>
      <c r="G7" s="40"/>
      <c r="H7" s="40"/>
      <c r="I7" s="45"/>
      <c r="J7" s="45"/>
      <c r="K7" s="40"/>
      <c r="L7" s="40"/>
      <c r="M7" s="40"/>
      <c r="N7" s="40"/>
      <c r="O7" s="40"/>
      <c r="P7" s="45"/>
      <c r="Q7" s="45"/>
      <c r="R7" s="40"/>
      <c r="S7" s="40"/>
      <c r="T7" s="40"/>
      <c r="U7" s="40"/>
      <c r="V7" s="40"/>
      <c r="W7" s="45"/>
      <c r="X7" s="45"/>
      <c r="Y7" s="40"/>
      <c r="Z7" s="40"/>
      <c r="AA7" s="40"/>
      <c r="AB7" s="40"/>
      <c r="AC7" s="40"/>
      <c r="AD7" s="45"/>
      <c r="AE7" s="45"/>
      <c r="AF7" s="40"/>
      <c r="AG7" s="40"/>
      <c r="AH7" s="40"/>
      <c r="AI7" s="40"/>
      <c r="AJ7" s="40"/>
      <c r="AK7" s="54">
        <f t="shared" si="0"/>
        <v>0</v>
      </c>
      <c r="AL7" s="10"/>
      <c r="AM7" s="10"/>
      <c r="AN7" s="10">
        <f t="shared" si="1"/>
        <v>0</v>
      </c>
      <c r="AO7" s="61"/>
    </row>
    <row r="8" ht="14" customHeight="1" spans="1:41">
      <c r="A8" s="10">
        <v>7</v>
      </c>
      <c r="B8" s="9" t="s">
        <v>24</v>
      </c>
      <c r="C8" s="17" t="s">
        <v>25</v>
      </c>
      <c r="D8" s="10" t="s">
        <v>18</v>
      </c>
      <c r="E8" s="11">
        <v>42436</v>
      </c>
      <c r="F8" s="40"/>
      <c r="G8" s="40"/>
      <c r="H8" s="40"/>
      <c r="I8" s="45"/>
      <c r="J8" s="45"/>
      <c r="K8" s="40"/>
      <c r="L8" s="40"/>
      <c r="M8" s="40">
        <v>0.4</v>
      </c>
      <c r="N8" s="40"/>
      <c r="O8" s="40"/>
      <c r="P8" s="45"/>
      <c r="Q8" s="45"/>
      <c r="R8" s="40"/>
      <c r="S8" s="46">
        <v>0.13</v>
      </c>
      <c r="T8" s="40"/>
      <c r="U8" s="51">
        <v>0.4</v>
      </c>
      <c r="V8" s="40"/>
      <c r="W8" s="45"/>
      <c r="X8" s="45"/>
      <c r="Y8" s="40"/>
      <c r="Z8" s="40"/>
      <c r="AA8" s="40"/>
      <c r="AB8" s="46">
        <v>0.13</v>
      </c>
      <c r="AC8" s="40"/>
      <c r="AD8" s="45"/>
      <c r="AE8" s="45"/>
      <c r="AF8" s="40"/>
      <c r="AG8" s="40"/>
      <c r="AH8" s="40"/>
      <c r="AI8" s="40"/>
      <c r="AJ8" s="40"/>
      <c r="AK8" s="54">
        <f t="shared" si="0"/>
        <v>1.06</v>
      </c>
      <c r="AL8" s="10">
        <f>SUM(S8,AB8)</f>
        <v>0.26</v>
      </c>
      <c r="AM8" s="10">
        <v>0.4</v>
      </c>
      <c r="AN8" s="10">
        <f t="shared" si="1"/>
        <v>0.4</v>
      </c>
      <c r="AO8" s="61"/>
    </row>
    <row r="9" ht="14" customHeight="1" spans="1:41">
      <c r="A9" s="10">
        <v>8</v>
      </c>
      <c r="B9" s="9" t="s">
        <v>26</v>
      </c>
      <c r="C9" s="17" t="s">
        <v>27</v>
      </c>
      <c r="D9" s="10" t="s">
        <v>18</v>
      </c>
      <c r="E9" s="11">
        <v>42443</v>
      </c>
      <c r="F9" s="40"/>
      <c r="G9" s="40"/>
      <c r="H9" s="40"/>
      <c r="I9" s="45"/>
      <c r="J9" s="45"/>
      <c r="K9" s="40"/>
      <c r="L9" s="40"/>
      <c r="M9" s="40"/>
      <c r="N9" s="40"/>
      <c r="O9" s="40"/>
      <c r="P9" s="45"/>
      <c r="Q9" s="45"/>
      <c r="R9" s="40"/>
      <c r="S9" s="40"/>
      <c r="T9" s="40"/>
      <c r="U9" s="40"/>
      <c r="V9" s="40"/>
      <c r="W9" s="45"/>
      <c r="X9" s="45"/>
      <c r="Y9" s="40"/>
      <c r="Z9" s="40"/>
      <c r="AA9" s="40"/>
      <c r="AB9" s="40"/>
      <c r="AC9" s="40"/>
      <c r="AD9" s="45"/>
      <c r="AE9" s="45"/>
      <c r="AF9" s="40"/>
      <c r="AG9" s="40"/>
      <c r="AH9" s="40"/>
      <c r="AI9" s="40"/>
      <c r="AJ9" s="40"/>
      <c r="AK9" s="54">
        <f t="shared" si="0"/>
        <v>0</v>
      </c>
      <c r="AL9" s="10"/>
      <c r="AM9" s="10"/>
      <c r="AN9" s="10">
        <f t="shared" si="1"/>
        <v>0</v>
      </c>
      <c r="AO9" s="61"/>
    </row>
    <row r="10" ht="14" customHeight="1" spans="1:41">
      <c r="A10" s="10">
        <v>9</v>
      </c>
      <c r="B10" s="9" t="s">
        <v>28</v>
      </c>
      <c r="C10" s="17" t="s">
        <v>29</v>
      </c>
      <c r="D10" s="10" t="s">
        <v>15</v>
      </c>
      <c r="E10" s="11">
        <v>42466</v>
      </c>
      <c r="F10" s="40"/>
      <c r="G10" s="40"/>
      <c r="H10" s="40"/>
      <c r="I10" s="45"/>
      <c r="J10" s="45"/>
      <c r="K10" s="40"/>
      <c r="L10" s="40"/>
      <c r="M10" s="40"/>
      <c r="N10" s="40"/>
      <c r="O10" s="40"/>
      <c r="P10" s="45"/>
      <c r="Q10" s="45"/>
      <c r="R10" s="40"/>
      <c r="S10" s="40"/>
      <c r="T10" s="40"/>
      <c r="U10" s="40"/>
      <c r="V10" s="40"/>
      <c r="W10" s="45"/>
      <c r="X10" s="45"/>
      <c r="Y10" s="40"/>
      <c r="Z10" s="40"/>
      <c r="AA10" s="40"/>
      <c r="AB10" s="40"/>
      <c r="AC10" s="40"/>
      <c r="AD10" s="45"/>
      <c r="AE10" s="45"/>
      <c r="AF10" s="40"/>
      <c r="AG10" s="40"/>
      <c r="AH10" s="40"/>
      <c r="AI10" s="40"/>
      <c r="AJ10" s="40"/>
      <c r="AK10" s="54">
        <f t="shared" si="0"/>
        <v>0</v>
      </c>
      <c r="AL10" s="10"/>
      <c r="AM10" s="10"/>
      <c r="AN10" s="10">
        <f t="shared" si="1"/>
        <v>0</v>
      </c>
      <c r="AO10" s="61"/>
    </row>
    <row r="11" ht="14" customHeight="1" spans="1:41">
      <c r="A11" s="10">
        <v>10</v>
      </c>
      <c r="B11" s="9" t="s">
        <v>30</v>
      </c>
      <c r="C11" s="17" t="s">
        <v>31</v>
      </c>
      <c r="D11" s="10" t="s">
        <v>18</v>
      </c>
      <c r="E11" s="11">
        <v>42555</v>
      </c>
      <c r="F11" s="40"/>
      <c r="G11" s="40"/>
      <c r="H11" s="40"/>
      <c r="I11" s="45"/>
      <c r="J11" s="45"/>
      <c r="K11" s="40"/>
      <c r="L11" s="40"/>
      <c r="M11" s="40"/>
      <c r="N11" s="40"/>
      <c r="O11" s="40"/>
      <c r="P11" s="45"/>
      <c r="Q11" s="45"/>
      <c r="R11" s="40"/>
      <c r="S11" s="40"/>
      <c r="T11" s="40"/>
      <c r="U11" s="40"/>
      <c r="V11" s="40"/>
      <c r="W11" s="45"/>
      <c r="X11" s="45"/>
      <c r="Y11" s="40"/>
      <c r="Z11" s="40"/>
      <c r="AA11" s="40"/>
      <c r="AB11" s="40"/>
      <c r="AC11" s="40"/>
      <c r="AD11" s="45"/>
      <c r="AE11" s="45"/>
      <c r="AF11" s="40"/>
      <c r="AG11" s="40"/>
      <c r="AH11" s="40"/>
      <c r="AI11" s="40"/>
      <c r="AJ11" s="40"/>
      <c r="AK11" s="54">
        <f t="shared" si="0"/>
        <v>0</v>
      </c>
      <c r="AL11" s="10"/>
      <c r="AM11" s="10"/>
      <c r="AN11" s="10">
        <f t="shared" si="1"/>
        <v>0</v>
      </c>
      <c r="AO11" s="61"/>
    </row>
    <row r="12" ht="14" customHeight="1" spans="1:41">
      <c r="A12" s="10">
        <v>11</v>
      </c>
      <c r="B12" s="9" t="s">
        <v>33</v>
      </c>
      <c r="C12" s="17" t="s">
        <v>34</v>
      </c>
      <c r="D12" s="17" t="s">
        <v>35</v>
      </c>
      <c r="E12" s="11">
        <v>42664</v>
      </c>
      <c r="F12" s="40"/>
      <c r="G12" s="40"/>
      <c r="H12" s="40"/>
      <c r="I12" s="45"/>
      <c r="J12" s="45"/>
      <c r="K12" s="40"/>
      <c r="L12" s="40"/>
      <c r="M12" s="40"/>
      <c r="N12" s="40"/>
      <c r="O12" s="40"/>
      <c r="P12" s="45"/>
      <c r="Q12" s="45"/>
      <c r="R12" s="40"/>
      <c r="S12" s="40"/>
      <c r="T12" s="40"/>
      <c r="U12" s="40"/>
      <c r="V12" s="40"/>
      <c r="W12" s="45"/>
      <c r="X12" s="45"/>
      <c r="Y12" s="40"/>
      <c r="Z12" s="40"/>
      <c r="AA12" s="40"/>
      <c r="AB12" s="40"/>
      <c r="AC12" s="40"/>
      <c r="AD12" s="45"/>
      <c r="AE12" s="45"/>
      <c r="AF12" s="46">
        <v>0.07</v>
      </c>
      <c r="AG12" s="40"/>
      <c r="AH12" s="40">
        <v>0.6</v>
      </c>
      <c r="AI12" s="46">
        <v>1</v>
      </c>
      <c r="AJ12" s="46">
        <v>1</v>
      </c>
      <c r="AK12" s="54">
        <f t="shared" si="0"/>
        <v>2.67</v>
      </c>
      <c r="AL12" s="10">
        <f>SUM(AF12,AI12,AJ12)</f>
        <v>2.07</v>
      </c>
      <c r="AM12" s="10"/>
      <c r="AN12" s="10">
        <f t="shared" si="1"/>
        <v>0.6</v>
      </c>
      <c r="AO12" s="61"/>
    </row>
    <row r="13" ht="14" customHeight="1" spans="1:41">
      <c r="A13" s="10">
        <v>12</v>
      </c>
      <c r="B13" s="9" t="s">
        <v>36</v>
      </c>
      <c r="C13" s="17" t="s">
        <v>37</v>
      </c>
      <c r="D13" s="10" t="s">
        <v>12</v>
      </c>
      <c r="E13" s="11">
        <v>42684</v>
      </c>
      <c r="F13" s="40"/>
      <c r="G13" s="40"/>
      <c r="H13" s="40"/>
      <c r="I13" s="45"/>
      <c r="J13" s="45"/>
      <c r="K13" s="40"/>
      <c r="L13" s="40"/>
      <c r="M13" s="40"/>
      <c r="N13" s="40">
        <v>0.6</v>
      </c>
      <c r="O13" s="40">
        <v>1</v>
      </c>
      <c r="P13" s="45"/>
      <c r="Q13" s="45"/>
      <c r="R13" s="40"/>
      <c r="S13" s="40"/>
      <c r="T13" s="40"/>
      <c r="U13" s="40"/>
      <c r="V13" s="40"/>
      <c r="W13" s="45"/>
      <c r="X13" s="45"/>
      <c r="Y13" s="40"/>
      <c r="Z13" s="40"/>
      <c r="AA13" s="40"/>
      <c r="AB13" s="40"/>
      <c r="AC13" s="40"/>
      <c r="AD13" s="45"/>
      <c r="AE13" s="45"/>
      <c r="AF13" s="40"/>
      <c r="AG13" s="40"/>
      <c r="AH13" s="40"/>
      <c r="AI13" s="46">
        <v>0.4</v>
      </c>
      <c r="AJ13" s="40"/>
      <c r="AK13" s="54">
        <f t="shared" si="0"/>
        <v>2</v>
      </c>
      <c r="AL13" s="10">
        <v>0.4</v>
      </c>
      <c r="AM13" s="10"/>
      <c r="AN13" s="10">
        <f t="shared" si="1"/>
        <v>1.6</v>
      </c>
      <c r="AO13" s="61"/>
    </row>
    <row r="14" ht="14" customHeight="1" spans="1:41">
      <c r="A14" s="10">
        <v>13</v>
      </c>
      <c r="B14" s="9" t="s">
        <v>38</v>
      </c>
      <c r="C14" s="17" t="s">
        <v>39</v>
      </c>
      <c r="D14" s="17" t="s">
        <v>35</v>
      </c>
      <c r="E14" s="11">
        <v>42844</v>
      </c>
      <c r="F14" s="40"/>
      <c r="G14" s="40"/>
      <c r="H14" s="40"/>
      <c r="I14" s="45"/>
      <c r="J14" s="45"/>
      <c r="K14" s="46">
        <v>0.13</v>
      </c>
      <c r="L14" s="40"/>
      <c r="M14" s="40"/>
      <c r="N14" s="40"/>
      <c r="O14" s="40"/>
      <c r="P14" s="45"/>
      <c r="Q14" s="45"/>
      <c r="R14" s="40">
        <v>0.1</v>
      </c>
      <c r="S14" s="40"/>
      <c r="T14" s="40"/>
      <c r="U14" s="40"/>
      <c r="V14" s="40"/>
      <c r="W14" s="45"/>
      <c r="X14" s="45"/>
      <c r="Y14" s="40"/>
      <c r="Z14" s="40"/>
      <c r="AA14" s="40"/>
      <c r="AB14" s="40"/>
      <c r="AC14" s="40"/>
      <c r="AD14" s="45"/>
      <c r="AE14" s="45"/>
      <c r="AF14" s="40">
        <v>0.13</v>
      </c>
      <c r="AG14" s="40"/>
      <c r="AH14" s="40"/>
      <c r="AI14" s="40"/>
      <c r="AJ14" s="40"/>
      <c r="AK14" s="54">
        <f t="shared" si="0"/>
        <v>0.36</v>
      </c>
      <c r="AL14" s="10"/>
      <c r="AM14" s="10"/>
      <c r="AN14" s="10">
        <f t="shared" si="1"/>
        <v>0.36</v>
      </c>
      <c r="AO14" s="61"/>
    </row>
    <row r="15" ht="14" customHeight="1" spans="1:41">
      <c r="A15" s="10">
        <v>14</v>
      </c>
      <c r="B15" s="9" t="s">
        <v>40</v>
      </c>
      <c r="C15" s="17" t="s">
        <v>41</v>
      </c>
      <c r="D15" s="10" t="s">
        <v>18</v>
      </c>
      <c r="E15" s="11">
        <v>42898</v>
      </c>
      <c r="F15" s="40"/>
      <c r="G15" s="40"/>
      <c r="H15" s="40"/>
      <c r="I15" s="45"/>
      <c r="J15" s="45"/>
      <c r="K15" s="40"/>
      <c r="L15" s="40"/>
      <c r="M15" s="40"/>
      <c r="N15" s="40"/>
      <c r="O15" s="40"/>
      <c r="P15" s="45"/>
      <c r="Q15" s="45"/>
      <c r="R15" s="40"/>
      <c r="S15" s="40"/>
      <c r="T15" s="40"/>
      <c r="U15" s="40"/>
      <c r="V15" s="40"/>
      <c r="W15" s="45"/>
      <c r="X15" s="45"/>
      <c r="Y15" s="40"/>
      <c r="Z15" s="40"/>
      <c r="AA15" s="40"/>
      <c r="AB15" s="40"/>
      <c r="AC15" s="40"/>
      <c r="AD15" s="45"/>
      <c r="AE15" s="45"/>
      <c r="AF15" s="40"/>
      <c r="AG15" s="40"/>
      <c r="AH15" s="40"/>
      <c r="AI15" s="40"/>
      <c r="AJ15" s="40"/>
      <c r="AK15" s="54">
        <f t="shared" si="0"/>
        <v>0</v>
      </c>
      <c r="AL15" s="10"/>
      <c r="AM15" s="10"/>
      <c r="AN15" s="10">
        <f t="shared" si="1"/>
        <v>0</v>
      </c>
      <c r="AO15" s="61"/>
    </row>
    <row r="16" ht="14" customHeight="1" spans="1:41">
      <c r="A16" s="10">
        <v>15</v>
      </c>
      <c r="B16" s="9" t="s">
        <v>42</v>
      </c>
      <c r="C16" s="17" t="s">
        <v>43</v>
      </c>
      <c r="D16" s="10" t="s">
        <v>44</v>
      </c>
      <c r="E16" s="11">
        <v>42919</v>
      </c>
      <c r="F16" s="40"/>
      <c r="G16" s="40"/>
      <c r="H16" s="40"/>
      <c r="I16" s="45"/>
      <c r="J16" s="45"/>
      <c r="K16" s="40"/>
      <c r="L16" s="40"/>
      <c r="M16" s="40"/>
      <c r="N16" s="40"/>
      <c r="O16" s="40"/>
      <c r="P16" s="45"/>
      <c r="Q16" s="45"/>
      <c r="R16" s="40"/>
      <c r="S16" s="40"/>
      <c r="T16" s="40"/>
      <c r="U16" s="40"/>
      <c r="V16" s="40"/>
      <c r="W16" s="45"/>
      <c r="X16" s="45"/>
      <c r="Y16" s="40"/>
      <c r="Z16" s="40"/>
      <c r="AA16" s="40"/>
      <c r="AB16" s="40"/>
      <c r="AC16" s="40"/>
      <c r="AD16" s="45"/>
      <c r="AE16" s="45"/>
      <c r="AF16" s="40"/>
      <c r="AG16" s="40"/>
      <c r="AH16" s="40"/>
      <c r="AI16" s="40"/>
      <c r="AJ16" s="40"/>
      <c r="AK16" s="54">
        <f t="shared" si="0"/>
        <v>0</v>
      </c>
      <c r="AL16" s="10"/>
      <c r="AM16" s="10"/>
      <c r="AN16" s="10">
        <f t="shared" si="1"/>
        <v>0</v>
      </c>
      <c r="AO16" s="61"/>
    </row>
    <row r="17" ht="14" customHeight="1" spans="1:41">
      <c r="A17" s="10">
        <v>16</v>
      </c>
      <c r="B17" s="9" t="s">
        <v>45</v>
      </c>
      <c r="C17" s="17" t="s">
        <v>46</v>
      </c>
      <c r="D17" s="17" t="s">
        <v>18</v>
      </c>
      <c r="E17" s="18">
        <v>42989</v>
      </c>
      <c r="F17" s="40"/>
      <c r="G17" s="40"/>
      <c r="H17" s="40"/>
      <c r="I17" s="45"/>
      <c r="J17" s="45"/>
      <c r="K17" s="40"/>
      <c r="L17" s="40"/>
      <c r="M17" s="40"/>
      <c r="N17" s="40"/>
      <c r="O17" s="40"/>
      <c r="P17" s="45"/>
      <c r="Q17" s="45"/>
      <c r="R17" s="40"/>
      <c r="S17" s="40"/>
      <c r="T17" s="40"/>
      <c r="U17" s="40"/>
      <c r="V17" s="40"/>
      <c r="W17" s="45"/>
      <c r="X17" s="45"/>
      <c r="Y17" s="40"/>
      <c r="Z17" s="40"/>
      <c r="AA17" s="40"/>
      <c r="AB17" s="40"/>
      <c r="AC17" s="40"/>
      <c r="AD17" s="45"/>
      <c r="AE17" s="45"/>
      <c r="AF17" s="40"/>
      <c r="AG17" s="40"/>
      <c r="AH17" s="46">
        <v>0.6</v>
      </c>
      <c r="AI17" s="46">
        <v>1</v>
      </c>
      <c r="AJ17" s="40"/>
      <c r="AK17" s="54">
        <f t="shared" si="0"/>
        <v>1.6</v>
      </c>
      <c r="AL17" s="10">
        <f>SUM(AH17,AI17)</f>
        <v>1.6</v>
      </c>
      <c r="AM17" s="10"/>
      <c r="AN17" s="10">
        <f t="shared" si="1"/>
        <v>0</v>
      </c>
      <c r="AO17" s="61"/>
    </row>
    <row r="18" ht="14" customHeight="1" spans="1:41">
      <c r="A18" s="10">
        <v>17</v>
      </c>
      <c r="B18" s="9" t="s">
        <v>47</v>
      </c>
      <c r="C18" s="17" t="s">
        <v>48</v>
      </c>
      <c r="D18" s="17" t="s">
        <v>35</v>
      </c>
      <c r="E18" s="18">
        <v>42989</v>
      </c>
      <c r="F18" s="40"/>
      <c r="G18" s="40"/>
      <c r="H18" s="40"/>
      <c r="I18" s="45"/>
      <c r="J18" s="45"/>
      <c r="K18" s="40"/>
      <c r="L18" s="40"/>
      <c r="M18" s="40"/>
      <c r="N18" s="40"/>
      <c r="O18" s="40"/>
      <c r="P18" s="45"/>
      <c r="Q18" s="45"/>
      <c r="R18" s="40"/>
      <c r="S18" s="40"/>
      <c r="T18" s="40"/>
      <c r="U18" s="40"/>
      <c r="V18" s="40"/>
      <c r="W18" s="45"/>
      <c r="X18" s="45"/>
      <c r="Y18" s="40"/>
      <c r="Z18" s="40"/>
      <c r="AA18" s="40"/>
      <c r="AB18" s="40"/>
      <c r="AC18" s="40"/>
      <c r="AD18" s="45"/>
      <c r="AE18" s="45"/>
      <c r="AF18" s="40"/>
      <c r="AG18" s="40"/>
      <c r="AH18" s="40"/>
      <c r="AI18" s="40"/>
      <c r="AJ18" s="40"/>
      <c r="AK18" s="54">
        <f t="shared" si="0"/>
        <v>0</v>
      </c>
      <c r="AL18" s="10"/>
      <c r="AM18" s="10"/>
      <c r="AN18" s="10">
        <f t="shared" si="1"/>
        <v>0</v>
      </c>
      <c r="AO18" s="61"/>
    </row>
    <row r="19" ht="14" customHeight="1" spans="1:41">
      <c r="A19" s="10">
        <v>18</v>
      </c>
      <c r="B19" s="9" t="s">
        <v>49</v>
      </c>
      <c r="C19" s="17" t="s">
        <v>50</v>
      </c>
      <c r="D19" s="10" t="s">
        <v>44</v>
      </c>
      <c r="E19" s="11">
        <v>43025</v>
      </c>
      <c r="F19" s="40"/>
      <c r="G19" s="40"/>
      <c r="H19" s="40"/>
      <c r="I19" s="45"/>
      <c r="J19" s="45"/>
      <c r="K19" s="40"/>
      <c r="L19" s="40"/>
      <c r="M19" s="40"/>
      <c r="N19" s="40"/>
      <c r="O19" s="40"/>
      <c r="P19" s="47"/>
      <c r="Q19" s="45"/>
      <c r="R19" s="40"/>
      <c r="S19" s="40"/>
      <c r="T19" s="40"/>
      <c r="U19" s="40"/>
      <c r="V19" s="40"/>
      <c r="W19" s="45"/>
      <c r="X19" s="45"/>
      <c r="Y19" s="40"/>
      <c r="Z19" s="40"/>
      <c r="AA19" s="40"/>
      <c r="AB19" s="40"/>
      <c r="AC19" s="40"/>
      <c r="AD19" s="45"/>
      <c r="AE19" s="45"/>
      <c r="AF19" s="40"/>
      <c r="AG19" s="40"/>
      <c r="AH19" s="40"/>
      <c r="AI19" s="40"/>
      <c r="AJ19" s="40"/>
      <c r="AK19" s="54">
        <f t="shared" si="0"/>
        <v>0</v>
      </c>
      <c r="AL19" s="10"/>
      <c r="AM19" s="10"/>
      <c r="AN19" s="10">
        <f t="shared" si="1"/>
        <v>0</v>
      </c>
      <c r="AO19" s="61"/>
    </row>
    <row r="20" ht="14" customHeight="1" spans="1:41">
      <c r="A20" s="10">
        <v>19</v>
      </c>
      <c r="B20" s="9" t="s">
        <v>51</v>
      </c>
      <c r="C20" s="17" t="s">
        <v>52</v>
      </c>
      <c r="D20" s="10" t="s">
        <v>53</v>
      </c>
      <c r="E20" s="11">
        <v>43026</v>
      </c>
      <c r="F20" s="40"/>
      <c r="G20" s="40"/>
      <c r="H20" s="40"/>
      <c r="I20" s="45"/>
      <c r="J20" s="45"/>
      <c r="K20" s="40"/>
      <c r="L20" s="40"/>
      <c r="M20" s="40"/>
      <c r="N20" s="40"/>
      <c r="O20" s="40"/>
      <c r="P20" s="45"/>
      <c r="Q20" s="45"/>
      <c r="R20" s="40"/>
      <c r="S20" s="40"/>
      <c r="T20" s="40"/>
      <c r="U20" s="40"/>
      <c r="V20" s="40"/>
      <c r="W20" s="45"/>
      <c r="X20" s="45"/>
      <c r="Y20" s="40"/>
      <c r="Z20" s="40"/>
      <c r="AA20" s="40"/>
      <c r="AB20" s="40"/>
      <c r="AC20" s="40"/>
      <c r="AD20" s="45"/>
      <c r="AE20" s="45"/>
      <c r="AF20" s="40"/>
      <c r="AG20" s="40"/>
      <c r="AH20" s="40"/>
      <c r="AI20" s="40"/>
      <c r="AJ20" s="40"/>
      <c r="AK20" s="54">
        <f t="shared" si="0"/>
        <v>0</v>
      </c>
      <c r="AL20" s="10"/>
      <c r="AM20" s="10"/>
      <c r="AN20" s="10">
        <f t="shared" si="1"/>
        <v>0</v>
      </c>
      <c r="AO20" s="61"/>
    </row>
    <row r="21" ht="14" customHeight="1" spans="1:41">
      <c r="A21" s="10">
        <v>20</v>
      </c>
      <c r="B21" s="9" t="s">
        <v>54</v>
      </c>
      <c r="C21" s="17" t="s">
        <v>55</v>
      </c>
      <c r="D21" s="10" t="s">
        <v>18</v>
      </c>
      <c r="E21" s="18">
        <v>43040</v>
      </c>
      <c r="F21" s="40"/>
      <c r="G21" s="40"/>
      <c r="H21" s="40"/>
      <c r="I21" s="45"/>
      <c r="J21" s="45"/>
      <c r="K21" s="40"/>
      <c r="L21" s="40"/>
      <c r="M21" s="40"/>
      <c r="N21" s="40"/>
      <c r="O21" s="40"/>
      <c r="P21" s="45"/>
      <c r="Q21" s="45"/>
      <c r="R21" s="40"/>
      <c r="S21" s="40"/>
      <c r="T21" s="40"/>
      <c r="U21" s="40"/>
      <c r="V21" s="40"/>
      <c r="W21" s="45"/>
      <c r="X21" s="45"/>
      <c r="Y21" s="40"/>
      <c r="Z21" s="40"/>
      <c r="AA21" s="46">
        <v>0.13</v>
      </c>
      <c r="AB21" s="40"/>
      <c r="AC21" s="40"/>
      <c r="AD21" s="45"/>
      <c r="AE21" s="45"/>
      <c r="AF21" s="40"/>
      <c r="AG21" s="40"/>
      <c r="AH21" s="40"/>
      <c r="AI21" s="40"/>
      <c r="AJ21" s="40"/>
      <c r="AK21" s="54">
        <f t="shared" si="0"/>
        <v>0.13</v>
      </c>
      <c r="AL21" s="10">
        <v>0.13</v>
      </c>
      <c r="AM21" s="10"/>
      <c r="AN21" s="10">
        <f t="shared" si="1"/>
        <v>0</v>
      </c>
      <c r="AO21" s="61"/>
    </row>
    <row r="22" ht="14" customHeight="1" spans="1:41">
      <c r="A22" s="10">
        <v>21</v>
      </c>
      <c r="B22" s="9" t="s">
        <v>56</v>
      </c>
      <c r="C22" s="17" t="s">
        <v>57</v>
      </c>
      <c r="D22" s="10" t="s">
        <v>18</v>
      </c>
      <c r="E22" s="19">
        <v>43066</v>
      </c>
      <c r="F22" s="40"/>
      <c r="G22" s="40"/>
      <c r="H22" s="40"/>
      <c r="I22" s="45"/>
      <c r="J22" s="45"/>
      <c r="K22" s="40"/>
      <c r="L22" s="40"/>
      <c r="M22" s="40"/>
      <c r="N22" s="40"/>
      <c r="O22" s="40"/>
      <c r="P22" s="45"/>
      <c r="Q22" s="45"/>
      <c r="R22" s="40"/>
      <c r="S22" s="40"/>
      <c r="T22" s="40"/>
      <c r="U22" s="40"/>
      <c r="V22" s="40"/>
      <c r="W22" s="45"/>
      <c r="X22" s="45"/>
      <c r="Y22" s="40"/>
      <c r="Z22" s="40"/>
      <c r="AA22" s="40"/>
      <c r="AB22" s="40"/>
      <c r="AC22" s="46">
        <v>0.13</v>
      </c>
      <c r="AD22" s="45"/>
      <c r="AE22" s="45"/>
      <c r="AF22" s="40"/>
      <c r="AG22" s="40"/>
      <c r="AH22" s="40"/>
      <c r="AI22" s="46">
        <v>1</v>
      </c>
      <c r="AJ22" s="40"/>
      <c r="AK22" s="54">
        <f t="shared" si="0"/>
        <v>1.13</v>
      </c>
      <c r="AL22" s="10">
        <f>SUM(AC22,AI22)</f>
        <v>1.13</v>
      </c>
      <c r="AM22" s="10"/>
      <c r="AN22" s="10">
        <f t="shared" si="1"/>
        <v>0</v>
      </c>
      <c r="AO22" s="61"/>
    </row>
    <row r="23" ht="14" customHeight="1" spans="1:41">
      <c r="A23" s="10">
        <v>22</v>
      </c>
      <c r="B23" s="9" t="s">
        <v>58</v>
      </c>
      <c r="C23" s="17" t="s">
        <v>59</v>
      </c>
      <c r="D23" s="10" t="s">
        <v>18</v>
      </c>
      <c r="E23" s="11">
        <v>43122</v>
      </c>
      <c r="F23" s="40"/>
      <c r="G23" s="40"/>
      <c r="H23" s="40"/>
      <c r="I23" s="45"/>
      <c r="J23" s="45"/>
      <c r="K23" s="40"/>
      <c r="L23" s="40"/>
      <c r="M23" s="40"/>
      <c r="N23" s="40"/>
      <c r="O23" s="40"/>
      <c r="P23" s="45"/>
      <c r="Q23" s="45"/>
      <c r="R23" s="40"/>
      <c r="S23" s="40"/>
      <c r="T23" s="40"/>
      <c r="U23" s="40"/>
      <c r="V23" s="40"/>
      <c r="W23" s="45"/>
      <c r="X23" s="45"/>
      <c r="Y23" s="40"/>
      <c r="Z23" s="40"/>
      <c r="AA23" s="40"/>
      <c r="AB23" s="40"/>
      <c r="AC23" s="40"/>
      <c r="AD23" s="45"/>
      <c r="AE23" s="45"/>
      <c r="AF23" s="40"/>
      <c r="AG23" s="40"/>
      <c r="AH23" s="40"/>
      <c r="AI23" s="40"/>
      <c r="AJ23" s="40"/>
      <c r="AK23" s="54">
        <f t="shared" si="0"/>
        <v>0</v>
      </c>
      <c r="AL23" s="10"/>
      <c r="AM23" s="10"/>
      <c r="AN23" s="10">
        <f t="shared" si="1"/>
        <v>0</v>
      </c>
      <c r="AO23" s="61"/>
    </row>
    <row r="24" ht="14" customHeight="1" spans="1:41">
      <c r="A24" s="10">
        <v>23</v>
      </c>
      <c r="B24" s="9" t="s">
        <v>60</v>
      </c>
      <c r="C24" s="17" t="s">
        <v>61</v>
      </c>
      <c r="D24" s="10" t="s">
        <v>18</v>
      </c>
      <c r="E24" s="11">
        <v>43125</v>
      </c>
      <c r="F24" s="40"/>
      <c r="G24" s="40"/>
      <c r="H24" s="40"/>
      <c r="I24" s="45"/>
      <c r="J24" s="45"/>
      <c r="K24" s="40"/>
      <c r="L24" s="40"/>
      <c r="M24" s="40"/>
      <c r="N24" s="40"/>
      <c r="O24" s="40"/>
      <c r="P24" s="45"/>
      <c r="Q24" s="45"/>
      <c r="R24" s="40"/>
      <c r="S24" s="40"/>
      <c r="T24" s="40"/>
      <c r="U24" s="40"/>
      <c r="V24" s="40"/>
      <c r="W24" s="45"/>
      <c r="X24" s="45"/>
      <c r="Y24" s="40"/>
      <c r="Z24" s="40"/>
      <c r="AA24" s="40"/>
      <c r="AB24" s="40"/>
      <c r="AC24" s="40"/>
      <c r="AD24" s="45"/>
      <c r="AE24" s="45"/>
      <c r="AF24" s="40"/>
      <c r="AG24" s="40"/>
      <c r="AH24" s="40"/>
      <c r="AI24" s="40"/>
      <c r="AJ24" s="40"/>
      <c r="AK24" s="54">
        <f t="shared" si="0"/>
        <v>0</v>
      </c>
      <c r="AL24" s="10"/>
      <c r="AM24" s="10"/>
      <c r="AN24" s="10">
        <f t="shared" si="1"/>
        <v>0</v>
      </c>
      <c r="AO24" s="61"/>
    </row>
    <row r="25" ht="14" customHeight="1" spans="1:41">
      <c r="A25" s="10">
        <v>24</v>
      </c>
      <c r="B25" s="9" t="s">
        <v>62</v>
      </c>
      <c r="C25" s="17" t="s">
        <v>63</v>
      </c>
      <c r="D25" s="10" t="s">
        <v>18</v>
      </c>
      <c r="E25" s="19">
        <v>43166</v>
      </c>
      <c r="F25" s="40"/>
      <c r="G25" s="40"/>
      <c r="H25" s="40"/>
      <c r="I25" s="45"/>
      <c r="J25" s="45"/>
      <c r="K25" s="40"/>
      <c r="L25" s="40"/>
      <c r="M25" s="40"/>
      <c r="N25" s="40"/>
      <c r="O25" s="40"/>
      <c r="P25" s="45"/>
      <c r="Q25" s="45"/>
      <c r="R25" s="40"/>
      <c r="S25" s="40"/>
      <c r="T25" s="40"/>
      <c r="U25" s="40"/>
      <c r="V25" s="40"/>
      <c r="W25" s="45"/>
      <c r="X25" s="45"/>
      <c r="Y25" s="40"/>
      <c r="Z25" s="46">
        <v>0.27</v>
      </c>
      <c r="AA25" s="40"/>
      <c r="AB25" s="40"/>
      <c r="AC25" s="40"/>
      <c r="AD25" s="45"/>
      <c r="AE25" s="45"/>
      <c r="AF25" s="40"/>
      <c r="AG25" s="40"/>
      <c r="AH25" s="40"/>
      <c r="AI25" s="40"/>
      <c r="AJ25" s="40"/>
      <c r="AK25" s="54">
        <f t="shared" si="0"/>
        <v>0.27</v>
      </c>
      <c r="AL25" s="10">
        <v>0.27</v>
      </c>
      <c r="AM25" s="10"/>
      <c r="AN25" s="10">
        <f t="shared" si="1"/>
        <v>0</v>
      </c>
      <c r="AO25" s="61"/>
    </row>
    <row r="26" ht="14" customHeight="1" spans="1:41">
      <c r="A26" s="10">
        <v>25</v>
      </c>
      <c r="B26" s="9" t="s">
        <v>64</v>
      </c>
      <c r="C26" s="17" t="s">
        <v>65</v>
      </c>
      <c r="D26" s="10" t="s">
        <v>53</v>
      </c>
      <c r="E26" s="19">
        <v>43178</v>
      </c>
      <c r="F26" s="40"/>
      <c r="G26" s="40"/>
      <c r="H26" s="40"/>
      <c r="I26" s="45"/>
      <c r="J26" s="45"/>
      <c r="K26" s="40"/>
      <c r="L26" s="40"/>
      <c r="M26" s="40"/>
      <c r="N26" s="40"/>
      <c r="O26" s="40"/>
      <c r="P26" s="45"/>
      <c r="Q26" s="45"/>
      <c r="R26" s="46">
        <v>0.4</v>
      </c>
      <c r="S26" s="40"/>
      <c r="T26" s="40"/>
      <c r="U26" s="40"/>
      <c r="V26" s="40"/>
      <c r="W26" s="45"/>
      <c r="X26" s="45"/>
      <c r="Y26" s="40"/>
      <c r="Z26" s="40"/>
      <c r="AA26" s="40"/>
      <c r="AB26" s="40"/>
      <c r="AC26" s="40"/>
      <c r="AD26" s="45"/>
      <c r="AE26" s="45"/>
      <c r="AF26" s="40"/>
      <c r="AG26" s="40"/>
      <c r="AH26" s="40"/>
      <c r="AI26" s="40"/>
      <c r="AJ26" s="40"/>
      <c r="AK26" s="54">
        <f t="shared" si="0"/>
        <v>0.4</v>
      </c>
      <c r="AL26" s="10">
        <v>0.4</v>
      </c>
      <c r="AM26" s="10"/>
      <c r="AN26" s="10">
        <f t="shared" si="1"/>
        <v>0</v>
      </c>
      <c r="AO26" s="61"/>
    </row>
    <row r="27" ht="14" customHeight="1" spans="1:41">
      <c r="A27" s="10">
        <v>26</v>
      </c>
      <c r="B27" s="9" t="s">
        <v>66</v>
      </c>
      <c r="C27" s="17" t="s">
        <v>67</v>
      </c>
      <c r="D27" s="10" t="s">
        <v>18</v>
      </c>
      <c r="E27" s="19">
        <v>43178</v>
      </c>
      <c r="F27" s="40"/>
      <c r="G27" s="40"/>
      <c r="H27" s="40"/>
      <c r="I27" s="45"/>
      <c r="J27" s="45"/>
      <c r="K27" s="40"/>
      <c r="L27" s="40"/>
      <c r="M27" s="40"/>
      <c r="N27" s="40"/>
      <c r="O27" s="40"/>
      <c r="P27" s="45"/>
      <c r="Q27" s="45"/>
      <c r="R27" s="40"/>
      <c r="S27" s="40"/>
      <c r="T27" s="40"/>
      <c r="U27" s="40"/>
      <c r="V27" s="40"/>
      <c r="W27" s="45"/>
      <c r="X27" s="45"/>
      <c r="Y27" s="40"/>
      <c r="Z27" s="40"/>
      <c r="AA27" s="40"/>
      <c r="AB27" s="40"/>
      <c r="AC27" s="40"/>
      <c r="AD27" s="45"/>
      <c r="AE27" s="45"/>
      <c r="AF27" s="40"/>
      <c r="AG27" s="40"/>
      <c r="AH27" s="40"/>
      <c r="AI27" s="40"/>
      <c r="AJ27" s="40"/>
      <c r="AK27" s="54">
        <f t="shared" si="0"/>
        <v>0</v>
      </c>
      <c r="AL27" s="10"/>
      <c r="AM27" s="10"/>
      <c r="AN27" s="10">
        <f t="shared" si="1"/>
        <v>0</v>
      </c>
      <c r="AO27" s="61"/>
    </row>
    <row r="28" ht="14" customHeight="1" spans="1:41">
      <c r="A28" s="10">
        <v>27</v>
      </c>
      <c r="B28" s="9" t="s">
        <v>68</v>
      </c>
      <c r="C28" s="17" t="s">
        <v>69</v>
      </c>
      <c r="D28" s="10" t="s">
        <v>18</v>
      </c>
      <c r="E28" s="19">
        <v>43181</v>
      </c>
      <c r="F28" s="40"/>
      <c r="G28" s="40"/>
      <c r="H28" s="40"/>
      <c r="I28" s="45"/>
      <c r="J28" s="45"/>
      <c r="K28" s="40"/>
      <c r="L28" s="40"/>
      <c r="M28" s="40"/>
      <c r="N28" s="40"/>
      <c r="O28" s="40"/>
      <c r="P28" s="45"/>
      <c r="Q28" s="45"/>
      <c r="R28" s="40"/>
      <c r="S28" s="40"/>
      <c r="T28" s="40"/>
      <c r="U28" s="40"/>
      <c r="V28" s="40"/>
      <c r="W28" s="45"/>
      <c r="X28" s="45"/>
      <c r="Y28" s="40"/>
      <c r="Z28" s="40"/>
      <c r="AA28" s="40"/>
      <c r="AB28" s="40"/>
      <c r="AC28" s="40"/>
      <c r="AD28" s="45"/>
      <c r="AE28" s="45"/>
      <c r="AF28" s="40"/>
      <c r="AG28" s="40"/>
      <c r="AH28" s="40"/>
      <c r="AI28" s="46">
        <v>0.4</v>
      </c>
      <c r="AJ28" s="46">
        <v>0.25</v>
      </c>
      <c r="AK28" s="54">
        <f t="shared" si="0"/>
        <v>0.65</v>
      </c>
      <c r="AL28" s="10">
        <f>SUM(AI28,AJ28)</f>
        <v>0.65</v>
      </c>
      <c r="AM28" s="10"/>
      <c r="AN28" s="10">
        <f t="shared" si="1"/>
        <v>0</v>
      </c>
      <c r="AO28" s="61"/>
    </row>
    <row r="29" ht="14" customHeight="1" spans="1:41">
      <c r="A29" s="10">
        <v>28</v>
      </c>
      <c r="B29" s="9" t="s">
        <v>70</v>
      </c>
      <c r="C29" s="17" t="s">
        <v>71</v>
      </c>
      <c r="D29" s="10" t="s">
        <v>12</v>
      </c>
      <c r="E29" s="19">
        <v>43188</v>
      </c>
      <c r="F29" s="40"/>
      <c r="G29" s="40"/>
      <c r="H29" s="40"/>
      <c r="I29" s="45"/>
      <c r="J29" s="45"/>
      <c r="K29" s="40"/>
      <c r="L29" s="46">
        <v>0.13</v>
      </c>
      <c r="M29" s="40"/>
      <c r="N29" s="40"/>
      <c r="O29" s="40"/>
      <c r="P29" s="45"/>
      <c r="Q29" s="45"/>
      <c r="R29" s="40"/>
      <c r="S29" s="40"/>
      <c r="T29" s="40"/>
      <c r="U29" s="40"/>
      <c r="V29" s="40"/>
      <c r="W29" s="45"/>
      <c r="X29" s="45"/>
      <c r="Y29" s="40"/>
      <c r="Z29" s="40"/>
      <c r="AA29" s="40"/>
      <c r="AB29" s="40"/>
      <c r="AC29" s="40"/>
      <c r="AD29" s="45"/>
      <c r="AE29" s="45"/>
      <c r="AF29" s="40"/>
      <c r="AG29" s="40"/>
      <c r="AH29" s="40"/>
      <c r="AI29" s="40"/>
      <c r="AJ29" s="40"/>
      <c r="AK29" s="54">
        <f t="shared" si="0"/>
        <v>0.13</v>
      </c>
      <c r="AL29" s="10">
        <v>0.13</v>
      </c>
      <c r="AM29" s="10"/>
      <c r="AN29" s="10">
        <f t="shared" si="1"/>
        <v>0</v>
      </c>
      <c r="AO29" s="61"/>
    </row>
    <row r="30" ht="14" customHeight="1" spans="1:41">
      <c r="A30" s="10">
        <v>29</v>
      </c>
      <c r="B30" s="9" t="s">
        <v>72</v>
      </c>
      <c r="C30" s="17" t="s">
        <v>73</v>
      </c>
      <c r="D30" s="10" t="s">
        <v>18</v>
      </c>
      <c r="E30" s="19">
        <v>43206</v>
      </c>
      <c r="F30" s="40"/>
      <c r="G30" s="40"/>
      <c r="H30" s="40"/>
      <c r="I30" s="45"/>
      <c r="J30" s="45"/>
      <c r="K30" s="40"/>
      <c r="L30" s="40"/>
      <c r="M30" s="40"/>
      <c r="N30" s="40"/>
      <c r="O30" s="40"/>
      <c r="P30" s="45"/>
      <c r="Q30" s="45"/>
      <c r="R30" s="40"/>
      <c r="S30" s="40"/>
      <c r="T30" s="40"/>
      <c r="U30" s="40"/>
      <c r="V30" s="40"/>
      <c r="W30" s="45"/>
      <c r="X30" s="45"/>
      <c r="Y30" s="40"/>
      <c r="Z30" s="40"/>
      <c r="AA30" s="40"/>
      <c r="AB30" s="40"/>
      <c r="AC30" s="40"/>
      <c r="AD30" s="45"/>
      <c r="AE30" s="45"/>
      <c r="AF30" s="40"/>
      <c r="AG30" s="40"/>
      <c r="AH30" s="40"/>
      <c r="AI30" s="40"/>
      <c r="AJ30" s="40"/>
      <c r="AK30" s="54">
        <f t="shared" si="0"/>
        <v>0</v>
      </c>
      <c r="AL30" s="10"/>
      <c r="AM30" s="10"/>
      <c r="AN30" s="10">
        <f t="shared" si="1"/>
        <v>0</v>
      </c>
      <c r="AO30" s="61"/>
    </row>
    <row r="31" ht="14" customHeight="1" spans="1:41">
      <c r="A31" s="10">
        <v>30</v>
      </c>
      <c r="B31" s="9" t="s">
        <v>74</v>
      </c>
      <c r="C31" s="17" t="s">
        <v>75</v>
      </c>
      <c r="D31" s="10" t="s">
        <v>9</v>
      </c>
      <c r="E31" s="19">
        <v>43206</v>
      </c>
      <c r="F31" s="40"/>
      <c r="G31" s="40"/>
      <c r="H31" s="40"/>
      <c r="I31" s="45"/>
      <c r="J31" s="45"/>
      <c r="K31" s="40"/>
      <c r="L31" s="40"/>
      <c r="M31" s="40"/>
      <c r="N31" s="40"/>
      <c r="O31" s="40"/>
      <c r="P31" s="45"/>
      <c r="Q31" s="45"/>
      <c r="R31" s="40"/>
      <c r="S31" s="40"/>
      <c r="T31" s="40"/>
      <c r="U31" s="40"/>
      <c r="V31" s="40"/>
      <c r="W31" s="45"/>
      <c r="X31" s="45"/>
      <c r="Y31" s="40"/>
      <c r="Z31" s="40"/>
      <c r="AA31" s="40"/>
      <c r="AB31" s="40"/>
      <c r="AC31" s="40"/>
      <c r="AD31" s="45"/>
      <c r="AE31" s="45"/>
      <c r="AF31" s="40"/>
      <c r="AG31" s="40"/>
      <c r="AH31" s="40"/>
      <c r="AI31" s="46">
        <v>1</v>
      </c>
      <c r="AJ31" s="40"/>
      <c r="AK31" s="54">
        <f t="shared" si="0"/>
        <v>1</v>
      </c>
      <c r="AL31" s="10">
        <v>1</v>
      </c>
      <c r="AM31" s="10"/>
      <c r="AN31" s="10">
        <f t="shared" si="1"/>
        <v>0</v>
      </c>
      <c r="AO31" s="61"/>
    </row>
    <row r="32" ht="14" customHeight="1" spans="1:41">
      <c r="A32" s="10">
        <v>31</v>
      </c>
      <c r="B32" s="9" t="s">
        <v>76</v>
      </c>
      <c r="C32" s="17" t="s">
        <v>77</v>
      </c>
      <c r="D32" s="16" t="s">
        <v>12</v>
      </c>
      <c r="E32" s="19">
        <v>43215</v>
      </c>
      <c r="F32" s="40"/>
      <c r="G32" s="40"/>
      <c r="H32" s="40"/>
      <c r="I32" s="45"/>
      <c r="J32" s="45"/>
      <c r="K32" s="40"/>
      <c r="L32" s="40"/>
      <c r="M32" s="40"/>
      <c r="N32" s="40"/>
      <c r="O32" s="40"/>
      <c r="P32" s="45"/>
      <c r="Q32" s="45"/>
      <c r="R32" s="40"/>
      <c r="S32" s="40"/>
      <c r="T32" s="40"/>
      <c r="U32" s="40"/>
      <c r="V32" s="40"/>
      <c r="W32" s="45"/>
      <c r="X32" s="45"/>
      <c r="Y32" s="40"/>
      <c r="Z32" s="40"/>
      <c r="AA32" s="40"/>
      <c r="AB32" s="40"/>
      <c r="AC32" s="40"/>
      <c r="AD32" s="45"/>
      <c r="AE32" s="45"/>
      <c r="AF32" s="40"/>
      <c r="AG32" s="40"/>
      <c r="AH32" s="40"/>
      <c r="AI32" s="40"/>
      <c r="AJ32" s="40"/>
      <c r="AK32" s="54">
        <f t="shared" si="0"/>
        <v>0</v>
      </c>
      <c r="AL32" s="10"/>
      <c r="AM32" s="10"/>
      <c r="AN32" s="10">
        <f t="shared" si="1"/>
        <v>0</v>
      </c>
      <c r="AO32" s="61"/>
    </row>
    <row r="33" ht="14" customHeight="1" spans="1:41">
      <c r="A33" s="10">
        <v>32</v>
      </c>
      <c r="B33" s="9" t="s">
        <v>78</v>
      </c>
      <c r="C33" s="17" t="s">
        <v>79</v>
      </c>
      <c r="D33" s="10" t="s">
        <v>35</v>
      </c>
      <c r="E33" s="19">
        <v>43248</v>
      </c>
      <c r="F33" s="40"/>
      <c r="G33" s="40"/>
      <c r="H33" s="40"/>
      <c r="I33" s="45"/>
      <c r="J33" s="45"/>
      <c r="K33" s="40"/>
      <c r="L33" s="40"/>
      <c r="M33" s="40"/>
      <c r="N33" s="40"/>
      <c r="O33" s="40"/>
      <c r="P33" s="45"/>
      <c r="Q33" s="45"/>
      <c r="R33" s="40"/>
      <c r="S33" s="40"/>
      <c r="T33" s="40"/>
      <c r="U33" s="40"/>
      <c r="V33" s="40"/>
      <c r="W33" s="45"/>
      <c r="X33" s="45"/>
      <c r="Y33" s="40"/>
      <c r="Z33" s="40"/>
      <c r="AA33" s="40"/>
      <c r="AB33" s="40"/>
      <c r="AC33" s="40"/>
      <c r="AD33" s="45"/>
      <c r="AE33" s="45"/>
      <c r="AF33" s="40"/>
      <c r="AG33" s="40"/>
      <c r="AH33" s="40"/>
      <c r="AI33" s="40"/>
      <c r="AJ33" s="40"/>
      <c r="AK33" s="54">
        <f t="shared" si="0"/>
        <v>0</v>
      </c>
      <c r="AL33" s="10"/>
      <c r="AM33" s="10"/>
      <c r="AN33" s="10">
        <f t="shared" si="1"/>
        <v>0</v>
      </c>
      <c r="AO33" s="61"/>
    </row>
    <row r="34" ht="14" customHeight="1" spans="1:41">
      <c r="A34" s="10">
        <v>33</v>
      </c>
      <c r="B34" s="9" t="s">
        <v>80</v>
      </c>
      <c r="C34" s="17" t="s">
        <v>81</v>
      </c>
      <c r="D34" s="16" t="s">
        <v>18</v>
      </c>
      <c r="E34" s="19">
        <v>43248</v>
      </c>
      <c r="F34" s="40"/>
      <c r="G34" s="40"/>
      <c r="H34" s="40"/>
      <c r="I34" s="45"/>
      <c r="J34" s="45"/>
      <c r="K34" s="40"/>
      <c r="L34" s="40"/>
      <c r="M34" s="40"/>
      <c r="N34" s="40"/>
      <c r="O34" s="40"/>
      <c r="P34" s="45"/>
      <c r="Q34" s="45"/>
      <c r="R34" s="40"/>
      <c r="S34" s="40"/>
      <c r="T34" s="40"/>
      <c r="U34" s="40"/>
      <c r="V34" s="40"/>
      <c r="W34" s="45"/>
      <c r="X34" s="45"/>
      <c r="Y34" s="40"/>
      <c r="Z34" s="40"/>
      <c r="AA34" s="40">
        <v>1</v>
      </c>
      <c r="AB34" s="40"/>
      <c r="AC34" s="40"/>
      <c r="AD34" s="45"/>
      <c r="AE34" s="45"/>
      <c r="AF34" s="40"/>
      <c r="AG34" s="40"/>
      <c r="AH34" s="40"/>
      <c r="AI34" s="40"/>
      <c r="AJ34" s="40"/>
      <c r="AK34" s="54">
        <f t="shared" si="0"/>
        <v>1</v>
      </c>
      <c r="AL34" s="10"/>
      <c r="AM34" s="10"/>
      <c r="AN34" s="10">
        <f t="shared" si="1"/>
        <v>1</v>
      </c>
      <c r="AO34" s="61"/>
    </row>
    <row r="35" ht="14" customHeight="1" spans="1:41">
      <c r="A35" s="10">
        <v>34</v>
      </c>
      <c r="B35" s="9" t="s">
        <v>82</v>
      </c>
      <c r="C35" s="17" t="s">
        <v>83</v>
      </c>
      <c r="D35" s="10" t="s">
        <v>9</v>
      </c>
      <c r="E35" s="19">
        <v>43290</v>
      </c>
      <c r="F35" s="40"/>
      <c r="G35" s="40"/>
      <c r="H35" s="40"/>
      <c r="I35" s="45"/>
      <c r="J35" s="45"/>
      <c r="K35" s="40"/>
      <c r="L35" s="40"/>
      <c r="M35" s="40"/>
      <c r="N35" s="40"/>
      <c r="O35" s="40"/>
      <c r="P35" s="45"/>
      <c r="Q35" s="45"/>
      <c r="R35" s="40"/>
      <c r="S35" s="40"/>
      <c r="T35" s="40"/>
      <c r="U35" s="40"/>
      <c r="V35" s="40"/>
      <c r="W35" s="45"/>
      <c r="X35" s="45"/>
      <c r="Y35" s="40"/>
      <c r="Z35" s="40"/>
      <c r="AA35" s="40"/>
      <c r="AB35" s="40"/>
      <c r="AC35" s="40"/>
      <c r="AD35" s="45"/>
      <c r="AE35" s="45"/>
      <c r="AF35" s="40"/>
      <c r="AG35" s="40"/>
      <c r="AH35" s="40"/>
      <c r="AI35" s="40"/>
      <c r="AJ35" s="40"/>
      <c r="AK35" s="54">
        <f t="shared" ref="AK35:AK55" si="2">SUM(F35:AJ35)</f>
        <v>0</v>
      </c>
      <c r="AL35" s="10"/>
      <c r="AM35" s="10"/>
      <c r="AN35" s="10">
        <f t="shared" ref="AN35:AN55" si="3">AK35-AL35-AM35</f>
        <v>0</v>
      </c>
      <c r="AO35" s="61"/>
    </row>
    <row r="36" ht="14" customHeight="1" spans="1:41">
      <c r="A36" s="10">
        <v>35</v>
      </c>
      <c r="B36" s="9" t="s">
        <v>84</v>
      </c>
      <c r="C36" s="17" t="s">
        <v>85</v>
      </c>
      <c r="D36" s="16" t="s">
        <v>53</v>
      </c>
      <c r="E36" s="19">
        <v>43325</v>
      </c>
      <c r="F36" s="40"/>
      <c r="G36" s="40"/>
      <c r="H36" s="40"/>
      <c r="I36" s="45"/>
      <c r="J36" s="45"/>
      <c r="K36" s="40"/>
      <c r="L36" s="40"/>
      <c r="M36" s="40"/>
      <c r="N36" s="40"/>
      <c r="O36" s="40"/>
      <c r="P36" s="45"/>
      <c r="Q36" s="45"/>
      <c r="R36" s="40"/>
      <c r="S36" s="40"/>
      <c r="T36" s="40"/>
      <c r="U36" s="40"/>
      <c r="V36" s="46">
        <v>0.56</v>
      </c>
      <c r="W36" s="45"/>
      <c r="X36" s="45"/>
      <c r="Y36" s="40"/>
      <c r="Z36" s="40"/>
      <c r="AA36" s="40"/>
      <c r="AB36" s="40"/>
      <c r="AC36" s="40"/>
      <c r="AD36" s="45"/>
      <c r="AE36" s="45"/>
      <c r="AF36" s="40"/>
      <c r="AG36" s="40"/>
      <c r="AH36" s="46">
        <v>1</v>
      </c>
      <c r="AI36" s="40"/>
      <c r="AJ36" s="40"/>
      <c r="AK36" s="54">
        <f t="shared" si="2"/>
        <v>1.56</v>
      </c>
      <c r="AL36" s="10">
        <f>SUM(V36,AH36)</f>
        <v>1.56</v>
      </c>
      <c r="AM36" s="10"/>
      <c r="AN36" s="10">
        <f t="shared" si="3"/>
        <v>0</v>
      </c>
      <c r="AO36" s="61"/>
    </row>
    <row r="37" ht="14" customHeight="1" spans="1:41">
      <c r="A37" s="10">
        <v>36</v>
      </c>
      <c r="B37" s="20" t="s">
        <v>86</v>
      </c>
      <c r="C37" s="43" t="s">
        <v>87</v>
      </c>
      <c r="D37" s="21" t="s">
        <v>18</v>
      </c>
      <c r="E37" s="22">
        <v>43381</v>
      </c>
      <c r="F37" s="40"/>
      <c r="G37" s="40"/>
      <c r="H37" s="40"/>
      <c r="I37" s="45"/>
      <c r="J37" s="45"/>
      <c r="K37" s="40"/>
      <c r="L37" s="40"/>
      <c r="M37" s="40"/>
      <c r="N37" s="40"/>
      <c r="O37" s="40"/>
      <c r="P37" s="45"/>
      <c r="Q37" s="45"/>
      <c r="R37" s="40"/>
      <c r="S37" s="40"/>
      <c r="T37" s="40"/>
      <c r="U37" s="40"/>
      <c r="V37" s="40"/>
      <c r="W37" s="45"/>
      <c r="X37" s="45"/>
      <c r="Y37" s="40"/>
      <c r="Z37" s="40"/>
      <c r="AA37" s="40"/>
      <c r="AB37" s="40"/>
      <c r="AC37" s="40"/>
      <c r="AD37" s="45"/>
      <c r="AE37" s="45"/>
      <c r="AF37" s="40"/>
      <c r="AG37" s="40"/>
      <c r="AH37" s="46">
        <v>1</v>
      </c>
      <c r="AI37" s="40">
        <v>1</v>
      </c>
      <c r="AJ37" s="40">
        <v>1</v>
      </c>
      <c r="AK37" s="54">
        <f t="shared" si="2"/>
        <v>3</v>
      </c>
      <c r="AL37" s="10">
        <v>1</v>
      </c>
      <c r="AM37" s="10"/>
      <c r="AN37" s="10">
        <f t="shared" si="3"/>
        <v>2</v>
      </c>
      <c r="AO37" s="61"/>
    </row>
    <row r="38" ht="14" customHeight="1" spans="1:41">
      <c r="A38" s="10">
        <v>37</v>
      </c>
      <c r="B38" s="20" t="s">
        <v>88</v>
      </c>
      <c r="C38" s="43" t="s">
        <v>89</v>
      </c>
      <c r="D38" s="16" t="s">
        <v>18</v>
      </c>
      <c r="E38" s="22">
        <v>43476</v>
      </c>
      <c r="F38" s="40"/>
      <c r="G38" s="40"/>
      <c r="H38" s="40"/>
      <c r="I38" s="45"/>
      <c r="J38" s="45"/>
      <c r="K38" s="40"/>
      <c r="L38" s="40"/>
      <c r="M38" s="40"/>
      <c r="N38" s="40"/>
      <c r="O38" s="40"/>
      <c r="P38" s="45"/>
      <c r="Q38" s="45"/>
      <c r="R38" s="40"/>
      <c r="S38" s="40"/>
      <c r="T38" s="40"/>
      <c r="U38" s="40"/>
      <c r="V38" s="40"/>
      <c r="W38" s="45"/>
      <c r="X38" s="45"/>
      <c r="Y38" s="40"/>
      <c r="Z38" s="40"/>
      <c r="AA38" s="40"/>
      <c r="AB38" s="40"/>
      <c r="AC38" s="40"/>
      <c r="AD38" s="45"/>
      <c r="AE38" s="45"/>
      <c r="AF38" s="40"/>
      <c r="AG38" s="40"/>
      <c r="AH38" s="40"/>
      <c r="AI38" s="40"/>
      <c r="AJ38" s="40">
        <v>1</v>
      </c>
      <c r="AK38" s="54">
        <f t="shared" si="2"/>
        <v>1</v>
      </c>
      <c r="AL38" s="10"/>
      <c r="AM38" s="10"/>
      <c r="AN38" s="10">
        <f t="shared" si="3"/>
        <v>1</v>
      </c>
      <c r="AO38" s="61"/>
    </row>
    <row r="39" ht="14" customHeight="1" spans="1:41">
      <c r="A39" s="10">
        <v>38</v>
      </c>
      <c r="B39" s="20" t="s">
        <v>90</v>
      </c>
      <c r="C39" s="43" t="s">
        <v>91</v>
      </c>
      <c r="D39" s="16" t="s">
        <v>12</v>
      </c>
      <c r="E39" s="22">
        <v>43542</v>
      </c>
      <c r="F39" s="40"/>
      <c r="G39" s="40"/>
      <c r="H39" s="40"/>
      <c r="I39" s="45"/>
      <c r="J39" s="45"/>
      <c r="K39" s="40"/>
      <c r="L39" s="40"/>
      <c r="M39" s="40"/>
      <c r="N39" s="40"/>
      <c r="O39" s="40"/>
      <c r="P39" s="48"/>
      <c r="Q39" s="45"/>
      <c r="R39" s="40"/>
      <c r="S39" s="40"/>
      <c r="T39" s="40"/>
      <c r="U39" s="40"/>
      <c r="V39" s="40"/>
      <c r="W39" s="45"/>
      <c r="X39" s="45"/>
      <c r="Y39" s="40"/>
      <c r="Z39" s="40"/>
      <c r="AA39" s="40"/>
      <c r="AB39" s="40"/>
      <c r="AC39" s="40"/>
      <c r="AD39" s="45"/>
      <c r="AE39" s="45"/>
      <c r="AF39" s="40"/>
      <c r="AG39" s="40"/>
      <c r="AH39" s="46">
        <v>0.6</v>
      </c>
      <c r="AI39" s="40"/>
      <c r="AJ39" s="40"/>
      <c r="AK39" s="54">
        <f t="shared" si="2"/>
        <v>0.6</v>
      </c>
      <c r="AL39" s="10">
        <v>0.6</v>
      </c>
      <c r="AM39" s="10"/>
      <c r="AN39" s="10">
        <f t="shared" si="3"/>
        <v>0</v>
      </c>
      <c r="AO39" s="61"/>
    </row>
    <row r="40" ht="14" customHeight="1" spans="1:41">
      <c r="A40" s="10">
        <v>39</v>
      </c>
      <c r="B40" s="20" t="s">
        <v>92</v>
      </c>
      <c r="C40" s="43" t="s">
        <v>93</v>
      </c>
      <c r="D40" s="16" t="s">
        <v>18</v>
      </c>
      <c r="E40" s="22">
        <v>43542</v>
      </c>
      <c r="F40" s="40"/>
      <c r="G40" s="40"/>
      <c r="H40" s="40"/>
      <c r="I40" s="45"/>
      <c r="J40" s="45"/>
      <c r="K40" s="40"/>
      <c r="L40" s="40"/>
      <c r="M40" s="40"/>
      <c r="N40" s="40"/>
      <c r="O40" s="40"/>
      <c r="P40" s="48"/>
      <c r="Q40" s="45"/>
      <c r="R40" s="40"/>
      <c r="S40" s="46">
        <v>0.4</v>
      </c>
      <c r="T40" s="40"/>
      <c r="U40" s="40"/>
      <c r="V40" s="40"/>
      <c r="W40" s="45"/>
      <c r="X40" s="45"/>
      <c r="Y40" s="40"/>
      <c r="Z40" s="40"/>
      <c r="AA40" s="40"/>
      <c r="AB40" s="40"/>
      <c r="AC40" s="40"/>
      <c r="AD40" s="45"/>
      <c r="AE40" s="45"/>
      <c r="AF40" s="40"/>
      <c r="AG40" s="40"/>
      <c r="AH40" s="40"/>
      <c r="AI40" s="40"/>
      <c r="AJ40" s="40"/>
      <c r="AK40" s="54">
        <f t="shared" si="2"/>
        <v>0.4</v>
      </c>
      <c r="AL40" s="10">
        <v>0.4</v>
      </c>
      <c r="AM40" s="10"/>
      <c r="AN40" s="10">
        <f t="shared" si="3"/>
        <v>0</v>
      </c>
      <c r="AO40" s="61"/>
    </row>
    <row r="41" ht="14" customHeight="1" spans="1:41">
      <c r="A41" s="10">
        <v>40</v>
      </c>
      <c r="B41" s="15" t="s">
        <v>94</v>
      </c>
      <c r="C41" s="42" t="s">
        <v>95</v>
      </c>
      <c r="D41" s="16" t="s">
        <v>44</v>
      </c>
      <c r="E41" s="11">
        <v>43544</v>
      </c>
      <c r="F41" s="40"/>
      <c r="G41" s="40"/>
      <c r="H41" s="40"/>
      <c r="I41" s="45"/>
      <c r="J41" s="45"/>
      <c r="K41" s="40"/>
      <c r="L41" s="40"/>
      <c r="M41" s="40"/>
      <c r="N41" s="40"/>
      <c r="O41" s="40"/>
      <c r="P41" s="45"/>
      <c r="Q41" s="45"/>
      <c r="R41" s="40"/>
      <c r="S41" s="40"/>
      <c r="T41" s="40"/>
      <c r="U41" s="40"/>
      <c r="V41" s="40"/>
      <c r="W41" s="45"/>
      <c r="X41" s="45"/>
      <c r="Y41" s="40"/>
      <c r="Z41" s="40"/>
      <c r="AA41" s="40"/>
      <c r="AB41" s="40"/>
      <c r="AC41" s="40"/>
      <c r="AD41" s="45"/>
      <c r="AE41" s="45"/>
      <c r="AF41" s="40"/>
      <c r="AG41" s="40"/>
      <c r="AH41" s="40"/>
      <c r="AI41" s="40"/>
      <c r="AJ41" s="40"/>
      <c r="AK41" s="54">
        <f t="shared" si="2"/>
        <v>0</v>
      </c>
      <c r="AL41" s="10"/>
      <c r="AM41" s="10"/>
      <c r="AN41" s="10">
        <f t="shared" si="3"/>
        <v>0</v>
      </c>
      <c r="AO41" s="61"/>
    </row>
    <row r="42" ht="14" customHeight="1" spans="1:41">
      <c r="A42" s="10">
        <v>41</v>
      </c>
      <c r="B42" s="15" t="s">
        <v>96</v>
      </c>
      <c r="C42" s="42" t="s">
        <v>97</v>
      </c>
      <c r="D42" s="16" t="s">
        <v>18</v>
      </c>
      <c r="E42" s="11">
        <v>43556</v>
      </c>
      <c r="F42" s="40"/>
      <c r="G42" s="40"/>
      <c r="H42" s="40"/>
      <c r="I42" s="45"/>
      <c r="J42" s="45"/>
      <c r="K42" s="40"/>
      <c r="L42" s="40"/>
      <c r="M42" s="40"/>
      <c r="N42" s="40"/>
      <c r="O42" s="40"/>
      <c r="P42" s="45"/>
      <c r="Q42" s="45"/>
      <c r="R42" s="40"/>
      <c r="S42" s="40"/>
      <c r="T42" s="40"/>
      <c r="U42" s="40"/>
      <c r="V42" s="40"/>
      <c r="W42" s="45"/>
      <c r="X42" s="45"/>
      <c r="Y42" s="40"/>
      <c r="Z42" s="40"/>
      <c r="AA42" s="40"/>
      <c r="AB42" s="40"/>
      <c r="AC42" s="40"/>
      <c r="AD42" s="45"/>
      <c r="AE42" s="45"/>
      <c r="AF42" s="40"/>
      <c r="AG42" s="46">
        <v>0.6</v>
      </c>
      <c r="AH42" s="40"/>
      <c r="AI42" s="40"/>
      <c r="AJ42" s="40"/>
      <c r="AK42" s="54">
        <f t="shared" si="2"/>
        <v>0.6</v>
      </c>
      <c r="AL42" s="10">
        <v>0.6</v>
      </c>
      <c r="AM42" s="10"/>
      <c r="AN42" s="10">
        <f t="shared" si="3"/>
        <v>0</v>
      </c>
      <c r="AO42" s="61"/>
    </row>
    <row r="43" ht="14" customHeight="1" spans="1:41">
      <c r="A43" s="10">
        <v>42</v>
      </c>
      <c r="B43" s="20" t="s">
        <v>98</v>
      </c>
      <c r="C43" s="43" t="s">
        <v>99</v>
      </c>
      <c r="D43" s="16" t="s">
        <v>18</v>
      </c>
      <c r="E43" s="11">
        <v>43598</v>
      </c>
      <c r="F43" s="40"/>
      <c r="G43" s="40"/>
      <c r="H43" s="40"/>
      <c r="I43" s="45"/>
      <c r="J43" s="45"/>
      <c r="K43" s="40"/>
      <c r="L43" s="40"/>
      <c r="M43" s="40"/>
      <c r="N43" s="40"/>
      <c r="O43" s="40"/>
      <c r="P43" s="45"/>
      <c r="Q43" s="45"/>
      <c r="R43" s="40"/>
      <c r="S43" s="40"/>
      <c r="T43" s="40"/>
      <c r="U43" s="40"/>
      <c r="V43" s="40"/>
      <c r="W43" s="45"/>
      <c r="X43" s="45"/>
      <c r="Y43" s="40"/>
      <c r="Z43" s="40"/>
      <c r="AA43" s="40"/>
      <c r="AB43" s="40"/>
      <c r="AC43" s="40"/>
      <c r="AD43" s="45"/>
      <c r="AE43" s="45"/>
      <c r="AF43" s="40"/>
      <c r="AG43" s="40"/>
      <c r="AH43" s="40"/>
      <c r="AI43" s="40"/>
      <c r="AJ43" s="40"/>
      <c r="AK43" s="54">
        <f t="shared" si="2"/>
        <v>0</v>
      </c>
      <c r="AL43" s="10"/>
      <c r="AM43" s="10"/>
      <c r="AN43" s="10">
        <f t="shared" si="3"/>
        <v>0</v>
      </c>
      <c r="AO43" s="61"/>
    </row>
    <row r="44" ht="14" customHeight="1" spans="1:41">
      <c r="A44" s="10">
        <v>43</v>
      </c>
      <c r="B44" s="20" t="s">
        <v>100</v>
      </c>
      <c r="C44" s="44" t="s">
        <v>101</v>
      </c>
      <c r="D44" s="16" t="s">
        <v>18</v>
      </c>
      <c r="E44" s="11">
        <v>43605</v>
      </c>
      <c r="F44" s="40"/>
      <c r="G44" s="40"/>
      <c r="H44" s="40"/>
      <c r="I44" s="45"/>
      <c r="J44" s="45"/>
      <c r="K44" s="40"/>
      <c r="L44" s="40"/>
      <c r="M44" s="40"/>
      <c r="N44" s="40"/>
      <c r="O44" s="40"/>
      <c r="P44" s="45"/>
      <c r="Q44" s="45"/>
      <c r="R44" s="40"/>
      <c r="S44" s="40"/>
      <c r="T44" s="40"/>
      <c r="U44" s="40"/>
      <c r="V44" s="40"/>
      <c r="W44" s="45"/>
      <c r="X44" s="45"/>
      <c r="Y44" s="40"/>
      <c r="Z44" s="40"/>
      <c r="AA44" s="40"/>
      <c r="AB44" s="40"/>
      <c r="AC44" s="40"/>
      <c r="AD44" s="45"/>
      <c r="AE44" s="45"/>
      <c r="AF44" s="40"/>
      <c r="AG44" s="40"/>
      <c r="AH44" s="40"/>
      <c r="AI44" s="40"/>
      <c r="AJ44" s="40"/>
      <c r="AK44" s="54">
        <f t="shared" si="2"/>
        <v>0</v>
      </c>
      <c r="AL44" s="10"/>
      <c r="AM44" s="10"/>
      <c r="AN44" s="10">
        <f t="shared" si="3"/>
        <v>0</v>
      </c>
      <c r="AO44" s="62"/>
    </row>
    <row r="45" ht="14" customHeight="1" spans="1:41">
      <c r="A45" s="26">
        <v>44</v>
      </c>
      <c r="B45" s="27" t="s">
        <v>102</v>
      </c>
      <c r="C45" s="28" t="s">
        <v>103</v>
      </c>
      <c r="D45" s="29" t="s">
        <v>18</v>
      </c>
      <c r="E45" s="30">
        <v>43640</v>
      </c>
      <c r="F45" s="40"/>
      <c r="G45" s="40"/>
      <c r="H45" s="40"/>
      <c r="I45" s="45"/>
      <c r="J45" s="45"/>
      <c r="K45" s="40"/>
      <c r="L45" s="40"/>
      <c r="M45" s="40"/>
      <c r="N45" s="40"/>
      <c r="O45" s="40"/>
      <c r="P45" s="45"/>
      <c r="Q45" s="45"/>
      <c r="R45" s="40"/>
      <c r="S45" s="40"/>
      <c r="T45" s="40"/>
      <c r="U45" s="40"/>
      <c r="V45" s="40"/>
      <c r="W45" s="45"/>
      <c r="X45" s="45"/>
      <c r="Y45" s="40"/>
      <c r="Z45" s="40"/>
      <c r="AA45" s="40"/>
      <c r="AB45" s="40"/>
      <c r="AC45" s="40"/>
      <c r="AD45" s="45"/>
      <c r="AE45" s="45"/>
      <c r="AF45" s="40"/>
      <c r="AG45" s="40"/>
      <c r="AH45" s="40"/>
      <c r="AI45" s="40"/>
      <c r="AJ45" s="40"/>
      <c r="AK45" s="54">
        <f t="shared" si="2"/>
        <v>0</v>
      </c>
      <c r="AL45" s="10"/>
      <c r="AM45" s="10"/>
      <c r="AN45" s="10">
        <f t="shared" si="3"/>
        <v>0</v>
      </c>
      <c r="AO45" s="62"/>
    </row>
    <row r="46" ht="14" customHeight="1" spans="1:41">
      <c r="A46" s="26">
        <v>45</v>
      </c>
      <c r="B46" s="27" t="s">
        <v>104</v>
      </c>
      <c r="C46" s="31" t="s">
        <v>105</v>
      </c>
      <c r="D46" s="32" t="s">
        <v>12</v>
      </c>
      <c r="E46" s="30">
        <v>43654</v>
      </c>
      <c r="F46" s="40"/>
      <c r="G46" s="40"/>
      <c r="H46" s="40"/>
      <c r="I46" s="45"/>
      <c r="J46" s="45"/>
      <c r="K46" s="40"/>
      <c r="L46" s="40"/>
      <c r="M46" s="40"/>
      <c r="N46" s="40"/>
      <c r="O46" s="40"/>
      <c r="P46" s="45"/>
      <c r="Q46" s="45"/>
      <c r="R46" s="40"/>
      <c r="S46" s="40"/>
      <c r="T46" s="40"/>
      <c r="U46" s="40"/>
      <c r="V46" s="40">
        <v>0.25</v>
      </c>
      <c r="W46" s="45"/>
      <c r="X46" s="45"/>
      <c r="Y46" s="40"/>
      <c r="Z46" s="40"/>
      <c r="AA46" s="40"/>
      <c r="AB46" s="40"/>
      <c r="AC46" s="40">
        <v>0.56</v>
      </c>
      <c r="AD46" s="45"/>
      <c r="AE46" s="45"/>
      <c r="AF46" s="40"/>
      <c r="AG46" s="40"/>
      <c r="AH46" s="40"/>
      <c r="AI46" s="40"/>
      <c r="AJ46" s="40"/>
      <c r="AK46" s="54">
        <f t="shared" si="2"/>
        <v>0.81</v>
      </c>
      <c r="AL46" s="10"/>
      <c r="AM46" s="10"/>
      <c r="AN46" s="10">
        <f t="shared" si="3"/>
        <v>0.81</v>
      </c>
      <c r="AO46" s="62"/>
    </row>
    <row r="47" ht="14" customHeight="1" spans="1:41">
      <c r="A47" s="26">
        <v>46</v>
      </c>
      <c r="B47" s="27" t="s">
        <v>106</v>
      </c>
      <c r="C47" s="31" t="s">
        <v>107</v>
      </c>
      <c r="D47" s="32" t="s">
        <v>12</v>
      </c>
      <c r="E47" s="30">
        <v>43654</v>
      </c>
      <c r="F47" s="40"/>
      <c r="G47" s="40"/>
      <c r="H47" s="40"/>
      <c r="I47" s="45"/>
      <c r="J47" s="45"/>
      <c r="K47" s="40"/>
      <c r="L47" s="40"/>
      <c r="M47" s="40"/>
      <c r="N47" s="40"/>
      <c r="O47" s="40"/>
      <c r="P47" s="45"/>
      <c r="Q47" s="45"/>
      <c r="R47" s="40"/>
      <c r="S47" s="40"/>
      <c r="T47" s="40"/>
      <c r="U47" s="40">
        <v>0.13</v>
      </c>
      <c r="V47" s="40"/>
      <c r="W47" s="45"/>
      <c r="X47" s="45"/>
      <c r="Y47" s="40"/>
      <c r="Z47" s="40"/>
      <c r="AA47" s="40"/>
      <c r="AB47" s="40"/>
      <c r="AC47" s="40">
        <v>0.56</v>
      </c>
      <c r="AD47" s="45"/>
      <c r="AE47" s="45"/>
      <c r="AF47" s="40"/>
      <c r="AG47" s="40"/>
      <c r="AH47" s="40"/>
      <c r="AI47" s="40"/>
      <c r="AJ47" s="40"/>
      <c r="AK47" s="54">
        <f t="shared" si="2"/>
        <v>0.69</v>
      </c>
      <c r="AL47" s="10"/>
      <c r="AM47" s="10"/>
      <c r="AN47" s="10">
        <f t="shared" si="3"/>
        <v>0.69</v>
      </c>
      <c r="AO47" s="62"/>
    </row>
    <row r="48" ht="14" customHeight="1" spans="1:41">
      <c r="A48" s="26">
        <v>47</v>
      </c>
      <c r="B48" s="27" t="s">
        <v>108</v>
      </c>
      <c r="C48" s="31" t="s">
        <v>109</v>
      </c>
      <c r="D48" s="32" t="s">
        <v>12</v>
      </c>
      <c r="E48" s="30">
        <v>43669</v>
      </c>
      <c r="F48" s="40"/>
      <c r="G48" s="40"/>
      <c r="H48" s="40"/>
      <c r="I48" s="45"/>
      <c r="J48" s="45"/>
      <c r="K48" s="40"/>
      <c r="L48" s="40"/>
      <c r="M48" s="40"/>
      <c r="N48" s="40"/>
      <c r="O48" s="40"/>
      <c r="P48" s="45"/>
      <c r="Q48" s="45"/>
      <c r="R48" s="40"/>
      <c r="S48" s="40"/>
      <c r="T48" s="40"/>
      <c r="U48" s="40"/>
      <c r="V48" s="40">
        <v>0.44</v>
      </c>
      <c r="W48" s="45"/>
      <c r="X48" s="45"/>
      <c r="Y48" s="40"/>
      <c r="Z48" s="40"/>
      <c r="AA48" s="40"/>
      <c r="AB48" s="40"/>
      <c r="AC48" s="40">
        <v>0.44</v>
      </c>
      <c r="AD48" s="45"/>
      <c r="AE48" s="45"/>
      <c r="AF48" s="40">
        <v>0.4</v>
      </c>
      <c r="AG48" s="40">
        <v>0.6</v>
      </c>
      <c r="AH48" s="40"/>
      <c r="AI48" s="40"/>
      <c r="AJ48" s="40"/>
      <c r="AK48" s="54">
        <f t="shared" si="2"/>
        <v>1.88</v>
      </c>
      <c r="AL48" s="10"/>
      <c r="AM48" s="10"/>
      <c r="AN48" s="10">
        <f t="shared" si="3"/>
        <v>1.88</v>
      </c>
      <c r="AO48" s="62"/>
    </row>
    <row r="49" ht="14" customHeight="1" spans="1:41">
      <c r="A49" s="26">
        <v>48</v>
      </c>
      <c r="B49" s="27" t="s">
        <v>110</v>
      </c>
      <c r="C49" s="31" t="s">
        <v>111</v>
      </c>
      <c r="D49" s="32" t="s">
        <v>12</v>
      </c>
      <c r="E49" s="30">
        <v>43682</v>
      </c>
      <c r="F49" s="40"/>
      <c r="G49" s="40"/>
      <c r="H49" s="40"/>
      <c r="I49" s="45"/>
      <c r="J49" s="45"/>
      <c r="K49" s="40"/>
      <c r="L49" s="40"/>
      <c r="M49" s="40"/>
      <c r="N49" s="40"/>
      <c r="O49" s="40"/>
      <c r="P49" s="45"/>
      <c r="Q49" s="45"/>
      <c r="R49" s="40"/>
      <c r="S49" s="40"/>
      <c r="T49" s="40"/>
      <c r="U49" s="40"/>
      <c r="V49" s="40"/>
      <c r="W49" s="45"/>
      <c r="X49" s="45"/>
      <c r="Y49" s="40"/>
      <c r="Z49" s="40"/>
      <c r="AA49" s="40"/>
      <c r="AB49" s="40"/>
      <c r="AC49" s="40"/>
      <c r="AD49" s="45"/>
      <c r="AE49" s="45"/>
      <c r="AF49" s="40"/>
      <c r="AG49" s="40"/>
      <c r="AH49" s="40"/>
      <c r="AI49" s="40"/>
      <c r="AJ49" s="40"/>
      <c r="AK49" s="54">
        <f t="shared" si="2"/>
        <v>0</v>
      </c>
      <c r="AL49" s="10"/>
      <c r="AM49" s="10"/>
      <c r="AN49" s="10">
        <f t="shared" si="3"/>
        <v>0</v>
      </c>
      <c r="AO49" s="62"/>
    </row>
    <row r="50" ht="14" customHeight="1" spans="1:41">
      <c r="A50" s="26">
        <v>49</v>
      </c>
      <c r="B50" s="27" t="s">
        <v>112</v>
      </c>
      <c r="C50" s="31" t="s">
        <v>113</v>
      </c>
      <c r="D50" s="31" t="s">
        <v>35</v>
      </c>
      <c r="E50" s="30">
        <v>43696</v>
      </c>
      <c r="F50" s="40"/>
      <c r="G50" s="40"/>
      <c r="H50" s="40"/>
      <c r="I50" s="45"/>
      <c r="J50" s="45"/>
      <c r="K50" s="46">
        <v>0.13</v>
      </c>
      <c r="L50" s="40"/>
      <c r="M50" s="40"/>
      <c r="N50" s="40"/>
      <c r="O50" s="40"/>
      <c r="P50" s="45"/>
      <c r="Q50" s="45"/>
      <c r="R50" s="40"/>
      <c r="S50" s="40"/>
      <c r="T50" s="40"/>
      <c r="U50" s="40"/>
      <c r="V50" s="40"/>
      <c r="W50" s="45"/>
      <c r="X50" s="45"/>
      <c r="Y50" s="40"/>
      <c r="Z50" s="40"/>
      <c r="AA50" s="40"/>
      <c r="AB50" s="40"/>
      <c r="AC50" s="40"/>
      <c r="AD50" s="45"/>
      <c r="AE50" s="45"/>
      <c r="AF50" s="40"/>
      <c r="AG50" s="40"/>
      <c r="AH50" s="40"/>
      <c r="AI50" s="40"/>
      <c r="AJ50" s="40"/>
      <c r="AK50" s="54">
        <f t="shared" si="2"/>
        <v>0.13</v>
      </c>
      <c r="AL50" s="10">
        <v>0.13</v>
      </c>
      <c r="AM50" s="10"/>
      <c r="AN50" s="10">
        <f t="shared" si="3"/>
        <v>0</v>
      </c>
      <c r="AO50" s="62"/>
    </row>
    <row r="51" ht="14" customHeight="1" spans="1:41">
      <c r="A51" s="26">
        <v>50</v>
      </c>
      <c r="B51" s="27" t="s">
        <v>114</v>
      </c>
      <c r="C51" s="31" t="s">
        <v>115</v>
      </c>
      <c r="D51" s="31" t="s">
        <v>44</v>
      </c>
      <c r="E51" s="30">
        <v>43698</v>
      </c>
      <c r="F51" s="40"/>
      <c r="G51" s="40"/>
      <c r="H51" s="40"/>
      <c r="I51" s="45"/>
      <c r="J51" s="45"/>
      <c r="K51" s="40"/>
      <c r="L51" s="40"/>
      <c r="M51" s="40"/>
      <c r="N51" s="40"/>
      <c r="O51" s="40"/>
      <c r="P51" s="45"/>
      <c r="Q51" s="45"/>
      <c r="R51" s="40"/>
      <c r="S51" s="40"/>
      <c r="T51" s="40"/>
      <c r="U51" s="40"/>
      <c r="V51" s="40"/>
      <c r="W51" s="45"/>
      <c r="X51" s="45"/>
      <c r="Y51" s="40"/>
      <c r="Z51" s="40"/>
      <c r="AA51" s="40"/>
      <c r="AB51" s="40"/>
      <c r="AC51" s="40"/>
      <c r="AD51" s="45"/>
      <c r="AE51" s="45"/>
      <c r="AF51" s="40"/>
      <c r="AG51" s="40"/>
      <c r="AH51" s="40"/>
      <c r="AI51" s="40"/>
      <c r="AJ51" s="40"/>
      <c r="AK51" s="54">
        <f t="shared" si="2"/>
        <v>0</v>
      </c>
      <c r="AL51" s="10"/>
      <c r="AM51" s="10"/>
      <c r="AN51" s="10">
        <f t="shared" si="3"/>
        <v>0</v>
      </c>
      <c r="AO51" s="62"/>
    </row>
    <row r="52" ht="14" customHeight="1" spans="1:41">
      <c r="A52" s="26">
        <v>51</v>
      </c>
      <c r="B52" s="20" t="s">
        <v>116</v>
      </c>
      <c r="C52" s="21" t="s">
        <v>117</v>
      </c>
      <c r="D52" s="21" t="s">
        <v>118</v>
      </c>
      <c r="E52" s="22">
        <v>43726</v>
      </c>
      <c r="F52" s="40"/>
      <c r="G52" s="40"/>
      <c r="H52" s="40"/>
      <c r="I52" s="45"/>
      <c r="J52" s="45"/>
      <c r="K52" s="40"/>
      <c r="L52" s="40"/>
      <c r="M52" s="40"/>
      <c r="N52" s="40"/>
      <c r="O52" s="40"/>
      <c r="P52" s="45"/>
      <c r="Q52" s="45"/>
      <c r="R52" s="40"/>
      <c r="S52" s="40"/>
      <c r="T52" s="40"/>
      <c r="U52" s="40"/>
      <c r="V52" s="40"/>
      <c r="W52" s="45"/>
      <c r="X52" s="45"/>
      <c r="Y52" s="40"/>
      <c r="Z52" s="40"/>
      <c r="AA52" s="40"/>
      <c r="AB52" s="40"/>
      <c r="AC52" s="40"/>
      <c r="AD52" s="45"/>
      <c r="AE52" s="45"/>
      <c r="AF52" s="40"/>
      <c r="AG52" s="40"/>
      <c r="AH52" s="40"/>
      <c r="AI52" s="40"/>
      <c r="AJ52" s="40"/>
      <c r="AK52" s="54">
        <f>SUM(F52:AJ52)</f>
        <v>0</v>
      </c>
      <c r="AL52" s="10"/>
      <c r="AM52" s="10"/>
      <c r="AN52" s="10">
        <f>AK52-AL52-AM52</f>
        <v>0</v>
      </c>
      <c r="AO52" s="62"/>
    </row>
    <row r="53" ht="14" customHeight="1" spans="1:41">
      <c r="A53" s="26">
        <v>52</v>
      </c>
      <c r="B53" s="20" t="s">
        <v>119</v>
      </c>
      <c r="C53" s="21" t="s">
        <v>120</v>
      </c>
      <c r="D53" s="21" t="s">
        <v>118</v>
      </c>
      <c r="E53" s="22">
        <v>43737</v>
      </c>
      <c r="F53" s="40"/>
      <c r="G53" s="40"/>
      <c r="H53" s="40"/>
      <c r="I53" s="45"/>
      <c r="J53" s="45"/>
      <c r="K53" s="40"/>
      <c r="L53" s="40"/>
      <c r="M53" s="40"/>
      <c r="N53" s="40"/>
      <c r="O53" s="40"/>
      <c r="P53" s="45"/>
      <c r="Q53" s="45"/>
      <c r="R53" s="40"/>
      <c r="S53" s="40"/>
      <c r="T53" s="40"/>
      <c r="U53" s="40"/>
      <c r="V53" s="40"/>
      <c r="W53" s="45"/>
      <c r="X53" s="45"/>
      <c r="Y53" s="40"/>
      <c r="Z53" s="40"/>
      <c r="AA53" s="40"/>
      <c r="AB53" s="40"/>
      <c r="AC53" s="40"/>
      <c r="AD53" s="45"/>
      <c r="AE53" s="45"/>
      <c r="AF53" s="40"/>
      <c r="AG53" s="40"/>
      <c r="AH53" s="40"/>
      <c r="AI53" s="40"/>
      <c r="AJ53" s="40"/>
      <c r="AK53" s="54">
        <f>SUM(F53:AJ53)</f>
        <v>0</v>
      </c>
      <c r="AL53" s="10"/>
      <c r="AM53" s="10"/>
      <c r="AN53" s="10">
        <f>AK53-AL53-AM53</f>
        <v>0</v>
      </c>
      <c r="AO53" s="62"/>
    </row>
    <row r="54" ht="14" customHeight="1" spans="1:41">
      <c r="A54" s="26">
        <v>53</v>
      </c>
      <c r="B54" s="20" t="s">
        <v>121</v>
      </c>
      <c r="C54" s="21" t="s">
        <v>122</v>
      </c>
      <c r="D54" s="21" t="s">
        <v>18</v>
      </c>
      <c r="E54" s="22">
        <v>43752</v>
      </c>
      <c r="F54" s="40"/>
      <c r="G54" s="40"/>
      <c r="H54" s="40"/>
      <c r="I54" s="45"/>
      <c r="J54" s="45"/>
      <c r="K54" s="40"/>
      <c r="L54" s="40"/>
      <c r="M54" s="40"/>
      <c r="N54" s="40"/>
      <c r="O54" s="40"/>
      <c r="P54" s="45"/>
      <c r="Q54" s="45"/>
      <c r="R54" s="40"/>
      <c r="S54" s="40"/>
      <c r="T54" s="40"/>
      <c r="U54" s="40"/>
      <c r="V54" s="40"/>
      <c r="W54" s="45"/>
      <c r="X54" s="45"/>
      <c r="Y54" s="40"/>
      <c r="Z54" s="40"/>
      <c r="AA54" s="40"/>
      <c r="AB54" s="40"/>
      <c r="AC54" s="40"/>
      <c r="AD54" s="45"/>
      <c r="AE54" s="45"/>
      <c r="AF54" s="40"/>
      <c r="AG54" s="40"/>
      <c r="AH54" s="40"/>
      <c r="AI54" s="40"/>
      <c r="AJ54" s="40"/>
      <c r="AK54" s="54">
        <f>SUM(F54:AJ54)</f>
        <v>0</v>
      </c>
      <c r="AL54" s="10"/>
      <c r="AM54" s="10"/>
      <c r="AN54" s="10">
        <f>AK54-AL54-AM54</f>
        <v>0</v>
      </c>
      <c r="AO54" s="62"/>
    </row>
    <row r="55" spans="13:40">
      <c r="M55" s="49"/>
      <c r="N55" s="49"/>
      <c r="O55" s="49"/>
      <c r="P55" s="49"/>
      <c r="Q55" s="49"/>
      <c r="AK55" s="55">
        <f>SUM(AK4:AK54)</f>
        <v>23.2</v>
      </c>
      <c r="AL55" s="55">
        <f>SUM(AL4:AL54)</f>
        <v>12.46</v>
      </c>
      <c r="AM55" s="55">
        <f>SUM(AM4:AM54)</f>
        <v>0.4</v>
      </c>
      <c r="AN55" s="55">
        <f>SUM(AN4:AN54)</f>
        <v>10.34</v>
      </c>
    </row>
    <row r="56" spans="13:17">
      <c r="M56" s="49"/>
      <c r="N56" s="49"/>
      <c r="O56" s="49"/>
      <c r="P56" s="49"/>
      <c r="Q56" s="49"/>
    </row>
    <row r="57" spans="13:17">
      <c r="M57" s="49"/>
      <c r="N57" s="49"/>
      <c r="O57" s="49"/>
      <c r="P57" s="49"/>
      <c r="Q57" s="49"/>
    </row>
    <row r="58" spans="13:17">
      <c r="M58" s="49"/>
      <c r="N58" s="49"/>
      <c r="O58" s="49"/>
      <c r="P58" s="49"/>
      <c r="Q58" s="49"/>
    </row>
    <row r="59" spans="13:17">
      <c r="M59" s="49"/>
      <c r="N59" s="49"/>
      <c r="O59" s="49"/>
      <c r="P59" s="49"/>
      <c r="Q59" s="49"/>
    </row>
    <row r="60" spans="13:17">
      <c r="M60" s="49"/>
      <c r="N60" s="49"/>
      <c r="O60" s="49"/>
      <c r="P60" s="49"/>
      <c r="Q60" s="49"/>
    </row>
  </sheetData>
  <dataValidations count="1">
    <dataValidation allowBlank="1" showInputMessage="1" showErrorMessage="1" sqref="A1 B1:E1 F1:AH1 AI1:AJ1 AK1:AO1 AL2:AM2 B3:C3 D3 E3 D7 E7 F7:AI7 AJ7 AL7:AM7 AO7 B10:C10 D10 E10 D11 B13:C13 D13 E13 B14:C14 D14 E14 B15:C15 D15 E15 B16:C16 D16 E16 B17:C17 E17 B20:C20 E20 B23 C23 D23 E23 B24 C24 D24 E24 D25 D32 D34 D36 D38 D39 D40 F41:AI41 AJ41 AL41:AM41 AO41 F44:AI44 AJ44 AL44:AM44 AO44 A2:A44 A45:A49 A50:A54 D4:D6 D8:D9 D19:D20 D21:D22 D26:D29 E4:E6 E8:E9 E11:E12 E21:E22 AJ2:AJ4 AJ5:AJ6 AJ8:AJ14 AJ15:AJ22 AJ23:AJ35 AJ36:AJ37 AJ38:AJ40 AJ42:AJ43 AJ45:AJ51 AJ52:AJ54 AK2:AK51 AK52:AK54 AN2:AN51 AN52:AN54 AO5:AO6 AO8:AO14 AO15:AO35 AO36:AO37 AO38:AO40 AO42:AO43 AO45:AO51 AO52:AO54 AR2:AR4 F2:AI4 F38:AI40 B11:C12 B21:C22 B8:C9 AL36:AM37 AL42:AM43 AL38:AM40 F5:AI6 B4:C6 AL52:AM54 F8:AI14 F36:AI37 F42:AI43 F15:AI22 F23:AI35 AO2:AP4 AL8:AM14 AL15:AM35 AL3:AM6 F45:AI51 AL45:AM51 F52:AI54"/>
  </dataValidations>
  <pageMargins left="0.699305555555556" right="0.699305555555556" top="0.75" bottom="0.75" header="0.3" footer="0.3"/>
  <pageSetup paperSize="9" orientation="portrait"/>
  <headerFooter/>
  <ignoredErrors>
    <ignoredError sqref="B2:B54" numberStoredAsText="1"/>
    <ignoredError sqref="AK2:AK54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"/>
  <sheetViews>
    <sheetView workbookViewId="0">
      <selection activeCell="A1" sqref="A1"/>
    </sheetView>
  </sheetViews>
  <sheetFormatPr defaultColWidth="8.88888888888889" defaultRowHeight="13.2" outlineLevelCol="7"/>
  <cols>
    <col min="5" max="5" width="11.4444444444444" customWidth="1"/>
    <col min="8" max="8" width="9.66666666666667"/>
  </cols>
  <sheetData>
    <row r="1" spans="1: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145</v>
      </c>
      <c r="G1" s="4" t="s">
        <v>146</v>
      </c>
      <c r="H1" s="4" t="s">
        <v>132</v>
      </c>
    </row>
    <row r="2" spans="1:8">
      <c r="A2" s="5">
        <v>1</v>
      </c>
      <c r="B2" s="6" t="s">
        <v>7</v>
      </c>
      <c r="C2" s="5" t="s">
        <v>8</v>
      </c>
      <c r="D2" s="5" t="s">
        <v>9</v>
      </c>
      <c r="E2" s="7">
        <v>42324</v>
      </c>
      <c r="F2" s="8">
        <f>缺勤!AN2</f>
        <v>1.4</v>
      </c>
      <c r="G2" s="8">
        <f>ROUND(加班!AS2,2)</f>
        <v>0</v>
      </c>
      <c r="H2" s="8">
        <f>ROUND(加班!AT2,2)</f>
        <v>0</v>
      </c>
    </row>
    <row r="3" spans="1:8">
      <c r="A3" s="5">
        <v>2</v>
      </c>
      <c r="B3" s="9" t="s">
        <v>10</v>
      </c>
      <c r="C3" s="10" t="s">
        <v>11</v>
      </c>
      <c r="D3" s="10" t="s">
        <v>12</v>
      </c>
      <c r="E3" s="11">
        <v>42354</v>
      </c>
      <c r="F3" s="8">
        <f>缺勤!AN3</f>
        <v>1.24</v>
      </c>
      <c r="G3" s="8">
        <f>ROUND(加班!AS3,2)</f>
        <v>0</v>
      </c>
      <c r="H3" s="8">
        <f>ROUND(加班!AT3,2)</f>
        <v>0</v>
      </c>
    </row>
    <row r="4" spans="1:8">
      <c r="A4" s="5">
        <v>3</v>
      </c>
      <c r="B4" s="12" t="s">
        <v>13</v>
      </c>
      <c r="C4" s="13" t="s">
        <v>14</v>
      </c>
      <c r="D4" s="13" t="s">
        <v>15</v>
      </c>
      <c r="E4" s="14">
        <v>42374</v>
      </c>
      <c r="F4" s="8">
        <f>缺勤!AN4</f>
        <v>0</v>
      </c>
      <c r="G4" s="8">
        <f>ROUND(加班!AS4,2)</f>
        <v>0</v>
      </c>
      <c r="H4" s="8">
        <f>ROUND(加班!AT4,2)</f>
        <v>0</v>
      </c>
    </row>
    <row r="5" spans="1:8">
      <c r="A5" s="5">
        <v>4</v>
      </c>
      <c r="B5" s="9" t="s">
        <v>16</v>
      </c>
      <c r="C5" s="10" t="s">
        <v>17</v>
      </c>
      <c r="D5" s="10" t="s">
        <v>18</v>
      </c>
      <c r="E5" s="11">
        <v>42380</v>
      </c>
      <c r="F5" s="8">
        <f>缺勤!AN5</f>
        <v>0</v>
      </c>
      <c r="G5" s="8">
        <f>ROUND(加班!AS5,2)</f>
        <v>2.39</v>
      </c>
      <c r="H5" s="8">
        <f>ROUND(加班!AT5,2)</f>
        <v>637.72</v>
      </c>
    </row>
    <row r="6" spans="1:8">
      <c r="A6" s="5">
        <v>5</v>
      </c>
      <c r="B6" s="9" t="s">
        <v>19</v>
      </c>
      <c r="C6" s="10" t="s">
        <v>20</v>
      </c>
      <c r="D6" s="10" t="s">
        <v>18</v>
      </c>
      <c r="E6" s="11">
        <v>42387</v>
      </c>
      <c r="F6" s="8">
        <f>缺勤!AN6</f>
        <v>0</v>
      </c>
      <c r="G6" s="8">
        <f>ROUND(加班!AS6,2)</f>
        <v>0</v>
      </c>
      <c r="H6" s="8">
        <f>ROUND(加班!AT6,2)</f>
        <v>24.79</v>
      </c>
    </row>
    <row r="7" spans="1:8">
      <c r="A7" s="5">
        <v>6</v>
      </c>
      <c r="B7" s="15" t="s">
        <v>21</v>
      </c>
      <c r="C7" s="16" t="s">
        <v>22</v>
      </c>
      <c r="D7" s="16" t="s">
        <v>12</v>
      </c>
      <c r="E7" s="11">
        <v>42430</v>
      </c>
      <c r="F7" s="8">
        <f>缺勤!AN7</f>
        <v>0</v>
      </c>
      <c r="G7" s="8">
        <f>ROUND(加班!AS7,2)</f>
        <v>7.62</v>
      </c>
      <c r="H7" s="8">
        <f>ROUND(加班!AT7,2)</f>
        <v>2138.77</v>
      </c>
    </row>
    <row r="8" spans="1:8">
      <c r="A8" s="5">
        <v>7</v>
      </c>
      <c r="B8" s="9" t="s">
        <v>24</v>
      </c>
      <c r="C8" s="10" t="s">
        <v>25</v>
      </c>
      <c r="D8" s="10" t="s">
        <v>18</v>
      </c>
      <c r="E8" s="11">
        <v>42436</v>
      </c>
      <c r="F8" s="8">
        <f>缺勤!AN8</f>
        <v>0.4</v>
      </c>
      <c r="G8" s="8">
        <f>ROUND(加班!AS8,2)</f>
        <v>0.66</v>
      </c>
      <c r="H8" s="8">
        <f>ROUND(加班!AT8,2)</f>
        <v>154.98</v>
      </c>
    </row>
    <row r="9" spans="1:8">
      <c r="A9" s="5">
        <v>8</v>
      </c>
      <c r="B9" s="9" t="s">
        <v>26</v>
      </c>
      <c r="C9" s="10" t="s">
        <v>27</v>
      </c>
      <c r="D9" s="10" t="s">
        <v>18</v>
      </c>
      <c r="E9" s="11">
        <v>42443</v>
      </c>
      <c r="F9" s="8">
        <f>缺勤!AN9</f>
        <v>0</v>
      </c>
      <c r="G9" s="8">
        <f>ROUND(加班!AS9,2)</f>
        <v>1.78</v>
      </c>
      <c r="H9" s="8">
        <f>ROUND(加班!AT9,2)</f>
        <v>417.13</v>
      </c>
    </row>
    <row r="10" spans="1:8">
      <c r="A10" s="5">
        <v>9</v>
      </c>
      <c r="B10" s="9" t="s">
        <v>28</v>
      </c>
      <c r="C10" s="10" t="s">
        <v>29</v>
      </c>
      <c r="D10" s="10" t="s">
        <v>15</v>
      </c>
      <c r="E10" s="11">
        <v>42466</v>
      </c>
      <c r="F10" s="8">
        <f>缺勤!AN10</f>
        <v>0</v>
      </c>
      <c r="G10" s="8">
        <f>ROUND(加班!AS10,2)</f>
        <v>0</v>
      </c>
      <c r="H10" s="8">
        <f>ROUND(加班!AT10,2)</f>
        <v>0</v>
      </c>
    </row>
    <row r="11" spans="1:8">
      <c r="A11" s="5">
        <v>10</v>
      </c>
      <c r="B11" s="9" t="s">
        <v>30</v>
      </c>
      <c r="C11" s="10" t="s">
        <v>31</v>
      </c>
      <c r="D11" s="10" t="s">
        <v>18</v>
      </c>
      <c r="E11" s="11">
        <v>42555</v>
      </c>
      <c r="F11" s="8">
        <f>缺勤!AN11</f>
        <v>0</v>
      </c>
      <c r="G11" s="8">
        <f>ROUND(加班!AS11,2)</f>
        <v>15.34</v>
      </c>
      <c r="H11" s="8">
        <f>ROUND(加班!AT11,2)</f>
        <v>4182.03</v>
      </c>
    </row>
    <row r="12" spans="1:8">
      <c r="A12" s="5">
        <v>11</v>
      </c>
      <c r="B12" s="9" t="s">
        <v>33</v>
      </c>
      <c r="C12" s="10" t="s">
        <v>34</v>
      </c>
      <c r="D12" s="17" t="s">
        <v>35</v>
      </c>
      <c r="E12" s="11">
        <v>42664</v>
      </c>
      <c r="F12" s="8">
        <f>缺勤!AN12</f>
        <v>0.6</v>
      </c>
      <c r="G12" s="8">
        <f>ROUND(加班!AS12,2)</f>
        <v>0</v>
      </c>
      <c r="H12" s="8">
        <f>ROUND(加班!AT12,2)</f>
        <v>0</v>
      </c>
    </row>
    <row r="13" spans="1:8">
      <c r="A13" s="5">
        <v>12</v>
      </c>
      <c r="B13" s="9" t="s">
        <v>36</v>
      </c>
      <c r="C13" s="10" t="s">
        <v>37</v>
      </c>
      <c r="D13" s="10" t="s">
        <v>12</v>
      </c>
      <c r="E13" s="11">
        <v>42684</v>
      </c>
      <c r="F13" s="8">
        <f>缺勤!AN13</f>
        <v>1.6</v>
      </c>
      <c r="G13" s="8">
        <f>ROUND(加班!AS13,2)</f>
        <v>0</v>
      </c>
      <c r="H13" s="8">
        <f>ROUND(加班!AT13,2)</f>
        <v>0</v>
      </c>
    </row>
    <row r="14" spans="1:8">
      <c r="A14" s="5">
        <v>13</v>
      </c>
      <c r="B14" s="9" t="s">
        <v>38</v>
      </c>
      <c r="C14" s="10" t="s">
        <v>39</v>
      </c>
      <c r="D14" s="17" t="s">
        <v>35</v>
      </c>
      <c r="E14" s="11">
        <v>42844</v>
      </c>
      <c r="F14" s="8">
        <f>缺勤!AN14</f>
        <v>0.36</v>
      </c>
      <c r="G14" s="8">
        <f>ROUND(加班!AS14,2)</f>
        <v>0.33</v>
      </c>
      <c r="H14" s="8">
        <f>ROUND(加班!AT14,2)</f>
        <v>78.11</v>
      </c>
    </row>
    <row r="15" spans="1:8">
      <c r="A15" s="5">
        <v>14</v>
      </c>
      <c r="B15" s="9" t="s">
        <v>40</v>
      </c>
      <c r="C15" s="10" t="s">
        <v>41</v>
      </c>
      <c r="D15" s="10" t="s">
        <v>18</v>
      </c>
      <c r="E15" s="11">
        <v>42898</v>
      </c>
      <c r="F15" s="8">
        <f>缺勤!AN15</f>
        <v>0</v>
      </c>
      <c r="G15" s="8">
        <f>ROUND(加班!AS15,2)</f>
        <v>2.24</v>
      </c>
      <c r="H15" s="8">
        <f>ROUND(加班!AT15,2)</f>
        <v>524.3</v>
      </c>
    </row>
    <row r="16" spans="1:8">
      <c r="A16" s="5">
        <v>15</v>
      </c>
      <c r="B16" s="9" t="s">
        <v>42</v>
      </c>
      <c r="C16" s="10" t="s">
        <v>43</v>
      </c>
      <c r="D16" s="10" t="s">
        <v>44</v>
      </c>
      <c r="E16" s="11">
        <v>42919</v>
      </c>
      <c r="F16" s="8">
        <f>缺勤!AN16</f>
        <v>0</v>
      </c>
      <c r="G16" s="8">
        <f>ROUND(加班!AS16,2)</f>
        <v>0</v>
      </c>
      <c r="H16" s="8">
        <f>ROUND(加班!AT16,2)</f>
        <v>0</v>
      </c>
    </row>
    <row r="17" spans="1:8">
      <c r="A17" s="5">
        <v>16</v>
      </c>
      <c r="B17" s="9" t="s">
        <v>45</v>
      </c>
      <c r="C17" s="17" t="s">
        <v>46</v>
      </c>
      <c r="D17" s="17" t="s">
        <v>18</v>
      </c>
      <c r="E17" s="18">
        <v>42989</v>
      </c>
      <c r="F17" s="8">
        <f>缺勤!AN17</f>
        <v>0</v>
      </c>
      <c r="G17" s="8">
        <f>ROUND(加班!AS17,2)</f>
        <v>1.77</v>
      </c>
      <c r="H17" s="8">
        <f>ROUND(加班!AT17,2)</f>
        <v>415.25</v>
      </c>
    </row>
    <row r="18" spans="1:8">
      <c r="A18" s="5">
        <v>17</v>
      </c>
      <c r="B18" s="9" t="s">
        <v>47</v>
      </c>
      <c r="C18" s="17" t="s">
        <v>48</v>
      </c>
      <c r="D18" s="17" t="s">
        <v>35</v>
      </c>
      <c r="E18" s="18">
        <v>42989</v>
      </c>
      <c r="F18" s="8">
        <f>缺勤!AN18</f>
        <v>0</v>
      </c>
      <c r="G18" s="8">
        <f>ROUND(加班!AS18,2)</f>
        <v>0.27</v>
      </c>
      <c r="H18" s="8">
        <f>ROUND(加班!AT18,2)</f>
        <v>62.49</v>
      </c>
    </row>
    <row r="19" spans="1:8">
      <c r="A19" s="5">
        <v>18</v>
      </c>
      <c r="B19" s="9" t="s">
        <v>49</v>
      </c>
      <c r="C19" s="10" t="s">
        <v>50</v>
      </c>
      <c r="D19" s="10" t="s">
        <v>44</v>
      </c>
      <c r="E19" s="11">
        <v>43025</v>
      </c>
      <c r="F19" s="8">
        <f>缺勤!AN19</f>
        <v>0</v>
      </c>
      <c r="G19" s="8">
        <f>ROUND(加班!AS19,2)</f>
        <v>0</v>
      </c>
      <c r="H19" s="8">
        <f>ROUND(加班!AT19,2)</f>
        <v>0</v>
      </c>
    </row>
    <row r="20" spans="1:8">
      <c r="A20" s="5">
        <v>19</v>
      </c>
      <c r="B20" s="9" t="s">
        <v>51</v>
      </c>
      <c r="C20" s="10" t="s">
        <v>52</v>
      </c>
      <c r="D20" s="10" t="s">
        <v>53</v>
      </c>
      <c r="E20" s="11">
        <v>43026</v>
      </c>
      <c r="F20" s="8">
        <f>缺勤!AN20</f>
        <v>0</v>
      </c>
      <c r="G20" s="8">
        <f>ROUND(加班!AS20,2)</f>
        <v>0</v>
      </c>
      <c r="H20" s="8">
        <f>ROUND(加班!AT20,2)</f>
        <v>0</v>
      </c>
    </row>
    <row r="21" spans="1:8">
      <c r="A21" s="5">
        <v>20</v>
      </c>
      <c r="B21" s="9" t="s">
        <v>54</v>
      </c>
      <c r="C21" s="17" t="s">
        <v>55</v>
      </c>
      <c r="D21" s="10" t="s">
        <v>18</v>
      </c>
      <c r="E21" s="18">
        <v>43040</v>
      </c>
      <c r="F21" s="8">
        <f>缺勤!AN21</f>
        <v>0</v>
      </c>
      <c r="G21" s="8">
        <f>ROUND(加班!AS21,2)</f>
        <v>3.96</v>
      </c>
      <c r="H21" s="8">
        <f>ROUND(加班!AT21,2)</f>
        <v>1061.42</v>
      </c>
    </row>
    <row r="22" spans="1:8">
      <c r="A22" s="5">
        <v>21</v>
      </c>
      <c r="B22" s="9" t="s">
        <v>56</v>
      </c>
      <c r="C22" s="10" t="s">
        <v>57</v>
      </c>
      <c r="D22" s="10" t="s">
        <v>18</v>
      </c>
      <c r="E22" s="19">
        <v>43066</v>
      </c>
      <c r="F22" s="8">
        <f>缺勤!AN22</f>
        <v>0</v>
      </c>
      <c r="G22" s="8">
        <f>ROUND(加班!AS22,2)</f>
        <v>0.45</v>
      </c>
      <c r="H22" s="8">
        <f>ROUND(加班!AT22,2)</f>
        <v>121.02</v>
      </c>
    </row>
    <row r="23" spans="1:8">
      <c r="A23" s="5">
        <v>22</v>
      </c>
      <c r="B23" s="9" t="s">
        <v>58</v>
      </c>
      <c r="C23" s="10" t="s">
        <v>59</v>
      </c>
      <c r="D23" s="10" t="s">
        <v>18</v>
      </c>
      <c r="E23" s="11">
        <v>43122</v>
      </c>
      <c r="F23" s="8">
        <f>缺勤!AN23</f>
        <v>0</v>
      </c>
      <c r="G23" s="8">
        <f>ROUND(加班!AS23,2)</f>
        <v>2.72</v>
      </c>
      <c r="H23" s="8">
        <f>ROUND(加班!AT23,2)</f>
        <v>782.08</v>
      </c>
    </row>
    <row r="24" spans="1:8">
      <c r="A24" s="5">
        <v>23</v>
      </c>
      <c r="B24" s="9" t="s">
        <v>60</v>
      </c>
      <c r="C24" s="10" t="s">
        <v>61</v>
      </c>
      <c r="D24" s="10" t="s">
        <v>18</v>
      </c>
      <c r="E24" s="11">
        <v>43125</v>
      </c>
      <c r="F24" s="8">
        <f>缺勤!AN24</f>
        <v>0</v>
      </c>
      <c r="G24" s="8">
        <f>ROUND(加班!AS24,2)</f>
        <v>0.33</v>
      </c>
      <c r="H24" s="8">
        <f>ROUND(加班!AT24,2)</f>
        <v>78.11</v>
      </c>
    </row>
    <row r="25" spans="1:8">
      <c r="A25" s="5">
        <v>24</v>
      </c>
      <c r="B25" s="9" t="s">
        <v>62</v>
      </c>
      <c r="C25" s="10" t="s">
        <v>63</v>
      </c>
      <c r="D25" s="10" t="s">
        <v>18</v>
      </c>
      <c r="E25" s="19">
        <v>43166</v>
      </c>
      <c r="F25" s="8">
        <f>缺勤!AN25</f>
        <v>0</v>
      </c>
      <c r="G25" s="8">
        <f>ROUND(加班!AS25,2)</f>
        <v>10.51</v>
      </c>
      <c r="H25" s="8">
        <f>ROUND(加班!AT25,2)</f>
        <v>2662.02</v>
      </c>
    </row>
    <row r="26" spans="1:8">
      <c r="A26" s="5">
        <v>25</v>
      </c>
      <c r="B26" s="9" t="s">
        <v>64</v>
      </c>
      <c r="C26" s="10" t="s">
        <v>65</v>
      </c>
      <c r="D26" s="10" t="s">
        <v>53</v>
      </c>
      <c r="E26" s="19">
        <v>43178</v>
      </c>
      <c r="F26" s="8">
        <f>缺勤!AN26</f>
        <v>0</v>
      </c>
      <c r="G26" s="8">
        <f>ROUND(加班!AS26,2)</f>
        <v>1.66</v>
      </c>
      <c r="H26" s="8">
        <f>ROUND(加班!AT26,2)</f>
        <v>389.63</v>
      </c>
    </row>
    <row r="27" spans="1:8">
      <c r="A27" s="5">
        <v>26</v>
      </c>
      <c r="B27" s="9" t="s">
        <v>66</v>
      </c>
      <c r="C27" s="10" t="s">
        <v>67</v>
      </c>
      <c r="D27" s="10" t="s">
        <v>18</v>
      </c>
      <c r="E27" s="19">
        <v>43178</v>
      </c>
      <c r="F27" s="8">
        <f>缺勤!AN27</f>
        <v>0</v>
      </c>
      <c r="G27" s="8">
        <f>ROUND(加班!AS27,2)</f>
        <v>1</v>
      </c>
      <c r="H27" s="8">
        <f>ROUND(加班!AT27,2)</f>
        <v>312.46</v>
      </c>
    </row>
    <row r="28" spans="1:8">
      <c r="A28" s="5">
        <v>27</v>
      </c>
      <c r="B28" s="9" t="s">
        <v>68</v>
      </c>
      <c r="C28" s="10" t="s">
        <v>69</v>
      </c>
      <c r="D28" s="10" t="s">
        <v>18</v>
      </c>
      <c r="E28" s="19">
        <v>43181</v>
      </c>
      <c r="F28" s="8">
        <f>缺勤!AN28</f>
        <v>0</v>
      </c>
      <c r="G28" s="8">
        <f>ROUND(加班!AS28,2)</f>
        <v>5.09</v>
      </c>
      <c r="H28" s="8">
        <f>ROUND(加班!AT28,2)</f>
        <v>1226.17</v>
      </c>
    </row>
    <row r="29" spans="1:8">
      <c r="A29" s="5">
        <v>28</v>
      </c>
      <c r="B29" s="9" t="s">
        <v>70</v>
      </c>
      <c r="C29" s="10" t="s">
        <v>71</v>
      </c>
      <c r="D29" s="10" t="s">
        <v>12</v>
      </c>
      <c r="E29" s="19">
        <v>43188</v>
      </c>
      <c r="F29" s="8">
        <f>缺勤!AN29</f>
        <v>0</v>
      </c>
      <c r="G29" s="8">
        <f>ROUND(加班!AS29,2)</f>
        <v>3.42</v>
      </c>
      <c r="H29" s="8">
        <f>ROUND(加班!AT29,2)</f>
        <v>948</v>
      </c>
    </row>
    <row r="30" spans="1:8">
      <c r="A30" s="5">
        <v>29</v>
      </c>
      <c r="B30" s="9" t="s">
        <v>72</v>
      </c>
      <c r="C30" s="10" t="s">
        <v>73</v>
      </c>
      <c r="D30" s="10" t="s">
        <v>18</v>
      </c>
      <c r="E30" s="19">
        <v>43206</v>
      </c>
      <c r="F30" s="8">
        <f>缺勤!AN30</f>
        <v>0</v>
      </c>
      <c r="G30" s="8">
        <f>ROUND(加班!AS30,2)</f>
        <v>0.47</v>
      </c>
      <c r="H30" s="8">
        <f>ROUND(加班!AT30,2)</f>
        <v>110.3</v>
      </c>
    </row>
    <row r="31" spans="1:8">
      <c r="A31" s="5">
        <v>30</v>
      </c>
      <c r="B31" s="9" t="s">
        <v>74</v>
      </c>
      <c r="C31" s="10" t="s">
        <v>75</v>
      </c>
      <c r="D31" s="10" t="s">
        <v>9</v>
      </c>
      <c r="E31" s="19">
        <v>43206</v>
      </c>
      <c r="F31" s="8">
        <f>缺勤!AN31</f>
        <v>0</v>
      </c>
      <c r="G31" s="8">
        <f>ROUND(加班!AS31,2)</f>
        <v>0</v>
      </c>
      <c r="H31" s="8">
        <f>ROUND(加班!AT31,2)</f>
        <v>0</v>
      </c>
    </row>
    <row r="32" spans="1:8">
      <c r="A32" s="5">
        <v>31</v>
      </c>
      <c r="B32" s="9" t="s">
        <v>76</v>
      </c>
      <c r="C32" s="10" t="s">
        <v>77</v>
      </c>
      <c r="D32" s="16" t="s">
        <v>12</v>
      </c>
      <c r="E32" s="19">
        <v>43215</v>
      </c>
      <c r="F32" s="8">
        <f>缺勤!AN32</f>
        <v>0</v>
      </c>
      <c r="G32" s="8">
        <f>ROUND(加班!AS32,2)</f>
        <v>0</v>
      </c>
      <c r="H32" s="8">
        <f>ROUND(加班!AT32,2)</f>
        <v>0</v>
      </c>
    </row>
    <row r="33" spans="1:8">
      <c r="A33" s="5">
        <v>32</v>
      </c>
      <c r="B33" s="9" t="s">
        <v>78</v>
      </c>
      <c r="C33" s="10" t="s">
        <v>79</v>
      </c>
      <c r="D33" s="10" t="s">
        <v>35</v>
      </c>
      <c r="E33" s="19">
        <v>43248</v>
      </c>
      <c r="F33" s="8">
        <f>缺勤!AN33</f>
        <v>0</v>
      </c>
      <c r="G33" s="8">
        <f>ROUND(加班!AS33,2)</f>
        <v>2.29</v>
      </c>
      <c r="H33" s="8">
        <f>ROUND(加班!AT33,2)</f>
        <v>692.41</v>
      </c>
    </row>
    <row r="34" spans="1:8">
      <c r="A34" s="5">
        <v>33</v>
      </c>
      <c r="B34" s="9" t="s">
        <v>80</v>
      </c>
      <c r="C34" s="10" t="s">
        <v>81</v>
      </c>
      <c r="D34" s="16" t="s">
        <v>18</v>
      </c>
      <c r="E34" s="19">
        <v>43248</v>
      </c>
      <c r="F34" s="8">
        <f>缺勤!AN34</f>
        <v>1</v>
      </c>
      <c r="G34" s="8">
        <f>ROUND(加班!AS34,2)</f>
        <v>0.27</v>
      </c>
      <c r="H34" s="8">
        <f>ROUND(加班!AT34,2)</f>
        <v>62.49</v>
      </c>
    </row>
    <row r="35" spans="1:8">
      <c r="A35" s="5">
        <v>34</v>
      </c>
      <c r="B35" s="9" t="s">
        <v>82</v>
      </c>
      <c r="C35" s="10" t="s">
        <v>83</v>
      </c>
      <c r="D35" s="10" t="s">
        <v>9</v>
      </c>
      <c r="E35" s="19">
        <v>43290</v>
      </c>
      <c r="F35" s="8">
        <f>缺勤!AN35</f>
        <v>0</v>
      </c>
      <c r="G35" s="8">
        <f>ROUND(加班!AS35,2)</f>
        <v>2.98</v>
      </c>
      <c r="H35" s="8">
        <f>ROUND(加班!AT35,2)</f>
        <v>698.96</v>
      </c>
    </row>
    <row r="36" spans="1:8">
      <c r="A36" s="5">
        <v>35</v>
      </c>
      <c r="B36" s="9" t="s">
        <v>84</v>
      </c>
      <c r="C36" s="10" t="s">
        <v>85</v>
      </c>
      <c r="D36" s="16" t="s">
        <v>53</v>
      </c>
      <c r="E36" s="19">
        <v>43325</v>
      </c>
      <c r="F36" s="8">
        <f>缺勤!AN36</f>
        <v>0</v>
      </c>
      <c r="G36" s="8">
        <f>ROUND(加班!AS36,2)</f>
        <v>0.61</v>
      </c>
      <c r="H36" s="8">
        <f>ROUND(加班!AT36,2)</f>
        <v>143.1</v>
      </c>
    </row>
    <row r="37" spans="1:8">
      <c r="A37" s="5">
        <v>36</v>
      </c>
      <c r="B37" s="20" t="s">
        <v>86</v>
      </c>
      <c r="C37" s="21" t="s">
        <v>87</v>
      </c>
      <c r="D37" s="21" t="s">
        <v>18</v>
      </c>
      <c r="E37" s="22">
        <v>43381</v>
      </c>
      <c r="F37" s="8">
        <f>缺勤!AN37</f>
        <v>2</v>
      </c>
      <c r="G37" s="8">
        <f>ROUND(加班!AS37,2)</f>
        <v>4.64</v>
      </c>
      <c r="H37" s="8">
        <f>ROUND(加班!AT37,2)</f>
        <v>1151.6</v>
      </c>
    </row>
    <row r="38" spans="1:8">
      <c r="A38" s="5">
        <v>37</v>
      </c>
      <c r="B38" s="20" t="s">
        <v>88</v>
      </c>
      <c r="C38" s="21" t="s">
        <v>89</v>
      </c>
      <c r="D38" s="16" t="s">
        <v>18</v>
      </c>
      <c r="E38" s="22">
        <v>43476</v>
      </c>
      <c r="F38" s="8">
        <f>缺勤!AN38</f>
        <v>1</v>
      </c>
      <c r="G38" s="8">
        <f>ROUND(加班!AS38,2)</f>
        <v>0</v>
      </c>
      <c r="H38" s="8">
        <f>ROUND(加班!AT38,2)</f>
        <v>0</v>
      </c>
    </row>
    <row r="39" spans="1:8">
      <c r="A39" s="5">
        <v>38</v>
      </c>
      <c r="B39" s="20" t="s">
        <v>90</v>
      </c>
      <c r="C39" s="21" t="s">
        <v>91</v>
      </c>
      <c r="D39" s="16" t="s">
        <v>12</v>
      </c>
      <c r="E39" s="22">
        <v>43542</v>
      </c>
      <c r="F39" s="8">
        <f>缺勤!AN39</f>
        <v>0</v>
      </c>
      <c r="G39" s="8">
        <f>ROUND(加班!AS39,2)</f>
        <v>1.18</v>
      </c>
      <c r="H39" s="8">
        <f>ROUND(加班!AT39,2)</f>
        <v>277.15</v>
      </c>
    </row>
    <row r="40" spans="1:8">
      <c r="A40" s="5">
        <v>39</v>
      </c>
      <c r="B40" s="20" t="s">
        <v>92</v>
      </c>
      <c r="C40" s="21" t="s">
        <v>93</v>
      </c>
      <c r="D40" s="16" t="s">
        <v>18</v>
      </c>
      <c r="E40" s="22">
        <v>43542</v>
      </c>
      <c r="F40" s="8">
        <f>缺勤!AN40</f>
        <v>0</v>
      </c>
      <c r="G40" s="8">
        <f>ROUND(加班!AS40,2)</f>
        <v>6.61</v>
      </c>
      <c r="H40" s="8">
        <f>ROUND(加班!AT40,2)</f>
        <v>1641.33</v>
      </c>
    </row>
    <row r="41" spans="1:8">
      <c r="A41" s="5">
        <v>40</v>
      </c>
      <c r="B41" s="15" t="s">
        <v>94</v>
      </c>
      <c r="C41" s="16" t="s">
        <v>95</v>
      </c>
      <c r="D41" s="16" t="s">
        <v>44</v>
      </c>
      <c r="E41" s="11">
        <v>43544</v>
      </c>
      <c r="F41" s="8">
        <f>缺勤!AN41</f>
        <v>0</v>
      </c>
      <c r="G41" s="8">
        <f>ROUND(加班!AS41,2)</f>
        <v>0</v>
      </c>
      <c r="H41" s="8">
        <f>ROUND(加班!AT41,2)</f>
        <v>0</v>
      </c>
    </row>
    <row r="42" spans="1:8">
      <c r="A42" s="5">
        <v>41</v>
      </c>
      <c r="B42" s="15" t="s">
        <v>96</v>
      </c>
      <c r="C42" s="16" t="s">
        <v>97</v>
      </c>
      <c r="D42" s="16" t="s">
        <v>18</v>
      </c>
      <c r="E42" s="11">
        <v>43556</v>
      </c>
      <c r="F42" s="8">
        <f>缺勤!AN42</f>
        <v>0</v>
      </c>
      <c r="G42" s="8">
        <f>ROUND(加班!AS42,2)</f>
        <v>1.05</v>
      </c>
      <c r="H42" s="8">
        <f>ROUND(加班!AT42,2)</f>
        <v>274.65</v>
      </c>
    </row>
    <row r="43" spans="1:8">
      <c r="A43" s="5">
        <v>42</v>
      </c>
      <c r="B43" s="20" t="s">
        <v>98</v>
      </c>
      <c r="C43" s="21" t="s">
        <v>99</v>
      </c>
      <c r="D43" s="16" t="s">
        <v>18</v>
      </c>
      <c r="E43" s="11">
        <v>43598</v>
      </c>
      <c r="F43" s="8">
        <f>缺勤!AN43</f>
        <v>0</v>
      </c>
      <c r="G43" s="8">
        <f>ROUND(加班!AS43,2)</f>
        <v>9.27</v>
      </c>
      <c r="H43" s="8">
        <f>ROUND(加班!AT43,2)</f>
        <v>2502.05</v>
      </c>
    </row>
    <row r="44" spans="1:8">
      <c r="A44" s="5">
        <v>43</v>
      </c>
      <c r="B44" s="23" t="s">
        <v>100</v>
      </c>
      <c r="C44" s="24" t="s">
        <v>101</v>
      </c>
      <c r="D44" s="25" t="s">
        <v>18</v>
      </c>
      <c r="E44" s="7">
        <v>43605</v>
      </c>
      <c r="F44" s="8">
        <f>缺勤!AN44</f>
        <v>0</v>
      </c>
      <c r="G44" s="8">
        <f>ROUND(加班!AS44,2)</f>
        <v>3.5</v>
      </c>
      <c r="H44" s="8">
        <f>ROUND(加班!AT44,2)</f>
        <v>820.61</v>
      </c>
    </row>
    <row r="45" spans="1:8">
      <c r="A45" s="26">
        <v>44</v>
      </c>
      <c r="B45" s="27" t="s">
        <v>102</v>
      </c>
      <c r="C45" s="28" t="s">
        <v>103</v>
      </c>
      <c r="D45" s="29" t="s">
        <v>18</v>
      </c>
      <c r="E45" s="30">
        <v>43640</v>
      </c>
      <c r="F45" s="8">
        <f>缺勤!AN45</f>
        <v>0</v>
      </c>
      <c r="G45" s="8">
        <f>ROUND(加班!AS45,2)</f>
        <v>4.41</v>
      </c>
      <c r="H45" s="8">
        <f>ROUND(加班!AT45,2)</f>
        <v>1124.42</v>
      </c>
    </row>
    <row r="46" spans="1:8">
      <c r="A46" s="26">
        <v>45</v>
      </c>
      <c r="B46" s="27" t="s">
        <v>104</v>
      </c>
      <c r="C46" s="31" t="s">
        <v>105</v>
      </c>
      <c r="D46" s="32" t="s">
        <v>12</v>
      </c>
      <c r="E46" s="30">
        <v>43654</v>
      </c>
      <c r="F46" s="8">
        <f>缺勤!AN46</f>
        <v>0.81</v>
      </c>
      <c r="G46" s="8">
        <f>ROUND(加班!AS46,2)</f>
        <v>0.8</v>
      </c>
      <c r="H46" s="8">
        <f>ROUND(加班!AT46,2)</f>
        <v>186.85</v>
      </c>
    </row>
    <row r="47" spans="1:8">
      <c r="A47" s="26">
        <v>46</v>
      </c>
      <c r="B47" s="27" t="s">
        <v>106</v>
      </c>
      <c r="C47" s="31" t="s">
        <v>107</v>
      </c>
      <c r="D47" s="32" t="s">
        <v>12</v>
      </c>
      <c r="E47" s="30">
        <v>43654</v>
      </c>
      <c r="F47" s="8">
        <f>缺勤!AN47</f>
        <v>0.69</v>
      </c>
      <c r="G47" s="8">
        <f>ROUND(加班!AS47,2)</f>
        <v>0.74</v>
      </c>
      <c r="H47" s="8">
        <f>ROUND(加班!AT47,2)</f>
        <v>174.04</v>
      </c>
    </row>
    <row r="48" spans="1:8">
      <c r="A48" s="26">
        <v>47</v>
      </c>
      <c r="B48" s="27" t="s">
        <v>108</v>
      </c>
      <c r="C48" s="31" t="s">
        <v>109</v>
      </c>
      <c r="D48" s="32" t="s">
        <v>12</v>
      </c>
      <c r="E48" s="30">
        <v>43669</v>
      </c>
      <c r="F48" s="8">
        <f>缺勤!AN48</f>
        <v>1.88</v>
      </c>
      <c r="G48" s="8">
        <f>ROUND(加班!AS48,2)</f>
        <v>0.09</v>
      </c>
      <c r="H48" s="8">
        <f>ROUND(加班!AT48,2)</f>
        <v>22.18</v>
      </c>
    </row>
    <row r="49" spans="1:8">
      <c r="A49" s="26">
        <v>48</v>
      </c>
      <c r="B49" s="27" t="s">
        <v>110</v>
      </c>
      <c r="C49" s="31" t="s">
        <v>111</v>
      </c>
      <c r="D49" s="32" t="s">
        <v>12</v>
      </c>
      <c r="E49" s="30">
        <v>43682</v>
      </c>
      <c r="F49" s="8">
        <f>缺勤!AN49</f>
        <v>0</v>
      </c>
      <c r="G49" s="8">
        <f>ROUND(加班!AS49,2)</f>
        <v>0</v>
      </c>
      <c r="H49" s="8">
        <f>ROUND(加班!AT49,2)</f>
        <v>0</v>
      </c>
    </row>
    <row r="50" spans="1:8">
      <c r="A50" s="26">
        <v>49</v>
      </c>
      <c r="B50" s="27" t="s">
        <v>112</v>
      </c>
      <c r="C50" s="31" t="s">
        <v>113</v>
      </c>
      <c r="D50" s="31" t="s">
        <v>35</v>
      </c>
      <c r="E50" s="30">
        <v>43696</v>
      </c>
      <c r="F50" s="8">
        <f>缺勤!AN50</f>
        <v>0</v>
      </c>
      <c r="G50" s="8">
        <f>ROUND(加班!AS50,2)</f>
        <v>1.71</v>
      </c>
      <c r="H50" s="8">
        <f>ROUND(加班!AT50,2)</f>
        <v>512.22</v>
      </c>
    </row>
    <row r="51" spans="1:8">
      <c r="A51" s="26">
        <v>50</v>
      </c>
      <c r="B51" s="27" t="s">
        <v>114</v>
      </c>
      <c r="C51" s="31" t="s">
        <v>115</v>
      </c>
      <c r="D51" s="31" t="s">
        <v>44</v>
      </c>
      <c r="E51" s="30">
        <v>43698</v>
      </c>
      <c r="F51" s="8">
        <f>缺勤!AN51</f>
        <v>0</v>
      </c>
      <c r="G51" s="8">
        <f>ROUND(加班!AS51,2)</f>
        <v>0</v>
      </c>
      <c r="H51" s="8">
        <f>ROUND(加班!AT51,2)</f>
        <v>0</v>
      </c>
    </row>
    <row r="52" spans="1:8">
      <c r="A52" s="26">
        <v>51</v>
      </c>
      <c r="B52" s="20" t="s">
        <v>116</v>
      </c>
      <c r="C52" s="21" t="s">
        <v>117</v>
      </c>
      <c r="D52" s="21" t="s">
        <v>118</v>
      </c>
      <c r="E52" s="22">
        <v>43726</v>
      </c>
      <c r="F52" s="8">
        <f>缺勤!AN52</f>
        <v>0</v>
      </c>
      <c r="G52" s="8">
        <f>ROUND(加班!AS52,2)</f>
        <v>0</v>
      </c>
      <c r="H52" s="8">
        <f>ROUND(加班!AT52,2)</f>
        <v>0</v>
      </c>
    </row>
    <row r="53" spans="1:8">
      <c r="A53" s="26">
        <v>52</v>
      </c>
      <c r="B53" s="20" t="s">
        <v>119</v>
      </c>
      <c r="C53" s="21" t="s">
        <v>120</v>
      </c>
      <c r="D53" s="21" t="s">
        <v>118</v>
      </c>
      <c r="E53" s="22">
        <v>43737</v>
      </c>
      <c r="F53" s="8">
        <f>缺勤!AN53</f>
        <v>0</v>
      </c>
      <c r="G53" s="8">
        <f>ROUND(加班!AS53,2)</f>
        <v>0</v>
      </c>
      <c r="H53" s="8">
        <f>ROUND(加班!AT53,2)</f>
        <v>0</v>
      </c>
    </row>
    <row r="54" spans="1:8">
      <c r="A54" s="26">
        <v>53</v>
      </c>
      <c r="B54" s="20" t="s">
        <v>121</v>
      </c>
      <c r="C54" s="21" t="s">
        <v>122</v>
      </c>
      <c r="D54" s="21" t="s">
        <v>18</v>
      </c>
      <c r="E54" s="22">
        <v>43752</v>
      </c>
      <c r="F54" s="8">
        <f>缺勤!AN54</f>
        <v>0</v>
      </c>
      <c r="G54" s="8">
        <f>ROUND(加班!AS54,2)</f>
        <v>4.49</v>
      </c>
      <c r="H54" s="8">
        <f>ROUND(加班!AT54,2)</f>
        <v>1052.03</v>
      </c>
    </row>
  </sheetData>
  <dataValidations count="1">
    <dataValidation allowBlank="1" showInputMessage="1" showErrorMessage="1" sqref="A1 B1:E1 B3:C3 D3 E3 D7 E7 B10:C10 D10 E10 D11 B13:C13 D13 E13 B14:C14 D14 E14 B15:C15 D15 E15 B16:C16 D16 E16 B17:C17 E17 B20:C20 E20 B23 C23 D23 E23 B24 C24 D24 E24 D25 D32 D34 D36 D38 D39 D40 A2:A44 A45:A48 A49:A54 D4:D6 D8:D9 D19:D20 D21:D22 D26:D29 E4:E6 E8:E9 E11:E12 E21:E22 B11:C12 B21:C22 B8:C9 B4:C6"/>
  </dataValidations>
  <pageMargins left="0.75" right="0.75" top="1" bottom="1" header="0.5" footer="0.5"/>
  <pageSetup paperSize="9" orientation="portrait"/>
  <headerFooter/>
  <ignoredErrors>
    <ignoredError sqref="B2:B5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迟到</vt:lpstr>
      <vt:lpstr>加班</vt:lpstr>
      <vt:lpstr>日志</vt:lpstr>
      <vt:lpstr>未签到签退</vt:lpstr>
      <vt:lpstr>缺勤</vt:lpstr>
      <vt:lpstr>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</cp:lastModifiedBy>
  <cp:revision>1</cp:revision>
  <dcterms:created xsi:type="dcterms:W3CDTF">2016-06-22T07:16:00Z</dcterms:created>
  <dcterms:modified xsi:type="dcterms:W3CDTF">2019-11-18T07:22:52Z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