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 Employee Paystubs" sheetId="1" r:id="rId4"/>
  </sheets>
  <definedNames>
    <definedName localSheetId="0" name="MonthlyGrosswages">'2. Employee Paystubs'!$H$6:$H$12</definedName>
  </definedNames>
  <calcPr/>
</workbook>
</file>

<file path=xl/sharedStrings.xml><?xml version="1.0" encoding="utf-8"?>
<sst xmlns="http://schemas.openxmlformats.org/spreadsheetml/2006/main" count="62" uniqueCount="46">
  <si>
    <t>TABLE 1B</t>
  </si>
  <si>
    <t>Employee Wage Calculator</t>
  </si>
  <si>
    <t>Employee Info</t>
  </si>
  <si>
    <t>Hourly Rate ($)</t>
  </si>
  <si>
    <t>Hours per day</t>
  </si>
  <si>
    <t>DAYS per Week</t>
  </si>
  <si>
    <t>Weeks per Year</t>
  </si>
  <si>
    <t>Daily Pay</t>
  </si>
  <si>
    <t>Weekly Pay</t>
  </si>
  <si>
    <t>Monthly wage</t>
  </si>
  <si>
    <t>Annual Pay</t>
  </si>
  <si>
    <t>Employee 1 (Daily Pay)</t>
  </si>
  <si>
    <t>Employee 2 (Hourly pay)</t>
  </si>
  <si>
    <t>Employee 3 (Hourly pay)</t>
  </si>
  <si>
    <t>Employee 4-Scorp Owner Salary (input w2 salary on D9)</t>
  </si>
  <si>
    <t>Employee 5</t>
  </si>
  <si>
    <t>-</t>
  </si>
  <si>
    <t>Employee 6</t>
  </si>
  <si>
    <t>Employee 7</t>
  </si>
  <si>
    <t>Total</t>
  </si>
  <si>
    <t xml:space="preserve">TOTAL OVER THE TABLE ONLY /PAYROLL  WAGES </t>
  </si>
  <si>
    <t>4.EMPLOYEE COST BREAKDOWN</t>
  </si>
  <si>
    <t>Single</t>
  </si>
  <si>
    <t>2[b]Employee Cost Breakdown(paycheck)</t>
  </si>
  <si>
    <t>Column 1</t>
  </si>
  <si>
    <t>Employee 1 Deductions</t>
  </si>
  <si>
    <t>Employee 2 Deductions</t>
  </si>
  <si>
    <t>Employee 3 Deductions</t>
  </si>
  <si>
    <t>Employee 4 Deductions</t>
  </si>
  <si>
    <t>Employee 5 Deductions</t>
  </si>
  <si>
    <t>Employee 6 Deductions</t>
  </si>
  <si>
    <t>Employee 7 Deductions</t>
  </si>
  <si>
    <t>TOTAL EMPLOYEES Deductions</t>
  </si>
  <si>
    <t xml:space="preserve"> (Deduction Type)</t>
  </si>
  <si>
    <t xml:space="preserve"> (Rate)</t>
  </si>
  <si>
    <r>
      <rPr>
        <rFont val="Courier New"/>
        <b/>
        <color rgb="FF434343"/>
        <sz val="11.0"/>
      </rPr>
      <t>Social Security</t>
    </r>
    <r>
      <rPr>
        <rFont val="Courier New"/>
        <b/>
        <color rgb="FF7F6000"/>
        <sz val="11.0"/>
      </rPr>
      <t xml:space="preserve"> </t>
    </r>
    <r>
      <rPr>
        <rFont val="Courier New"/>
        <b/>
        <color rgb="FF660000"/>
        <sz val="11.0"/>
      </rPr>
      <t>(to withhold)</t>
    </r>
  </si>
  <si>
    <r>
      <rPr>
        <rFont val="Courier New"/>
        <b/>
        <color rgb="FF434343"/>
        <sz val="11.0"/>
      </rPr>
      <t xml:space="preserve">Medicare </t>
    </r>
    <r>
      <rPr>
        <rFont val="Courier New"/>
        <b/>
        <color rgb="FF660000"/>
        <sz val="11.0"/>
      </rPr>
      <t>(to withhold)</t>
    </r>
  </si>
  <si>
    <r>
      <rPr>
        <rFont val="Courier New"/>
        <b/>
        <color rgb="FF434343"/>
        <sz val="11.0"/>
      </rPr>
      <t>WA PFML</t>
    </r>
    <r>
      <rPr>
        <rFont val="Courier New"/>
        <b/>
        <color rgb="FF660000"/>
        <sz val="11.0"/>
      </rPr>
      <t xml:space="preserve"> (to withhold)</t>
    </r>
  </si>
  <si>
    <r>
      <rPr>
        <rFont val="Courier New"/>
        <b/>
        <color rgb="FF434343"/>
        <sz val="11.0"/>
      </rPr>
      <t>WA Cares</t>
    </r>
    <r>
      <rPr>
        <rFont val="Courier New"/>
        <b/>
        <color rgb="FF660000"/>
        <sz val="11.0"/>
      </rPr>
      <t xml:space="preserve"> (to withhold)</t>
    </r>
  </si>
  <si>
    <t>E.S.D(WA.SUI)</t>
  </si>
  <si>
    <t>Federal Income Tax (Est.)</t>
  </si>
  <si>
    <t>Total Deductions</t>
  </si>
  <si>
    <t>—</t>
  </si>
  <si>
    <t>Net Pay</t>
  </si>
  <si>
    <t>L.N.I(Workers Comp)Adj. to NET pay</t>
  </si>
  <si>
    <t>Net Take-Home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</si>
</sst>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3">
    <font>
      <sz val="10.0"/>
      <color rgb="FF000000"/>
      <name val="Arial"/>
      <scheme val="minor"/>
    </font>
    <font>
      <b/>
      <sz val="15.0"/>
      <color rgb="FF000000"/>
      <name val="Courier New"/>
    </font>
    <font>
      <color theme="1"/>
      <name val="Courier New"/>
    </font>
    <font>
      <b/>
      <sz val="11.0"/>
      <color rgb="FF1F497D"/>
      <name val="Courier New"/>
    </font>
    <font>
      <b/>
      <sz val="20.0"/>
      <color rgb="FF000000"/>
      <name val="Courier New"/>
    </font>
    <font>
      <color rgb="FF000000"/>
      <name val="Courier New"/>
    </font>
    <font>
      <b/>
      <sz val="11.0"/>
      <color theme="1"/>
      <name val="Courier New"/>
    </font>
    <font>
      <b/>
      <sz val="17.0"/>
      <color rgb="FFFFFFFF"/>
      <name val="Courier New"/>
    </font>
    <font>
      <b/>
      <sz val="11.0"/>
      <color rgb="FFFFFFFF"/>
      <name val="Courier New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CC0000"/>
      <name val="Calibri"/>
    </font>
    <font>
      <b/>
      <sz val="12.0"/>
      <color rgb="FFFFFFFF"/>
      <name val="Calibri"/>
    </font>
    <font>
      <sz val="11.0"/>
      <color rgb="FF0000FF"/>
      <name val="Calibri"/>
    </font>
    <font>
      <b/>
      <color theme="1"/>
      <name val="Calibri"/>
    </font>
    <font>
      <color theme="1"/>
      <name val="Calibri"/>
    </font>
    <font>
      <b/>
      <i/>
      <sz val="11.0"/>
      <color rgb="FFFFFFFF"/>
      <name val="Calibri"/>
    </font>
    <font>
      <b/>
      <sz val="14.0"/>
      <color theme="1"/>
      <name val="Courier New"/>
    </font>
    <font>
      <b/>
      <sz val="13.0"/>
      <color rgb="FFFFFFFF"/>
      <name val="Courier New"/>
    </font>
    <font>
      <b/>
      <sz val="12.0"/>
      <color theme="1"/>
      <name val="Courier New"/>
    </font>
    <font>
      <sz val="14.0"/>
      <color theme="1"/>
      <name val="Courier New"/>
    </font>
    <font>
      <b/>
      <sz val="10.0"/>
      <color theme="1"/>
      <name val="Courier New"/>
    </font>
    <font>
      <b/>
      <sz val="11.0"/>
      <color rgb="FF434343"/>
      <name val="Courier New"/>
    </font>
    <font>
      <b/>
      <sz val="11.0"/>
      <color rgb="FF980000"/>
      <name val="Courier New"/>
    </font>
    <font>
      <sz val="11.0"/>
      <color rgb="FF434343"/>
      <name val="Courier New"/>
    </font>
    <font>
      <b/>
      <sz val="11.0"/>
      <color rgb="FF660000"/>
      <name val="Courier New"/>
    </font>
    <font>
      <sz val="11.0"/>
      <color rgb="FF660000"/>
      <name val="Courier New"/>
    </font>
    <font>
      <b/>
      <sz val="13.0"/>
      <color rgb="FF434343"/>
      <name val="Courier New"/>
    </font>
    <font>
      <b/>
      <sz val="13.0"/>
      <color rgb="FF660000"/>
      <name val="Courier New"/>
    </font>
    <font>
      <sz val="11.0"/>
      <color theme="1"/>
      <name val="Courier New"/>
    </font>
    <font>
      <b/>
      <sz val="14.0"/>
      <color rgb="FF660000"/>
      <name val="Courier New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C343D"/>
        <bgColor rgb="FF0C343D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356854"/>
        <bgColor rgb="FF356854"/>
      </patternFill>
    </fill>
    <fill>
      <patternFill patternType="solid">
        <fgColor rgb="FFB7B7B7"/>
        <bgColor rgb="FFB7B7B7"/>
      </patternFill>
    </fill>
    <fill>
      <patternFill patternType="solid">
        <fgColor rgb="FFF6F8F9"/>
        <bgColor rgb="FFF6F8F9"/>
      </patternFill>
    </fill>
    <fill>
      <patternFill patternType="solid">
        <fgColor rgb="FFFFF2CC"/>
        <bgColor rgb="FFFFF2CC"/>
      </patternFill>
    </fill>
  </fills>
  <borders count="17">
    <border/>
    <border>
      <left style="thin">
        <color rgb="FF284E3F"/>
      </left>
      <right style="thin">
        <color rgb="FF0C343D"/>
      </right>
      <top style="thin">
        <color rgb="FF284E3F"/>
      </top>
      <bottom style="thin">
        <color rgb="FF284E3F"/>
      </bottom>
    </border>
    <border>
      <left style="thin">
        <color rgb="FF0C343D"/>
      </left>
      <right style="thin">
        <color rgb="FF0C343D"/>
      </right>
      <top style="thin">
        <color rgb="FF284E3F"/>
      </top>
      <bottom style="thin">
        <color rgb="FF284E3F"/>
      </bottom>
    </border>
    <border>
      <left style="thin">
        <color rgb="FF0C343D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medium">
        <color rgb="FF000000"/>
      </left>
      <right style="medium">
        <color rgb="FF000000"/>
      </right>
      <top style="thin">
        <color rgb="FF356854"/>
      </top>
      <bottom style="medium">
        <color rgb="FF000000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medium">
        <color rgb="FF000000"/>
      </bottom>
    </border>
    <border>
      <left style="thin">
        <color rgb="FF356854"/>
      </left>
      <right style="medium">
        <color rgb="FF000000"/>
      </right>
      <top style="thin">
        <color rgb="FF356854"/>
      </top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1" fillId="3" fontId="7" numFmtId="0" xfId="0" applyAlignment="1" applyBorder="1" applyFill="1" applyFont="1">
      <alignment horizontal="left" readingOrder="0" shrinkToFit="0" vertical="bottom" wrapText="1"/>
    </xf>
    <xf borderId="2" fillId="3" fontId="8" numFmtId="0" xfId="0" applyAlignment="1" applyBorder="1" applyFont="1">
      <alignment horizontal="left" readingOrder="0" shrinkToFit="0" vertical="bottom" wrapText="1"/>
    </xf>
    <xf borderId="2" fillId="3" fontId="8" numFmtId="49" xfId="0" applyAlignment="1" applyBorder="1" applyFont="1" applyNumberFormat="1">
      <alignment horizontal="left" readingOrder="0" shrinkToFit="0" vertical="bottom" wrapText="1"/>
    </xf>
    <xf borderId="2" fillId="3" fontId="9" numFmtId="0" xfId="0" applyAlignment="1" applyBorder="1" applyFont="1">
      <alignment horizontal="left" readingOrder="0" shrinkToFit="0" vertical="bottom" wrapText="1"/>
    </xf>
    <xf borderId="3" fillId="3" fontId="8" numFmtId="0" xfId="0" applyAlignment="1" applyBorder="1" applyFont="1">
      <alignment horizontal="left" readingOrder="0" shrinkToFit="0" vertical="bottom" wrapText="1"/>
    </xf>
    <xf borderId="4" fillId="4" fontId="10" numFmtId="0" xfId="0" applyAlignment="1" applyBorder="1" applyFill="1" applyFont="1">
      <alignment shrinkToFit="0" vertical="bottom" wrapText="1"/>
    </xf>
    <xf borderId="4" fillId="4" fontId="11" numFmtId="164" xfId="0" applyAlignment="1" applyBorder="1" applyFont="1" applyNumberFormat="1">
      <alignment shrinkToFit="0" vertical="bottom" wrapText="0"/>
    </xf>
    <xf borderId="4" fillId="4" fontId="11" numFmtId="0" xfId="0" applyAlignment="1" applyBorder="1" applyFont="1">
      <alignment shrinkToFit="0" vertical="bottom" wrapText="0"/>
    </xf>
    <xf borderId="4" fillId="4" fontId="10" numFmtId="0" xfId="0" applyAlignment="1" applyBorder="1" applyFont="1">
      <alignment horizontal="right" shrinkToFit="0" vertical="bottom" wrapText="0"/>
    </xf>
    <xf borderId="4" fillId="4" fontId="12" numFmtId="0" xfId="0" applyAlignment="1" applyBorder="1" applyFont="1">
      <alignment horizontal="right" shrinkToFit="0" vertical="bottom" wrapText="0"/>
    </xf>
    <xf borderId="4" fillId="4" fontId="13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readingOrder="0"/>
    </xf>
    <xf borderId="5" fillId="4" fontId="11" numFmtId="0" xfId="0" applyAlignment="1" applyBorder="1" applyFont="1">
      <alignment horizontal="right" shrinkToFit="0" vertical="bottom" wrapText="0"/>
    </xf>
    <xf borderId="4" fillId="4" fontId="11" numFmtId="164" xfId="0" applyAlignment="1" applyBorder="1" applyFont="1" applyNumberFormat="1">
      <alignment shrinkToFit="0" vertical="bottom" wrapText="0"/>
    </xf>
    <xf borderId="4" fillId="5" fontId="14" numFmtId="0" xfId="0" applyAlignment="1" applyBorder="1" applyFill="1" applyFont="1">
      <alignment shrinkToFit="0" vertical="bottom" wrapText="1"/>
    </xf>
    <xf borderId="4" fillId="5" fontId="11" numFmtId="164" xfId="0" applyAlignment="1" applyBorder="1" applyFont="1" applyNumberFormat="1">
      <alignment shrinkToFit="0" vertical="bottom" wrapText="0"/>
    </xf>
    <xf borderId="4" fillId="5" fontId="12" numFmtId="0" xfId="0" applyAlignment="1" applyBorder="1" applyFont="1">
      <alignment horizontal="right" shrinkToFit="0" vertical="bottom" wrapText="0"/>
    </xf>
    <xf borderId="4" fillId="5" fontId="11" numFmtId="164" xfId="0" applyAlignment="1" applyBorder="1" applyFont="1" applyNumberFormat="1">
      <alignment shrinkToFit="0" vertical="bottom" wrapText="0"/>
    </xf>
    <xf borderId="4" fillId="5" fontId="9" numFmtId="164" xfId="0" applyAlignment="1" applyBorder="1" applyFont="1" applyNumberFormat="1">
      <alignment horizontal="right" shrinkToFit="0" vertical="bottom" wrapText="0"/>
    </xf>
    <xf borderId="4" fillId="6" fontId="11" numFmtId="164" xfId="0" applyAlignment="1" applyBorder="1" applyFill="1" applyFont="1" applyNumberFormat="1">
      <alignment shrinkToFit="0" vertical="bottom" wrapText="0"/>
    </xf>
    <xf borderId="4" fillId="4" fontId="11" numFmtId="164" xfId="0" applyAlignment="1" applyBorder="1" applyFont="1" applyNumberFormat="1">
      <alignment horizontal="right" shrinkToFit="0" vertical="bottom" wrapText="0"/>
    </xf>
    <xf borderId="4" fillId="4" fontId="10" numFmtId="0" xfId="0" applyAlignment="1" applyBorder="1" applyFont="1">
      <alignment shrinkToFit="0" vertical="bottom" wrapText="0"/>
    </xf>
    <xf borderId="4" fillId="4" fontId="15" numFmtId="164" xfId="0" applyAlignment="1" applyBorder="1" applyFont="1" applyNumberFormat="1">
      <alignment horizontal="right" shrinkToFit="0" vertical="bottom" wrapText="0"/>
    </xf>
    <xf borderId="6" fillId="4" fontId="16" numFmtId="0" xfId="0" applyAlignment="1" applyBorder="1" applyFont="1">
      <alignment shrinkToFit="0" vertical="bottom" wrapText="1"/>
    </xf>
    <xf borderId="6" fillId="4" fontId="11" numFmtId="164" xfId="0" applyAlignment="1" applyBorder="1" applyFont="1" applyNumberFormat="1">
      <alignment shrinkToFit="0" vertical="bottom" wrapText="0"/>
    </xf>
    <xf borderId="6" fillId="4" fontId="11" numFmtId="0" xfId="0" applyAlignment="1" applyBorder="1" applyFont="1">
      <alignment shrinkToFit="0" vertical="bottom" wrapText="0"/>
    </xf>
    <xf borderId="6" fillId="4" fontId="10" numFmtId="0" xfId="0" applyAlignment="1" applyBorder="1" applyFont="1">
      <alignment shrinkToFit="0" vertical="bottom" wrapText="0"/>
    </xf>
    <xf borderId="6" fillId="4" fontId="12" numFmtId="0" xfId="0" applyAlignment="1" applyBorder="1" applyFont="1">
      <alignment horizontal="right" shrinkToFit="0" vertical="bottom" wrapText="0"/>
    </xf>
    <xf borderId="6" fillId="4" fontId="11" numFmtId="164" xfId="0" applyAlignment="1" applyBorder="1" applyFont="1" applyNumberFormat="1">
      <alignment shrinkToFit="0" vertical="bottom" wrapText="0"/>
    </xf>
    <xf borderId="6" fillId="4" fontId="17" numFmtId="164" xfId="0" applyAlignment="1" applyBorder="1" applyFont="1" applyNumberFormat="1">
      <alignment horizontal="right" shrinkToFit="0" vertical="bottom" wrapText="0"/>
    </xf>
    <xf borderId="6" fillId="4" fontId="15" numFmtId="164" xfId="0" applyAlignment="1" applyBorder="1" applyFont="1" applyNumberFormat="1">
      <alignment horizontal="right" shrinkToFit="0" vertical="bottom" wrapText="0"/>
    </xf>
    <xf borderId="7" fillId="4" fontId="10" numFmtId="0" xfId="0" applyAlignment="1" applyBorder="1" applyFont="1">
      <alignment shrinkToFit="0" vertical="bottom" wrapText="1"/>
    </xf>
    <xf borderId="7" fillId="4" fontId="10" numFmtId="0" xfId="0" applyAlignment="1" applyBorder="1" applyFont="1">
      <alignment shrinkToFit="0" vertical="bottom" wrapText="0"/>
    </xf>
    <xf borderId="7" fillId="4" fontId="12" numFmtId="0" xfId="0" applyAlignment="1" applyBorder="1" applyFont="1">
      <alignment horizontal="right" shrinkToFit="0" vertical="bottom" wrapText="0"/>
    </xf>
    <xf borderId="7" fillId="4" fontId="11" numFmtId="164" xfId="0" applyAlignment="1" applyBorder="1" applyFont="1" applyNumberFormat="1">
      <alignment shrinkToFit="0" vertical="bottom" wrapText="0"/>
    </xf>
    <xf borderId="7" fillId="4" fontId="10" numFmtId="164" xfId="0" applyAlignment="1" applyBorder="1" applyFont="1" applyNumberFormat="1">
      <alignment horizontal="right" shrinkToFit="0" vertical="bottom" wrapText="0"/>
    </xf>
    <xf borderId="8" fillId="2" fontId="11" numFmtId="0" xfId="0" applyAlignment="1" applyBorder="1" applyFont="1">
      <alignment shrinkToFit="0" vertical="bottom" wrapText="0"/>
    </xf>
    <xf borderId="9" fillId="2" fontId="11" numFmtId="0" xfId="0" applyAlignment="1" applyBorder="1" applyFont="1">
      <alignment shrinkToFit="0" vertical="bottom" wrapText="0"/>
    </xf>
    <xf borderId="10" fillId="7" fontId="18" numFmtId="0" xfId="0" applyAlignment="1" applyBorder="1" applyFill="1" applyFont="1">
      <alignment shrinkToFit="0" vertical="bottom" wrapText="1"/>
    </xf>
    <xf borderId="11" fillId="7" fontId="11" numFmtId="164" xfId="0" applyAlignment="1" applyBorder="1" applyFont="1" applyNumberFormat="1">
      <alignment shrinkToFit="0" vertical="bottom" wrapText="0"/>
    </xf>
    <xf borderId="12" fillId="7" fontId="11" numFmtId="164" xfId="0" applyAlignment="1" applyBorder="1" applyFont="1" applyNumberFormat="1">
      <alignment shrinkToFit="0" vertical="bottom" wrapText="0"/>
    </xf>
    <xf borderId="10" fillId="7" fontId="1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4" fillId="2" fontId="21" numFmtId="0" xfId="0" applyAlignment="1" applyBorder="1" applyFont="1">
      <alignment readingOrder="0"/>
    </xf>
    <xf borderId="13" fillId="0" fontId="21" numFmtId="0" xfId="0" applyAlignment="1" applyBorder="1" applyFont="1">
      <alignment horizontal="left" readingOrder="0" shrinkToFit="0" vertical="center" wrapText="1"/>
    </xf>
    <xf borderId="14" fillId="0" fontId="22" numFmtId="0" xfId="0" applyAlignment="1" applyBorder="1" applyFont="1">
      <alignment horizontal="left" readingOrder="0" shrinkToFit="0" vertical="center" wrapText="0"/>
    </xf>
    <xf borderId="14" fillId="0" fontId="6" numFmtId="0" xfId="0" applyAlignment="1" applyBorder="1" applyFont="1">
      <alignment horizontal="left" readingOrder="0" shrinkToFit="0" vertical="center" wrapText="1"/>
    </xf>
    <xf borderId="14" fillId="0" fontId="21" numFmtId="0" xfId="0" applyAlignment="1" applyBorder="1" applyFont="1">
      <alignment horizontal="left" readingOrder="0" shrinkToFit="0" vertical="center" wrapText="1"/>
    </xf>
    <xf borderId="15" fillId="0" fontId="23" numFmtId="0" xfId="0" applyAlignment="1" applyBorder="1" applyFont="1">
      <alignment horizontal="left" readingOrder="0" shrinkToFit="0" vertical="center" wrapText="1"/>
    </xf>
    <xf borderId="4" fillId="8" fontId="24" numFmtId="0" xfId="0" applyAlignment="1" applyBorder="1" applyFill="1" applyFont="1">
      <alignment horizontal="center" shrinkToFit="0" vertical="center" wrapText="1"/>
    </xf>
    <xf borderId="4" fillId="8" fontId="24" numFmtId="0" xfId="0" applyAlignment="1" applyBorder="1" applyFont="1">
      <alignment shrinkToFit="0" vertical="center" wrapText="0"/>
    </xf>
    <xf borderId="4" fillId="4" fontId="25" numFmtId="164" xfId="0" applyAlignment="1" applyBorder="1" applyFont="1" applyNumberFormat="1">
      <alignment horizontal="right" readingOrder="0" shrinkToFit="0" vertical="center" wrapText="0"/>
    </xf>
    <xf borderId="4" fillId="9" fontId="24" numFmtId="0" xfId="0" applyAlignment="1" applyBorder="1" applyFill="1" applyFont="1">
      <alignment shrinkToFit="0" vertical="center" wrapText="1"/>
    </xf>
    <xf borderId="4" fillId="9" fontId="26" numFmtId="10" xfId="0" applyAlignment="1" applyBorder="1" applyFont="1" applyNumberFormat="1">
      <alignment horizontal="right" readingOrder="0" shrinkToFit="0" vertical="center" wrapText="0"/>
    </xf>
    <xf borderId="4" fillId="9" fontId="26" numFmtId="164" xfId="0" applyAlignment="1" applyBorder="1" applyFont="1" applyNumberFormat="1">
      <alignment horizontal="right" shrinkToFit="0" vertical="center" wrapText="0"/>
    </xf>
    <xf borderId="4" fillId="2" fontId="24" numFmtId="0" xfId="0" applyAlignment="1" applyBorder="1" applyFont="1">
      <alignment shrinkToFit="0" vertical="center" wrapText="1"/>
    </xf>
    <xf borderId="4" fillId="2" fontId="26" numFmtId="10" xfId="0" applyAlignment="1" applyBorder="1" applyFont="1" applyNumberFormat="1">
      <alignment horizontal="right" readingOrder="0" shrinkToFit="0" vertical="center" wrapText="0"/>
    </xf>
    <xf borderId="4" fillId="2" fontId="26" numFmtId="164" xfId="0" applyAlignment="1" applyBorder="1" applyFont="1" applyNumberFormat="1">
      <alignment horizontal="right" shrinkToFit="0" vertical="center" wrapText="0"/>
    </xf>
    <xf borderId="4" fillId="9" fontId="26" numFmtId="10" xfId="0" applyAlignment="1" applyBorder="1" applyFont="1" applyNumberFormat="1">
      <alignment horizontal="right" shrinkToFit="0" vertical="center" wrapText="0"/>
    </xf>
    <xf borderId="4" fillId="2" fontId="26" numFmtId="10" xfId="0" applyAlignment="1" applyBorder="1" applyFont="1" applyNumberFormat="1">
      <alignment horizontal="right" shrinkToFit="0" vertical="center" wrapText="0"/>
    </xf>
    <xf borderId="16" fillId="9" fontId="26" numFmtId="10" xfId="0" applyAlignment="1" applyBorder="1" applyFont="1" applyNumberFormat="1">
      <alignment horizontal="right" shrinkToFit="0" vertical="center" wrapText="0"/>
    </xf>
    <xf borderId="4" fillId="2" fontId="11" numFmtId="10" xfId="0" applyAlignment="1" applyBorder="1" applyFont="1" applyNumberFormat="1">
      <alignment shrinkToFit="0" vertical="center" wrapText="0"/>
    </xf>
    <xf borderId="4" fillId="4" fontId="27" numFmtId="0" xfId="0" applyAlignment="1" applyBorder="1" applyFont="1">
      <alignment shrinkToFit="0" vertical="center" wrapText="1"/>
    </xf>
    <xf borderId="4" fillId="4" fontId="28" numFmtId="0" xfId="0" applyAlignment="1" applyBorder="1" applyFont="1">
      <alignment shrinkToFit="0" vertical="center" wrapText="0"/>
    </xf>
    <xf borderId="4" fillId="4" fontId="29" numFmtId="164" xfId="0" applyAlignment="1" applyBorder="1" applyFont="1" applyNumberFormat="1">
      <alignment horizontal="right" shrinkToFit="0" vertical="center" wrapText="0"/>
    </xf>
    <xf borderId="4" fillId="6" fontId="30" numFmtId="0" xfId="0" applyAlignment="1" applyBorder="1" applyFont="1">
      <alignment horizontal="right" shrinkToFit="0" vertical="center" wrapText="0"/>
    </xf>
    <xf borderId="4" fillId="10" fontId="31" numFmtId="0" xfId="0" applyAlignment="1" applyBorder="1" applyFill="1" applyFont="1">
      <alignment shrinkToFit="0" vertical="bottom" wrapText="1"/>
    </xf>
    <xf borderId="4" fillId="10" fontId="31" numFmtId="10" xfId="0" applyAlignment="1" applyBorder="1" applyFont="1" applyNumberFormat="1">
      <alignment horizontal="right" vertical="bottom"/>
    </xf>
    <xf borderId="4" fillId="10" fontId="31" numFmtId="164" xfId="0" applyAlignment="1" applyBorder="1" applyFont="1" applyNumberFormat="1">
      <alignment horizontal="right" vertical="bottom"/>
    </xf>
    <xf borderId="4" fillId="4" fontId="32" numFmtId="0" xfId="0" applyAlignment="1" applyBorder="1" applyFont="1">
      <alignment shrinkToFit="0" vertical="bottom" wrapText="1"/>
    </xf>
    <xf borderId="4" fillId="4" fontId="11" numFmtId="0" xfId="0" applyAlignment="1" applyBorder="1" applyFont="1">
      <alignment vertical="bottom"/>
    </xf>
    <xf borderId="4" fillId="4" fontId="30" numFmtId="0" xfId="0" applyAlignment="1" applyBorder="1" applyFont="1">
      <alignment horizontal="right" shrinkToFit="0" vertical="bottom" wrapText="1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2">
    <tableStyle count="3" pivot="0" name="2. Employee Paystubs-style">
      <tableStyleElement dxfId="2" type="headerRow"/>
      <tableStyleElement dxfId="3" type="firstRowStripe"/>
      <tableStyleElement dxfId="4" type="secondRowStripe"/>
    </tableStyle>
    <tableStyle count="4" pivot="0" name="2. Employee Paystubs-style 2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I14" displayName="Table2a" name="Table2a" id="1">
  <tableColumns count="9">
    <tableColumn name="Employee Info" id="1"/>
    <tableColumn name="Hourly Rate ($)" id="2"/>
    <tableColumn name="Hours per day" id="3"/>
    <tableColumn name="DAYS per Week" id="4"/>
    <tableColumn name="Weeks per Year" id="5"/>
    <tableColumn name="Daily Pay" id="6"/>
    <tableColumn name="Weekly Pay" id="7"/>
    <tableColumn name="Monthly wage" id="8"/>
    <tableColumn name="Annual Pay" id="9"/>
  </tableColumns>
  <tableStyleInfo name="2. Employee Paystubs-style" showColumnStripes="0" showFirstColumn="1" showLastColumn="1" showRowStripes="1"/>
</table>
</file>

<file path=xl/tables/table2.xml><?xml version="1.0" encoding="utf-8"?>
<table xmlns="http://schemas.openxmlformats.org/spreadsheetml/2006/main" ref="A20:J29" displayName="Table2" name="Table2" id="2">
  <tableColumns count="10">
    <tableColumn name="2[b]Employee Cost Breakdown(paycheck)" id="1"/>
    <tableColumn name="Column 1" id="2"/>
    <tableColumn name="Employee 1 Deductions" id="3"/>
    <tableColumn name="Employee 2 Deductions" id="4"/>
    <tableColumn name="Employee 3 Deductions" id="5"/>
    <tableColumn name="Employee 4 Deductions" id="6"/>
    <tableColumn name="Employee 5 Deductions" id="7"/>
    <tableColumn name="Employee 6 Deductions" id="8"/>
    <tableColumn name="Employee 7 Deductions" id="9"/>
    <tableColumn name="TOTAL EMPLOYEES Deductions" id="10"/>
  </tableColumns>
  <tableStyleInfo name="2. Employee Paystub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2" max="2" width="20.63"/>
    <col customWidth="1" min="3" max="3" width="20.38"/>
    <col customWidth="1" min="4" max="4" width="17.63"/>
    <col customWidth="1" min="5" max="5" width="18.75"/>
    <col customWidth="1" min="6" max="6" width="16.5"/>
    <col customWidth="1" min="7" max="7" width="17.5"/>
    <col customWidth="1" min="8" max="8" width="18.0"/>
    <col customWidth="1" min="9" max="9" width="17.88"/>
    <col customWidth="1" min="10" max="10" width="16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>
      <c r="A2" s="2"/>
      <c r="B2" s="2"/>
      <c r="C2" s="4" t="s">
        <v>1</v>
      </c>
      <c r="D2" s="5"/>
      <c r="E2" s="5"/>
      <c r="F2" s="2"/>
      <c r="G2" s="2"/>
      <c r="H2" s="2"/>
      <c r="I2" s="2"/>
      <c r="J2" s="2"/>
      <c r="K2" s="2"/>
    </row>
    <row r="3">
      <c r="A3" s="6"/>
      <c r="B3" s="2"/>
      <c r="C3" s="2"/>
      <c r="D3" s="6"/>
      <c r="E3" s="6"/>
      <c r="F3" s="6"/>
      <c r="G3" s="6"/>
      <c r="H3" s="3"/>
      <c r="I3" s="2"/>
      <c r="J3" s="2"/>
      <c r="K3" s="2"/>
    </row>
    <row r="4">
      <c r="A4" s="6"/>
      <c r="B4" s="2"/>
      <c r="C4" s="2"/>
      <c r="D4" s="6"/>
      <c r="E4" s="6"/>
      <c r="F4" s="6"/>
      <c r="G4" s="6"/>
      <c r="H4" s="6"/>
      <c r="I4" s="3"/>
      <c r="J4" s="2"/>
      <c r="K4" s="2"/>
    </row>
    <row r="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9" t="s">
        <v>7</v>
      </c>
      <c r="G5" s="8" t="s">
        <v>8</v>
      </c>
      <c r="H5" s="10" t="s">
        <v>9</v>
      </c>
      <c r="I5" s="11" t="s">
        <v>10</v>
      </c>
      <c r="J5" s="2"/>
      <c r="K5" s="2"/>
    </row>
    <row r="6">
      <c r="A6" s="12" t="s">
        <v>11</v>
      </c>
      <c r="B6" s="13"/>
      <c r="C6" s="14"/>
      <c r="D6" s="15">
        <v>5.0</v>
      </c>
      <c r="E6" s="16">
        <v>52.0</v>
      </c>
      <c r="F6" s="17">
        <v>150.0</v>
      </c>
      <c r="G6" s="17">
        <f>F6*D6</f>
        <v>750</v>
      </c>
      <c r="H6" s="17">
        <f>G6*4.33</f>
        <v>3247.5</v>
      </c>
      <c r="I6" s="17">
        <f t="shared" ref="I6:I12" si="1">H6*12</f>
        <v>38970</v>
      </c>
      <c r="J6" s="18"/>
      <c r="K6" s="2"/>
    </row>
    <row r="7">
      <c r="A7" s="12" t="s">
        <v>12</v>
      </c>
      <c r="B7" s="13"/>
      <c r="C7" s="14"/>
      <c r="D7" s="19">
        <v>5.0</v>
      </c>
      <c r="E7" s="16">
        <v>52.0</v>
      </c>
      <c r="F7" s="20"/>
      <c r="G7" s="20"/>
      <c r="H7" s="17">
        <v>4420.0</v>
      </c>
      <c r="I7" s="17">
        <f t="shared" si="1"/>
        <v>53040</v>
      </c>
      <c r="J7" s="2"/>
      <c r="K7" s="2"/>
    </row>
    <row r="8">
      <c r="A8" s="12" t="s">
        <v>13</v>
      </c>
      <c r="B8" s="13"/>
      <c r="C8" s="14"/>
      <c r="D8" s="15">
        <v>5.0</v>
      </c>
      <c r="E8" s="16">
        <v>52.0</v>
      </c>
      <c r="F8" s="20"/>
      <c r="G8" s="20"/>
      <c r="H8" s="17">
        <v>5000.0</v>
      </c>
      <c r="I8" s="17">
        <f t="shared" si="1"/>
        <v>60000</v>
      </c>
      <c r="J8" s="2"/>
      <c r="K8" s="2"/>
    </row>
    <row r="9">
      <c r="A9" s="21" t="s">
        <v>14</v>
      </c>
      <c r="B9" s="22"/>
      <c r="C9" s="22" t="str">
        <f>IF(#REF!="LLC", 0, "")</f>
        <v>#REF!</v>
      </c>
      <c r="D9" s="22"/>
      <c r="E9" s="23">
        <v>52.0</v>
      </c>
      <c r="F9" s="24"/>
      <c r="G9" s="24"/>
      <c r="H9" s="24"/>
      <c r="I9" s="25">
        <f t="shared" si="1"/>
        <v>0</v>
      </c>
      <c r="J9" s="2"/>
      <c r="K9" s="2"/>
    </row>
    <row r="10">
      <c r="A10" s="12" t="s">
        <v>15</v>
      </c>
      <c r="B10" s="13" t="s">
        <v>16</v>
      </c>
      <c r="C10" s="26"/>
      <c r="D10" s="14" t="s">
        <v>16</v>
      </c>
      <c r="E10" s="16">
        <v>52.0</v>
      </c>
      <c r="F10" s="20"/>
      <c r="G10" s="20"/>
      <c r="H10" s="20"/>
      <c r="I10" s="27">
        <f t="shared" si="1"/>
        <v>0</v>
      </c>
      <c r="J10" s="18"/>
      <c r="K10" s="2"/>
    </row>
    <row r="11">
      <c r="A11" s="12" t="s">
        <v>17</v>
      </c>
      <c r="B11" s="13" t="s">
        <v>16</v>
      </c>
      <c r="C11" s="28" t="s">
        <v>16</v>
      </c>
      <c r="D11" s="14" t="s">
        <v>16</v>
      </c>
      <c r="E11" s="16">
        <v>52.0</v>
      </c>
      <c r="F11" s="20"/>
      <c r="G11" s="27">
        <v>0.0</v>
      </c>
      <c r="H11" s="20"/>
      <c r="I11" s="29">
        <f t="shared" si="1"/>
        <v>0</v>
      </c>
      <c r="J11" s="2"/>
      <c r="K11" s="2"/>
    </row>
    <row r="12">
      <c r="A12" s="30" t="s">
        <v>18</v>
      </c>
      <c r="B12" s="31"/>
      <c r="C12" s="32"/>
      <c r="D12" s="33" t="s">
        <v>16</v>
      </c>
      <c r="E12" s="34">
        <v>52.0</v>
      </c>
      <c r="F12" s="35"/>
      <c r="G12" s="36">
        <v>0.0</v>
      </c>
      <c r="H12" s="35"/>
      <c r="I12" s="37">
        <f t="shared" si="1"/>
        <v>0</v>
      </c>
      <c r="J12" s="18"/>
      <c r="K12" s="2"/>
    </row>
    <row r="13">
      <c r="A13" s="38" t="s">
        <v>19</v>
      </c>
      <c r="B13" s="39" t="s">
        <v>16</v>
      </c>
      <c r="C13" s="39" t="s">
        <v>16</v>
      </c>
      <c r="D13" s="39" t="s">
        <v>16</v>
      </c>
      <c r="E13" s="40">
        <v>52.0</v>
      </c>
      <c r="F13" s="41"/>
      <c r="G13" s="42">
        <f t="shared" ref="G13:I13" si="2">SUM(G6:G12)</f>
        <v>750</v>
      </c>
      <c r="H13" s="42">
        <f t="shared" si="2"/>
        <v>12667.5</v>
      </c>
      <c r="I13" s="42">
        <f t="shared" si="2"/>
        <v>152010</v>
      </c>
      <c r="J13" s="18"/>
      <c r="K13" s="2"/>
    </row>
    <row r="14">
      <c r="A14" s="43"/>
      <c r="B14" s="44"/>
      <c r="C14" s="44"/>
      <c r="D14" s="44"/>
      <c r="E14" s="45" t="s">
        <v>20</v>
      </c>
      <c r="F14" s="46"/>
      <c r="G14" s="46"/>
      <c r="H14" s="47"/>
      <c r="I14" s="48"/>
      <c r="J14" s="2"/>
      <c r="K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A18" s="49" t="s">
        <v>21</v>
      </c>
      <c r="B18" s="2"/>
      <c r="C18" s="2"/>
      <c r="D18" s="2"/>
      <c r="E18" s="2"/>
      <c r="F18" s="2"/>
      <c r="G18" s="2"/>
      <c r="H18" s="2"/>
      <c r="I18" s="2"/>
      <c r="J18" s="18"/>
      <c r="K18" s="2"/>
    </row>
    <row r="19">
      <c r="A19" s="50"/>
      <c r="B19" s="51"/>
      <c r="C19" s="52" t="s">
        <v>22</v>
      </c>
      <c r="D19" s="52" t="s">
        <v>22</v>
      </c>
      <c r="E19" s="52" t="s">
        <v>22</v>
      </c>
      <c r="F19" s="52" t="s">
        <v>22</v>
      </c>
      <c r="G19" s="52" t="s">
        <v>22</v>
      </c>
      <c r="H19" s="52" t="s">
        <v>22</v>
      </c>
      <c r="I19" s="52" t="s">
        <v>22</v>
      </c>
      <c r="J19" s="52" t="s">
        <v>22</v>
      </c>
      <c r="K19" s="2"/>
    </row>
    <row r="20">
      <c r="A20" s="53" t="s">
        <v>23</v>
      </c>
      <c r="B20" s="54" t="s">
        <v>24</v>
      </c>
      <c r="C20" s="55" t="s">
        <v>25</v>
      </c>
      <c r="D20" s="56" t="s">
        <v>26</v>
      </c>
      <c r="E20" s="56" t="s">
        <v>27</v>
      </c>
      <c r="F20" s="56" t="s">
        <v>28</v>
      </c>
      <c r="G20" s="56" t="s">
        <v>29</v>
      </c>
      <c r="H20" s="56" t="s">
        <v>30</v>
      </c>
      <c r="I20" s="56" t="s">
        <v>31</v>
      </c>
      <c r="J20" s="57" t="s">
        <v>32</v>
      </c>
      <c r="K20" s="2"/>
    </row>
    <row r="21">
      <c r="A21" s="58" t="s">
        <v>33</v>
      </c>
      <c r="B21" s="59" t="s">
        <v>34</v>
      </c>
      <c r="C21" s="60">
        <v>5000.0</v>
      </c>
      <c r="D21" s="60">
        <v>4580.0</v>
      </c>
      <c r="E21" s="60">
        <v>0.0</v>
      </c>
      <c r="F21" s="60">
        <v>0.0</v>
      </c>
      <c r="G21" s="60">
        <v>0.0</v>
      </c>
      <c r="H21" s="60">
        <v>0.0</v>
      </c>
      <c r="I21" s="60">
        <v>0.0</v>
      </c>
      <c r="J21" s="60">
        <v>0.0</v>
      </c>
      <c r="K21" s="2"/>
    </row>
    <row r="22">
      <c r="A22" s="61" t="s">
        <v>35</v>
      </c>
      <c r="B22" s="62">
        <v>0.062</v>
      </c>
      <c r="C22" s="63">
        <f t="shared" ref="C22:C26" si="3">B22*$C$21</f>
        <v>310</v>
      </c>
      <c r="D22" s="63">
        <f t="shared" ref="D22:D26" si="4">$D$21*B22</f>
        <v>283.96</v>
      </c>
      <c r="E22" s="63">
        <f t="shared" ref="E22:E26" si="5">B22*$E$21</f>
        <v>0</v>
      </c>
      <c r="F22" s="63">
        <f t="shared" ref="F22:F23" si="6">B22*$F$21</f>
        <v>0</v>
      </c>
      <c r="G22" s="63">
        <f t="shared" ref="G22:G26" si="7">$G$21*B22</f>
        <v>0</v>
      </c>
      <c r="H22" s="63">
        <f t="shared" ref="H22:H26" si="8">$H$21*B22</f>
        <v>0</v>
      </c>
      <c r="I22" s="63">
        <f t="shared" ref="I22:I26" si="9">$I$21*B22</f>
        <v>0</v>
      </c>
      <c r="J22" s="63">
        <f t="shared" ref="J22:J26" si="10">SUM(C22:I22)</f>
        <v>593.96</v>
      </c>
      <c r="K22" s="2"/>
    </row>
    <row r="23">
      <c r="A23" s="64" t="s">
        <v>36</v>
      </c>
      <c r="B23" s="65">
        <v>0.0145</v>
      </c>
      <c r="C23" s="66">
        <f t="shared" si="3"/>
        <v>72.5</v>
      </c>
      <c r="D23" s="66">
        <f t="shared" si="4"/>
        <v>66.41</v>
      </c>
      <c r="E23" s="66">
        <f t="shared" si="5"/>
        <v>0</v>
      </c>
      <c r="F23" s="66">
        <f t="shared" si="6"/>
        <v>0</v>
      </c>
      <c r="G23" s="66">
        <f t="shared" si="7"/>
        <v>0</v>
      </c>
      <c r="H23" s="66">
        <f t="shared" si="8"/>
        <v>0</v>
      </c>
      <c r="I23" s="66">
        <f t="shared" si="9"/>
        <v>0</v>
      </c>
      <c r="J23" s="66">
        <f t="shared" si="10"/>
        <v>138.91</v>
      </c>
      <c r="K23" s="2"/>
    </row>
    <row r="24">
      <c r="A24" s="61" t="s">
        <v>37</v>
      </c>
      <c r="B24" s="67">
        <v>0.005794</v>
      </c>
      <c r="C24" s="63">
        <f t="shared" si="3"/>
        <v>28.97</v>
      </c>
      <c r="D24" s="63">
        <f t="shared" si="4"/>
        <v>26.53652</v>
      </c>
      <c r="E24" s="63">
        <f t="shared" si="5"/>
        <v>0</v>
      </c>
      <c r="F24" s="63">
        <f t="shared" ref="F24:F26" si="11">0*$F$21</f>
        <v>0</v>
      </c>
      <c r="G24" s="63">
        <f t="shared" si="7"/>
        <v>0</v>
      </c>
      <c r="H24" s="63">
        <f t="shared" si="8"/>
        <v>0</v>
      </c>
      <c r="I24" s="63">
        <f t="shared" si="9"/>
        <v>0</v>
      </c>
      <c r="J24" s="63">
        <f t="shared" si="10"/>
        <v>55.50652</v>
      </c>
      <c r="K24" s="2"/>
    </row>
    <row r="25">
      <c r="A25" s="64" t="s">
        <v>38</v>
      </c>
      <c r="B25" s="68">
        <v>0.0058</v>
      </c>
      <c r="C25" s="66">
        <f t="shared" si="3"/>
        <v>29</v>
      </c>
      <c r="D25" s="66">
        <f t="shared" si="4"/>
        <v>26.564</v>
      </c>
      <c r="E25" s="66">
        <f t="shared" si="5"/>
        <v>0</v>
      </c>
      <c r="F25" s="66">
        <f t="shared" si="11"/>
        <v>0</v>
      </c>
      <c r="G25" s="66">
        <f t="shared" si="7"/>
        <v>0</v>
      </c>
      <c r="H25" s="66">
        <f t="shared" si="8"/>
        <v>0</v>
      </c>
      <c r="I25" s="66">
        <f t="shared" si="9"/>
        <v>0</v>
      </c>
      <c r="J25" s="66">
        <f t="shared" si="10"/>
        <v>55.564</v>
      </c>
      <c r="K25" s="2"/>
    </row>
    <row r="26">
      <c r="A26" s="61" t="s">
        <v>39</v>
      </c>
      <c r="B26" s="69">
        <v>0.0</v>
      </c>
      <c r="C26" s="63">
        <f t="shared" si="3"/>
        <v>0</v>
      </c>
      <c r="D26" s="63">
        <f t="shared" si="4"/>
        <v>0</v>
      </c>
      <c r="E26" s="63">
        <f t="shared" si="5"/>
        <v>0</v>
      </c>
      <c r="F26" s="63">
        <f t="shared" si="11"/>
        <v>0</v>
      </c>
      <c r="G26" s="63">
        <f t="shared" si="7"/>
        <v>0</v>
      </c>
      <c r="H26" s="63">
        <f t="shared" si="8"/>
        <v>0</v>
      </c>
      <c r="I26" s="63">
        <f t="shared" si="9"/>
        <v>0</v>
      </c>
      <c r="J26" s="63">
        <f t="shared" si="10"/>
        <v>0</v>
      </c>
      <c r="K26" s="2"/>
    </row>
    <row r="27">
      <c r="A27" s="64" t="s">
        <v>40</v>
      </c>
      <c r="B27" s="70"/>
      <c r="C27" s="66">
        <f t="shared" ref="C27:J27" si="12">LET(
 status,C19,
 annual,C21*12,
 sd,IF(status="Single",15000,IF(status="Married Filing Jointly",30000,IF(status="Married Filing Separately",15000,IF(status="Head of Household",22500,0)))),
 t,MAX(0,annual-sd),
 taxSingle,IF(t&lt;=11925,t*0.1,IF(t&lt;=48475,1192.5+(t-11925)*0.12,IF(t&lt;=103350,5578.5+(t-48475)*0.22,IF(t&lt;=191950,17651+(t-103350)*0.24,IF(t&lt;=250525,38915+(t-191950)*0.32,IF(t&lt;=626350,57659+(t-250525)*0.35,189197.75+(t-626350)*0.37)))))),
 taxMFJ,IF(t&lt;=23850,t*0.1,IF(t&lt;=96950,2385+(t-23850)*0.12,IF(t&lt;=206700,11157+(t-96950)*0.22,IF(t&lt;=394600,35302+(t-206700)*0.24,IF(t&lt;=501050,80398+(t-394600)*0.32,IF(t&lt;=751600,114462+(t-501050)*0.35,202154.5+(t-751600)*0.37)))))),
 taxMFS,IF(t&lt;=11925,t*0.1,IF(t&lt;=48475,1192.5+(t-11925)*0.12,IF(t&lt;=103350,5578.5+(t-48475)*0.22,IF(t&lt;=191950,17651+(t-103350)*0.24,IF(t&lt;=250525,38915+(t-191950)*0.32,IF(t&lt;=375800,57659+(t-250525)*0.35,101505.25+(t-375800)*0.37)))))),
 taxHoH,IF(t&lt;=17000,t*0.1,IF(t&lt;=64850,1700+(t-17000)*0.12,IF(t&lt;=103350,7442+(t-64850)*0.22,IF(t&lt;=191950,15912+(t-103350)*0.24,IF(t&lt;=250500,37176+(t-191950)*0.32,IF(t&lt;=626350,55912+(t-250500)*0.35,187459.5+(t-626350)*0.37)))))),
 tax,IF(status="Single",taxSingle,IF(status="Married Filing Jointly",taxMFJ,IF(status="Married Filing Separately",taxMFS,IF(status="Head of Household",taxHoH,NA())))),
 ROUND(tax/12,0)
)
</f>
        <v>430</v>
      </c>
      <c r="D27" s="66">
        <f t="shared" si="12"/>
        <v>380</v>
      </c>
      <c r="E27" s="66">
        <f t="shared" si="12"/>
        <v>0</v>
      </c>
      <c r="F27" s="66">
        <f t="shared" si="12"/>
        <v>0</v>
      </c>
      <c r="G27" s="66">
        <f t="shared" si="12"/>
        <v>0</v>
      </c>
      <c r="H27" s="66">
        <f t="shared" si="12"/>
        <v>0</v>
      </c>
      <c r="I27" s="66">
        <f t="shared" si="12"/>
        <v>0</v>
      </c>
      <c r="J27" s="66">
        <f t="shared" si="12"/>
        <v>0</v>
      </c>
      <c r="K27" s="2"/>
    </row>
    <row r="28">
      <c r="A28" s="71" t="s">
        <v>41</v>
      </c>
      <c r="B28" s="72" t="s">
        <v>42</v>
      </c>
      <c r="C28" s="73">
        <f t="shared" ref="C28:J28" si="13">SUM(C22:C27)</f>
        <v>870.47</v>
      </c>
      <c r="D28" s="73">
        <f t="shared" si="13"/>
        <v>783.47052</v>
      </c>
      <c r="E28" s="73">
        <f t="shared" si="13"/>
        <v>0</v>
      </c>
      <c r="F28" s="73">
        <f t="shared" si="13"/>
        <v>0</v>
      </c>
      <c r="G28" s="73">
        <f t="shared" si="13"/>
        <v>0</v>
      </c>
      <c r="H28" s="73">
        <f t="shared" si="13"/>
        <v>0</v>
      </c>
      <c r="I28" s="73">
        <f t="shared" si="13"/>
        <v>0</v>
      </c>
      <c r="J28" s="73">
        <f t="shared" si="13"/>
        <v>843.94052</v>
      </c>
      <c r="K28" s="2"/>
    </row>
    <row r="29">
      <c r="A29" s="71" t="s">
        <v>43</v>
      </c>
      <c r="B29" s="72" t="s">
        <v>42</v>
      </c>
      <c r="C29" s="74">
        <f t="shared" ref="C29:J29" si="14">C21-C28</f>
        <v>4129.53</v>
      </c>
      <c r="D29" s="74">
        <f t="shared" si="14"/>
        <v>3796.52948</v>
      </c>
      <c r="E29" s="74">
        <f t="shared" si="14"/>
        <v>0</v>
      </c>
      <c r="F29" s="74">
        <f t="shared" si="14"/>
        <v>0</v>
      </c>
      <c r="G29" s="74">
        <f t="shared" si="14"/>
        <v>0</v>
      </c>
      <c r="H29" s="74">
        <f t="shared" si="14"/>
        <v>0</v>
      </c>
      <c r="I29" s="74">
        <f t="shared" si="14"/>
        <v>0</v>
      </c>
      <c r="J29" s="74">
        <f t="shared" si="14"/>
        <v>-843.94052</v>
      </c>
      <c r="K29" s="2"/>
    </row>
    <row r="30">
      <c r="A30" s="75" t="s">
        <v>44</v>
      </c>
      <c r="B30" s="76">
        <v>0.007963</v>
      </c>
      <c r="C30" s="77">
        <f>B30*$C$21</f>
        <v>39.815</v>
      </c>
      <c r="D30" s="77">
        <f>$D$21*B30</f>
        <v>36.47054</v>
      </c>
      <c r="E30" s="77">
        <f>B30*$E$21</f>
        <v>0</v>
      </c>
      <c r="F30" s="77">
        <f>0*$F$21</f>
        <v>0</v>
      </c>
      <c r="G30" s="77">
        <f>$G$21*B30</f>
        <v>0</v>
      </c>
      <c r="H30" s="77">
        <f>$H$21*B30</f>
        <v>0</v>
      </c>
      <c r="I30" s="77">
        <f>$I$21*B30</f>
        <v>0</v>
      </c>
      <c r="J30" s="77">
        <f>SUM(C30:I30)</f>
        <v>76.28554</v>
      </c>
      <c r="K30" s="2"/>
    </row>
    <row r="31">
      <c r="A31" s="78" t="s">
        <v>45</v>
      </c>
      <c r="B31" s="79"/>
      <c r="C31" s="80">
        <f t="shared" ref="C31:J31" si="15">C29-C30</f>
        <v>4089.715</v>
      </c>
      <c r="D31" s="80">
        <f t="shared" si="15"/>
        <v>3760.05894</v>
      </c>
      <c r="E31" s="80">
        <f t="shared" si="15"/>
        <v>0</v>
      </c>
      <c r="F31" s="80">
        <f t="shared" si="15"/>
        <v>0</v>
      </c>
      <c r="G31" s="80">
        <f t="shared" si="15"/>
        <v>0</v>
      </c>
      <c r="H31" s="80">
        <f t="shared" si="15"/>
        <v>0</v>
      </c>
      <c r="I31" s="80">
        <f t="shared" si="15"/>
        <v>0</v>
      </c>
      <c r="J31" s="80">
        <f t="shared" si="15"/>
        <v>-920.22606</v>
      </c>
      <c r="K31" s="2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1"/>
    </row>
  </sheetData>
  <conditionalFormatting sqref="C29:J29">
    <cfRule type="notContainsBlanks" dxfId="0" priority="1">
      <formula>LEN(TRIM(C29))&gt;0</formula>
    </cfRule>
  </conditionalFormatting>
  <dataValidations>
    <dataValidation type="list" allowBlank="1" showErrorMessage="1" sqref="C19:J19">
      <formula1>"Single,Married Filing Jointly,Married Filing Separately,Head of Household"</formula1>
    </dataValidation>
    <dataValidation type="custom" allowBlank="1" showDropDown="1" sqref="E6:E14 G6:I14 B21:J28">
      <formula1>AND(ISNUMBER(B6),(NOT(OR(NOT(ISERROR(DATEVALUE(B6))), AND(ISNUMBER(B6), LEFT(CELL("format", B6))="D")))))</formula1>
    </dataValidation>
  </dataValidations>
  <drawing r:id="rId1"/>
  <tableParts count="2">
    <tablePart r:id="rId4"/>
    <tablePart r:id="rId5"/>
  </tableParts>
</worksheet>
</file>