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6x\Desktop\research\truckChoice\truckChoice3.0\code_ver2\scenario_generator\high_tech_hybrid_sleeper\"/>
    </mc:Choice>
  </mc:AlternateContent>
  <xr:revisionPtr revIDLastSave="0" documentId="13_ncr:1_{29DBF438-95AB-48FF-A1F2-57A277B4B393}" xr6:coauthVersionLast="46" xr6:coauthVersionMax="46" xr10:uidLastSave="{00000000-0000-0000-0000-000000000000}"/>
  <bookViews>
    <workbookView xWindow="-110" yWindow="-110" windowWidth="19420" windowHeight="12420" tabRatio="808" xr2:uid="{00000000-000D-0000-FFFF-FFFF00000000}"/>
  </bookViews>
  <sheets>
    <sheet name="input" sheetId="1" r:id="rId1"/>
    <sheet name="segments" sheetId="2" r:id="rId2"/>
    <sheet name="carbon_intensity" sheetId="11" r:id="rId3"/>
    <sheet name="capital" sheetId="3" r:id="rId4"/>
    <sheet name="fuel_prices" sheetId="4" r:id="rId5"/>
    <sheet name="BEV_consumption" sheetId="5" r:id="rId6"/>
    <sheet name="DV_consumption" sheetId="6" r:id="rId7"/>
    <sheet name="DV_idling_consumption" sheetId="12" r:id="rId8"/>
    <sheet name="BEV_price" sheetId="7" r:id="rId9"/>
    <sheet name="DV_price" sheetId="8" r:id="rId10"/>
    <sheet name="BEV_incentive" sheetId="9" r:id="rId11"/>
    <sheet name="charging_incentive" sheetId="10" r:id="rId12"/>
  </sheet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D17" i="1"/>
  <c r="C18" i="1"/>
  <c r="B18" i="7"/>
  <c r="B19" i="7"/>
  <c r="B20" i="7"/>
  <c r="B21" i="7"/>
  <c r="B22" i="7"/>
  <c r="B23" i="7"/>
  <c r="B24" i="7"/>
  <c r="B25" i="7"/>
  <c r="B26" i="7"/>
  <c r="B27" i="7"/>
  <c r="C19" i="1"/>
  <c r="C20" i="1"/>
  <c r="C21" i="1"/>
  <c r="B28" i="7"/>
  <c r="B29" i="7"/>
  <c r="D18" i="1"/>
  <c r="C18" i="7"/>
  <c r="C19" i="7"/>
  <c r="C20" i="7"/>
  <c r="C21" i="7"/>
  <c r="C22" i="7"/>
  <c r="C23" i="7"/>
  <c r="C24" i="7"/>
  <c r="C25" i="7"/>
  <c r="C26" i="7"/>
  <c r="C27" i="7"/>
  <c r="D19" i="1"/>
  <c r="D20" i="1"/>
  <c r="D21" i="1"/>
  <c r="C28" i="7"/>
  <c r="C29" i="7"/>
  <c r="E18" i="1"/>
  <c r="D18" i="7"/>
  <c r="D19" i="7"/>
  <c r="D20" i="7"/>
  <c r="D21" i="7"/>
  <c r="D22" i="7"/>
  <c r="D23" i="7"/>
  <c r="D24" i="7"/>
  <c r="D25" i="7"/>
  <c r="D26" i="7"/>
  <c r="D27" i="7"/>
  <c r="E25" i="1"/>
  <c r="E19" i="1"/>
  <c r="E20" i="1"/>
  <c r="E21" i="1"/>
  <c r="D28" i="7"/>
  <c r="D29" i="7"/>
  <c r="B30" i="7"/>
  <c r="C30" i="7"/>
  <c r="D30" i="7"/>
  <c r="B31" i="7"/>
  <c r="C31" i="7"/>
  <c r="D31" i="7"/>
  <c r="B32" i="7"/>
  <c r="C32" i="7"/>
  <c r="D32" i="7"/>
  <c r="B17" i="12"/>
  <c r="B18" i="12"/>
  <c r="B19" i="12"/>
  <c r="C17" i="12"/>
  <c r="C18" i="12"/>
  <c r="C19" i="12"/>
  <c r="D17" i="12"/>
  <c r="D18" i="12"/>
  <c r="D19" i="12"/>
  <c r="B20" i="12"/>
  <c r="C20" i="12"/>
  <c r="D20" i="12"/>
  <c r="B21" i="12"/>
  <c r="C21" i="12"/>
  <c r="D21" i="12"/>
  <c r="B22" i="12"/>
  <c r="C22" i="12"/>
  <c r="D22" i="12"/>
  <c r="B23" i="12"/>
  <c r="C23" i="12"/>
  <c r="D23" i="12"/>
  <c r="B24" i="12"/>
  <c r="C24" i="12"/>
  <c r="D24" i="12"/>
  <c r="B25" i="12"/>
  <c r="C25" i="12"/>
  <c r="D25" i="12"/>
  <c r="B26" i="12"/>
  <c r="C26" i="12"/>
  <c r="D26" i="12"/>
  <c r="B27" i="12"/>
  <c r="C27" i="12"/>
  <c r="D27" i="12"/>
  <c r="B28" i="12"/>
  <c r="C28" i="12"/>
  <c r="D28" i="12"/>
  <c r="B29" i="12"/>
  <c r="C29" i="12"/>
  <c r="D29" i="12"/>
  <c r="B30" i="12"/>
  <c r="C30" i="12"/>
  <c r="D30" i="12"/>
  <c r="B31" i="12"/>
  <c r="C31" i="12"/>
  <c r="D31" i="12"/>
  <c r="B32" i="12"/>
  <c r="C32" i="12"/>
  <c r="D32" i="12"/>
  <c r="B2" i="12"/>
  <c r="C2" i="12"/>
  <c r="D2" i="12"/>
  <c r="B3" i="12"/>
  <c r="C3" i="12"/>
  <c r="D3" i="12"/>
  <c r="B4" i="12"/>
  <c r="C4" i="12"/>
  <c r="D4" i="12"/>
  <c r="B5" i="12"/>
  <c r="C5" i="12"/>
  <c r="D5" i="12"/>
  <c r="B6" i="12"/>
  <c r="C6" i="12"/>
  <c r="D6" i="12"/>
  <c r="B7" i="12"/>
  <c r="C7" i="12"/>
  <c r="D7" i="12"/>
  <c r="B8" i="12"/>
  <c r="C8" i="12"/>
  <c r="D8" i="12"/>
  <c r="B9" i="12"/>
  <c r="C9" i="12"/>
  <c r="D9" i="12"/>
  <c r="B10" i="12"/>
  <c r="C10" i="12"/>
  <c r="D10" i="12"/>
  <c r="B11" i="12"/>
  <c r="C11" i="12"/>
  <c r="D11" i="12"/>
  <c r="B12" i="12"/>
  <c r="C12" i="12"/>
  <c r="D12" i="12"/>
  <c r="B13" i="12"/>
  <c r="C13" i="12"/>
  <c r="D13" i="12"/>
  <c r="B14" i="12"/>
  <c r="C14" i="12"/>
  <c r="D14" i="12"/>
  <c r="B15" i="12"/>
  <c r="C15" i="12"/>
  <c r="D15" i="12"/>
  <c r="B16" i="12"/>
  <c r="C16" i="12"/>
  <c r="D16" i="12"/>
  <c r="D37" i="1"/>
  <c r="E37" i="1"/>
  <c r="C37" i="1"/>
  <c r="B17" i="11"/>
  <c r="B18" i="11"/>
  <c r="B19" i="11"/>
  <c r="C17" i="11"/>
  <c r="C18" i="11"/>
  <c r="C19" i="11"/>
  <c r="B20" i="11"/>
  <c r="C20" i="11"/>
  <c r="B21" i="11"/>
  <c r="C21" i="11"/>
  <c r="B22" i="11"/>
  <c r="C22" i="11"/>
  <c r="B23" i="11"/>
  <c r="C23" i="11"/>
  <c r="B24" i="11"/>
  <c r="C24" i="11"/>
  <c r="B25" i="11"/>
  <c r="C25" i="11"/>
  <c r="B26" i="11"/>
  <c r="C26" i="11"/>
  <c r="B27" i="11"/>
  <c r="C27" i="11"/>
  <c r="B28" i="11"/>
  <c r="C28" i="11"/>
  <c r="B29" i="11"/>
  <c r="C29" i="11"/>
  <c r="B30" i="11"/>
  <c r="C30" i="11"/>
  <c r="B31" i="11"/>
  <c r="C31" i="11"/>
  <c r="B32" i="11"/>
  <c r="C32" i="11"/>
  <c r="B2" i="11"/>
  <c r="C2" i="11"/>
  <c r="B3" i="11"/>
  <c r="C3" i="11"/>
  <c r="B4" i="11"/>
  <c r="C4" i="11"/>
  <c r="B5" i="11"/>
  <c r="C5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B13" i="11"/>
  <c r="C13" i="11"/>
  <c r="B14" i="11"/>
  <c r="C14" i="11"/>
  <c r="B15" i="11"/>
  <c r="C15" i="11"/>
  <c r="B16" i="11"/>
  <c r="C16" i="11"/>
  <c r="C32" i="1"/>
  <c r="B32" i="1"/>
  <c r="B17" i="8"/>
  <c r="C26" i="1"/>
  <c r="B18" i="8"/>
  <c r="B19" i="8"/>
  <c r="C17" i="8"/>
  <c r="D26" i="1"/>
  <c r="C18" i="8"/>
  <c r="C19" i="8"/>
  <c r="D17" i="8"/>
  <c r="E26" i="1"/>
  <c r="D18" i="8"/>
  <c r="D19" i="8"/>
  <c r="B20" i="8"/>
  <c r="C20" i="8"/>
  <c r="D20" i="8"/>
  <c r="B21" i="8"/>
  <c r="C21" i="8"/>
  <c r="D21" i="8"/>
  <c r="B22" i="8"/>
  <c r="C22" i="8"/>
  <c r="D22" i="8"/>
  <c r="B23" i="8"/>
  <c r="C23" i="8"/>
  <c r="D23" i="8"/>
  <c r="B24" i="8"/>
  <c r="C24" i="8"/>
  <c r="D24" i="8"/>
  <c r="B25" i="8"/>
  <c r="C25" i="8"/>
  <c r="D25" i="8"/>
  <c r="B26" i="8"/>
  <c r="C26" i="8"/>
  <c r="D26" i="8"/>
  <c r="B27" i="8"/>
  <c r="C27" i="8"/>
  <c r="D27" i="8"/>
  <c r="B28" i="8"/>
  <c r="C28" i="8"/>
  <c r="D28" i="8"/>
  <c r="B29" i="8"/>
  <c r="C29" i="8"/>
  <c r="D29" i="8"/>
  <c r="B30" i="8"/>
  <c r="C30" i="8"/>
  <c r="D30" i="8"/>
  <c r="B31" i="8"/>
  <c r="C31" i="8"/>
  <c r="D31" i="8"/>
  <c r="B32" i="8"/>
  <c r="C32" i="8"/>
  <c r="D32" i="8"/>
  <c r="B2" i="8"/>
  <c r="C2" i="8"/>
  <c r="D2" i="8"/>
  <c r="B3" i="8"/>
  <c r="C3" i="8"/>
  <c r="D3" i="8"/>
  <c r="B4" i="8"/>
  <c r="C4" i="8"/>
  <c r="D4" i="8"/>
  <c r="B5" i="8"/>
  <c r="C5" i="8"/>
  <c r="D5" i="8"/>
  <c r="B6" i="8"/>
  <c r="C6" i="8"/>
  <c r="D6" i="8"/>
  <c r="B7" i="8"/>
  <c r="C7" i="8"/>
  <c r="D7" i="8"/>
  <c r="B8" i="8"/>
  <c r="C8" i="8"/>
  <c r="D8" i="8"/>
  <c r="B9" i="8"/>
  <c r="C9" i="8"/>
  <c r="D9" i="8"/>
  <c r="B10" i="8"/>
  <c r="C10" i="8"/>
  <c r="D10" i="8"/>
  <c r="B11" i="8"/>
  <c r="C11" i="8"/>
  <c r="D11" i="8"/>
  <c r="B12" i="8"/>
  <c r="C12" i="8"/>
  <c r="D12" i="8"/>
  <c r="B13" i="8"/>
  <c r="C13" i="8"/>
  <c r="D13" i="8"/>
  <c r="B14" i="8"/>
  <c r="C14" i="8"/>
  <c r="D14" i="8"/>
  <c r="B15" i="8"/>
  <c r="C15" i="8"/>
  <c r="D15" i="8"/>
  <c r="B16" i="8"/>
  <c r="C16" i="8"/>
  <c r="D16" i="8"/>
  <c r="B17" i="7"/>
  <c r="C17" i="7"/>
  <c r="D17" i="7"/>
  <c r="B17" i="6"/>
  <c r="O13" i="1"/>
  <c r="O14" i="1"/>
  <c r="B18" i="6"/>
  <c r="B19" i="6"/>
  <c r="C17" i="6"/>
  <c r="P13" i="1"/>
  <c r="P14" i="1"/>
  <c r="C18" i="6"/>
  <c r="C19" i="6"/>
  <c r="D17" i="6"/>
  <c r="E13" i="1"/>
  <c r="Q13" i="1"/>
  <c r="Q14" i="1"/>
  <c r="D18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5"/>
  <c r="O9" i="1"/>
  <c r="O10" i="1"/>
  <c r="B18" i="5"/>
  <c r="B19" i="5"/>
  <c r="C17" i="5"/>
  <c r="P9" i="1"/>
  <c r="P10" i="1"/>
  <c r="C18" i="5"/>
  <c r="C19" i="5"/>
  <c r="D17" i="5"/>
  <c r="E9" i="1"/>
  <c r="Q9" i="1"/>
  <c r="Q10" i="1"/>
  <c r="D18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2" i="5"/>
  <c r="C2" i="5"/>
  <c r="D2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P12" i="1"/>
  <c r="Q12" i="1"/>
  <c r="O12" i="1"/>
  <c r="P8" i="1"/>
  <c r="Q8" i="1"/>
  <c r="O8" i="1"/>
  <c r="J3" i="2"/>
  <c r="K3" i="2"/>
  <c r="J4" i="2"/>
  <c r="K4" i="2"/>
  <c r="J2" i="2"/>
  <c r="K2" i="2"/>
  <c r="E4" i="2"/>
  <c r="E3" i="2"/>
  <c r="E2" i="2"/>
  <c r="D4" i="2"/>
  <c r="D3" i="2"/>
  <c r="D2" i="2"/>
  <c r="B3" i="2"/>
  <c r="M3" i="2"/>
  <c r="B4" i="2"/>
  <c r="M4" i="2"/>
  <c r="B2" i="2"/>
  <c r="M2" i="2"/>
</calcChain>
</file>

<file path=xl/sharedStrings.xml><?xml version="1.0" encoding="utf-8"?>
<sst xmlns="http://schemas.openxmlformats.org/spreadsheetml/2006/main" count="99" uniqueCount="38">
  <si>
    <t>Segment</t>
  </si>
  <si>
    <t>Sale</t>
  </si>
  <si>
    <t>Annual_mile_distribution</t>
  </si>
  <si>
    <t>Annual_mile_avg</t>
  </si>
  <si>
    <t>Annual_mile_STD</t>
  </si>
  <si>
    <t>Discount_rate_distribution</t>
  </si>
  <si>
    <t>Discount_rate_avg</t>
  </si>
  <si>
    <t>Discount_rate_STD</t>
  </si>
  <si>
    <t>Lifetime</t>
  </si>
  <si>
    <t>Maintainence_DV</t>
  </si>
  <si>
    <t>Maintainence_BEV</t>
  </si>
  <si>
    <t>Sample_size</t>
  </si>
  <si>
    <t>Day_cab</t>
  </si>
  <si>
    <t>gamma</t>
  </si>
  <si>
    <t>Bus</t>
  </si>
  <si>
    <t>Year</t>
  </si>
  <si>
    <t>Sleeper</t>
  </si>
  <si>
    <t>diesel</t>
  </si>
  <si>
    <t>electricity</t>
  </si>
  <si>
    <t>Avg_VMT</t>
  </si>
  <si>
    <t>VMT_std</t>
  </si>
  <si>
    <t>maintainence</t>
  </si>
  <si>
    <t>BEV_consumption</t>
  </si>
  <si>
    <t>increment</t>
  </si>
  <si>
    <t>BEV_MPG</t>
  </si>
  <si>
    <t>DV_MPG</t>
  </si>
  <si>
    <t>Low tech</t>
  </si>
  <si>
    <t>high tech</t>
  </si>
  <si>
    <t>DV_consumption</t>
  </si>
  <si>
    <t>BEV_price</t>
  </si>
  <si>
    <t>DV_price</t>
  </si>
  <si>
    <t>carbon intensity</t>
  </si>
  <si>
    <t>kg/DGE</t>
  </si>
  <si>
    <t>kg/kWh</t>
  </si>
  <si>
    <t>Idling_hour</t>
  </si>
  <si>
    <t>idling fuel consumption</t>
  </si>
  <si>
    <t>DGE/hour</t>
  </si>
  <si>
    <t>0.5diff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</si>
</sst>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7"/>
  <sheetViews>
    <sheetView tabSelected="1" topLeftCell="A7" workbookViewId="0">
      <selection activeCell="E17" sqref="E17"/>
    </sheetView>
  </sheetViews>
  <sheetFormatPr defaultRowHeight="14.5" x14ac:dyDescent="0.35"/>
  <cols>
    <col min="1" max="1" width="19.08984375" customWidth="1"/>
  </cols>
  <sheetData>
    <row r="2" spans="1:17" x14ac:dyDescent="0.35">
      <c r="A2" t="s">
        <v>0</v>
      </c>
      <c r="C2" t="s">
        <v>12</v>
      </c>
      <c r="D2" t="s">
        <v>16</v>
      </c>
      <c r="E2" t="s">
        <v>14</v>
      </c>
    </row>
    <row r="3" spans="1:17" x14ac:dyDescent="0.35">
      <c r="A3" t="s">
        <v>1</v>
      </c>
      <c r="C3">
        <v>90600</v>
      </c>
      <c r="D3">
        <v>57600</v>
      </c>
      <c r="E3">
        <v>6000</v>
      </c>
    </row>
    <row r="4" spans="1:17" x14ac:dyDescent="0.35">
      <c r="A4" t="s">
        <v>19</v>
      </c>
      <c r="C4">
        <v>57328.849446294131</v>
      </c>
      <c r="D4">
        <v>87254.004011296405</v>
      </c>
      <c r="E4">
        <v>38786.121765003889</v>
      </c>
    </row>
    <row r="5" spans="1:17" x14ac:dyDescent="0.35">
      <c r="A5" t="s">
        <v>20</v>
      </c>
      <c r="C5">
        <v>36267.689987354242</v>
      </c>
      <c r="D5">
        <v>32832.273324082897</v>
      </c>
      <c r="E5">
        <v>10801.611455597653</v>
      </c>
    </row>
    <row r="6" spans="1:17" x14ac:dyDescent="0.35">
      <c r="A6" t="s">
        <v>21</v>
      </c>
      <c r="C6">
        <v>11354.774471870787</v>
      </c>
      <c r="D6">
        <v>21005.073827764416</v>
      </c>
      <c r="E6">
        <v>11354.774471870787</v>
      </c>
    </row>
    <row r="8" spans="1:17" x14ac:dyDescent="0.35">
      <c r="A8" t="s">
        <v>24</v>
      </c>
      <c r="B8">
        <v>2020</v>
      </c>
      <c r="C8">
        <v>11.901953294377487</v>
      </c>
      <c r="D8">
        <v>11.589400574871437</v>
      </c>
      <c r="E8">
        <v>18.785365271903114</v>
      </c>
      <c r="G8" t="s">
        <v>26</v>
      </c>
      <c r="J8" t="s">
        <v>27</v>
      </c>
      <c r="M8" t="s">
        <v>22</v>
      </c>
      <c r="N8">
        <v>2020</v>
      </c>
      <c r="O8">
        <f>1/C8</f>
        <v>8.4019822231398145E-2</v>
      </c>
      <c r="P8">
        <f t="shared" ref="P8:Q8" si="0">1/D8</f>
        <v>8.6285739589348279E-2</v>
      </c>
      <c r="Q8">
        <f t="shared" si="0"/>
        <v>5.3232928161140391E-2</v>
      </c>
    </row>
    <row r="9" spans="1:17" x14ac:dyDescent="0.35">
      <c r="B9">
        <v>2030</v>
      </c>
      <c r="C9">
        <v>16.660225224703293</v>
      </c>
      <c r="D9">
        <v>16.071721379005741</v>
      </c>
      <c r="E9" s="1">
        <f>AVERAGE(C9:D9)/AVERAGE(C8:D8)*E8</f>
        <v>26.174803565323927</v>
      </c>
      <c r="G9">
        <v>13.766043227880452</v>
      </c>
      <c r="H9">
        <v>13.349783635598081</v>
      </c>
      <c r="J9">
        <v>16.660225224703293</v>
      </c>
      <c r="K9">
        <v>16.071721379005741</v>
      </c>
      <c r="N9">
        <v>2030</v>
      </c>
      <c r="O9">
        <f>1/C9</f>
        <v>6.0023198156843004E-2</v>
      </c>
      <c r="P9">
        <f t="shared" ref="P9" si="1">1/D9</f>
        <v>6.2221088607613974E-2</v>
      </c>
      <c r="Q9">
        <f t="shared" ref="Q9" si="2">1/E9</f>
        <v>3.8204680218681307E-2</v>
      </c>
    </row>
    <row r="10" spans="1:17" x14ac:dyDescent="0.35">
      <c r="N10" t="s">
        <v>23</v>
      </c>
      <c r="O10">
        <f>(O9-O8)/10</f>
        <v>-2.3996624074555141E-3</v>
      </c>
      <c r="P10">
        <f t="shared" ref="P10:Q10" si="3">(P9-P8)/10</f>
        <v>-2.4064650981734303E-3</v>
      </c>
      <c r="Q10">
        <f t="shared" si="3"/>
        <v>-1.5028247942459085E-3</v>
      </c>
    </row>
    <row r="12" spans="1:17" x14ac:dyDescent="0.35">
      <c r="A12" t="s">
        <v>25</v>
      </c>
      <c r="B12">
        <v>2020</v>
      </c>
      <c r="C12">
        <v>6.1418143450536231</v>
      </c>
      <c r="D12">
        <v>6.6620598318259745</v>
      </c>
      <c r="E12">
        <v>7.0786461062877297</v>
      </c>
      <c r="G12" t="s">
        <v>26</v>
      </c>
      <c r="J12" t="s">
        <v>27</v>
      </c>
      <c r="M12" t="s">
        <v>28</v>
      </c>
      <c r="N12">
        <v>2020</v>
      </c>
      <c r="O12">
        <f>1/C12</f>
        <v>0.16281833735423162</v>
      </c>
      <c r="P12">
        <f t="shared" ref="P12:Q12" si="4">1/D12</f>
        <v>0.15010372546082559</v>
      </c>
      <c r="Q12">
        <f t="shared" si="4"/>
        <v>0.14126995261307565</v>
      </c>
    </row>
    <row r="13" spans="1:17" x14ac:dyDescent="0.35">
      <c r="B13">
        <v>2030</v>
      </c>
      <c r="C13">
        <v>8.5923464236502962</v>
      </c>
      <c r="D13">
        <v>9.1541783391047478</v>
      </c>
      <c r="E13" s="1">
        <f>AVERAGE(C13:D13)/AVERAGE(C12:D12)*E12</f>
        <v>9.8111998506556439</v>
      </c>
      <c r="G13">
        <v>7.3145867627389043</v>
      </c>
      <c r="H13">
        <v>7.8941429251780271</v>
      </c>
      <c r="J13">
        <v>8.5923464236502962</v>
      </c>
      <c r="K13">
        <v>9.1541783391047478</v>
      </c>
      <c r="N13">
        <v>2030</v>
      </c>
      <c r="O13">
        <f>1/C13</f>
        <v>0.11638264458792257</v>
      </c>
      <c r="P13">
        <f t="shared" ref="P13" si="5">1/D13</f>
        <v>0.1092397332623735</v>
      </c>
      <c r="Q13">
        <f t="shared" ref="Q13" si="6">1/E13</f>
        <v>0.10192433292786039</v>
      </c>
    </row>
    <row r="14" spans="1:17" x14ac:dyDescent="0.35">
      <c r="N14" t="s">
        <v>23</v>
      </c>
      <c r="O14">
        <f>(O13-O12)/10</f>
        <v>-4.6435692766309059E-3</v>
      </c>
      <c r="P14">
        <f t="shared" ref="P14:Q14" si="7">(P13-P12)/10</f>
        <v>-4.086399219845209E-3</v>
      </c>
      <c r="Q14">
        <f t="shared" si="7"/>
        <v>-3.9345619685215256E-3</v>
      </c>
    </row>
    <row r="16" spans="1:17" x14ac:dyDescent="0.35">
      <c r="A16" t="s">
        <v>29</v>
      </c>
      <c r="B16">
        <v>2020</v>
      </c>
      <c r="C16">
        <v>536184.89060419961</v>
      </c>
      <c r="D16">
        <v>949388.79764263832</v>
      </c>
      <c r="E16">
        <v>324793.70622225001</v>
      </c>
      <c r="G16" t="s">
        <v>26</v>
      </c>
      <c r="J16" t="s">
        <v>27</v>
      </c>
    </row>
    <row r="17" spans="1:11" x14ac:dyDescent="0.35">
      <c r="B17">
        <v>2030</v>
      </c>
      <c r="C17">
        <v>184001.48216031818</v>
      </c>
      <c r="D17">
        <f>AVERAGE(C17,F17)</f>
        <v>236113.42006177179</v>
      </c>
      <c r="E17" s="1">
        <f>AVERAGE(C17,F17)/AVERAGE(C16:D16)*E16</f>
        <v>103243.82209700468</v>
      </c>
      <c r="F17">
        <v>288225.3579632254</v>
      </c>
      <c r="G17">
        <v>310221.98052650539</v>
      </c>
      <c r="H17">
        <v>534724.14964890725</v>
      </c>
      <c r="J17">
        <v>184001.48216031818</v>
      </c>
      <c r="K17">
        <v>288225.3579632254</v>
      </c>
    </row>
    <row r="18" spans="1:11" x14ac:dyDescent="0.35">
      <c r="B18" t="s">
        <v>23</v>
      </c>
      <c r="C18">
        <f>(C17-C16)/10</f>
        <v>-35218.340844388142</v>
      </c>
      <c r="D18">
        <f t="shared" ref="D18:E18" si="8">(D17-D16)/10</f>
        <v>-71327.537758086663</v>
      </c>
      <c r="E18">
        <f t="shared" si="8"/>
        <v>-22154.988412524533</v>
      </c>
    </row>
    <row r="19" spans="1:11" x14ac:dyDescent="0.35">
      <c r="B19" t="s">
        <v>37</v>
      </c>
      <c r="C19">
        <f>ABS(C17-C25)*0.5</f>
        <v>25307.592218178252</v>
      </c>
      <c r="D19">
        <f t="shared" ref="D19:E19" si="9">ABS(D17-D25)*0.5</f>
        <v>41263.76490266333</v>
      </c>
      <c r="E19">
        <f t="shared" si="9"/>
        <v>13300.164634214954</v>
      </c>
    </row>
    <row r="20" spans="1:11" x14ac:dyDescent="0.35">
      <c r="B20">
        <v>2035</v>
      </c>
      <c r="C20">
        <f>C17-C19</f>
        <v>158693.88994213991</v>
      </c>
      <c r="D20">
        <f t="shared" ref="D20:E20" si="10">D17-D19</f>
        <v>194849.65515910846</v>
      </c>
      <c r="E20">
        <f t="shared" si="10"/>
        <v>89943.657462789735</v>
      </c>
    </row>
    <row r="21" spans="1:11" x14ac:dyDescent="0.35">
      <c r="B21" t="s">
        <v>23</v>
      </c>
      <c r="C21">
        <f>(C20-C17)/5</f>
        <v>-5061.5184436356531</v>
      </c>
      <c r="D21">
        <f t="shared" ref="D21:E21" si="11">(D20-D17)/5</f>
        <v>-8252.7529805326667</v>
      </c>
      <c r="E21">
        <f t="shared" si="11"/>
        <v>-2660.0329268429896</v>
      </c>
    </row>
    <row r="24" spans="1:11" x14ac:dyDescent="0.35">
      <c r="A24" t="s">
        <v>30</v>
      </c>
      <c r="B24">
        <v>2020</v>
      </c>
      <c r="C24">
        <v>122338.01592068397</v>
      </c>
      <c r="D24">
        <v>143547.94883626094</v>
      </c>
      <c r="E24">
        <v>120303.42625468114</v>
      </c>
      <c r="G24" t="s">
        <v>26</v>
      </c>
      <c r="J24" t="s">
        <v>27</v>
      </c>
    </row>
    <row r="25" spans="1:11" x14ac:dyDescent="0.35">
      <c r="B25">
        <v>2030</v>
      </c>
      <c r="C25">
        <v>133386.29772396167</v>
      </c>
      <c r="D25">
        <v>153585.89025644513</v>
      </c>
      <c r="E25" s="1">
        <f>AVERAGE(C25:D25)/AVERAGE(C24:D24)*E24</f>
        <v>129844.15136543459</v>
      </c>
      <c r="G25">
        <v>126650.52214377839</v>
      </c>
      <c r="H25">
        <v>149447.37600335115</v>
      </c>
      <c r="J25">
        <v>133386.29772396167</v>
      </c>
      <c r="K25">
        <v>153585.89025644513</v>
      </c>
    </row>
    <row r="26" spans="1:11" x14ac:dyDescent="0.35">
      <c r="B26" t="s">
        <v>23</v>
      </c>
      <c r="C26">
        <f>(C25-C24)/10</f>
        <v>1104.82818032777</v>
      </c>
      <c r="D26">
        <f t="shared" ref="D26" si="12">(D25-D24)/10</f>
        <v>1003.7941420184186</v>
      </c>
      <c r="E26">
        <f t="shared" ref="E26" si="13">(E25-E24)/10</f>
        <v>954.07251107534535</v>
      </c>
    </row>
    <row r="28" spans="1:11" x14ac:dyDescent="0.35">
      <c r="A28" t="s">
        <v>31</v>
      </c>
      <c r="B28" t="s">
        <v>17</v>
      </c>
      <c r="C28" t="s">
        <v>18</v>
      </c>
    </row>
    <row r="29" spans="1:11" x14ac:dyDescent="0.35">
      <c r="B29" t="s">
        <v>32</v>
      </c>
      <c r="C29" t="s">
        <v>33</v>
      </c>
    </row>
    <row r="30" spans="1:11" x14ac:dyDescent="0.35">
      <c r="A30">
        <v>2020</v>
      </c>
      <c r="B30">
        <v>10.16</v>
      </c>
      <c r="C30">
        <v>0.41699999999999998</v>
      </c>
    </row>
    <row r="31" spans="1:11" x14ac:dyDescent="0.35">
      <c r="A31">
        <v>2050</v>
      </c>
      <c r="B31">
        <v>10.16</v>
      </c>
      <c r="C31">
        <v>0</v>
      </c>
    </row>
    <row r="32" spans="1:11" x14ac:dyDescent="0.35">
      <c r="A32" t="s">
        <v>23</v>
      </c>
      <c r="B32">
        <f>(B31-B30)/30</f>
        <v>0</v>
      </c>
      <c r="C32">
        <f>(C31-C30)/30</f>
        <v>-1.3899999999999999E-2</v>
      </c>
    </row>
    <row r="34" spans="1:5" x14ac:dyDescent="0.35">
      <c r="A34" t="s">
        <v>35</v>
      </c>
      <c r="C34" t="s">
        <v>12</v>
      </c>
      <c r="D34" t="s">
        <v>16</v>
      </c>
      <c r="E34" t="s">
        <v>14</v>
      </c>
    </row>
    <row r="35" spans="1:5" x14ac:dyDescent="0.35">
      <c r="A35" t="s">
        <v>36</v>
      </c>
      <c r="B35">
        <v>2020</v>
      </c>
      <c r="C35">
        <v>1</v>
      </c>
      <c r="D35">
        <v>1</v>
      </c>
      <c r="E35">
        <v>1</v>
      </c>
    </row>
    <row r="36" spans="1:5" x14ac:dyDescent="0.35">
      <c r="B36">
        <v>2030</v>
      </c>
      <c r="C36">
        <v>1</v>
      </c>
      <c r="D36">
        <v>1</v>
      </c>
      <c r="E36">
        <v>1</v>
      </c>
    </row>
    <row r="37" spans="1:5" x14ac:dyDescent="0.35">
      <c r="C37">
        <f>(C36-C35)/10</f>
        <v>0</v>
      </c>
      <c r="D37">
        <f t="shared" ref="D37:E37" si="14">(D36-D35)/10</f>
        <v>0</v>
      </c>
      <c r="E37">
        <f t="shared" si="1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F846-4A8C-4616-8C2C-D1D425D93C52}">
  <dimension ref="A1:M4"/>
  <sheetViews>
    <sheetView workbookViewId="0">
      <selection activeCell="I2" sqref="I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11</v>
      </c>
    </row>
    <row r="2" spans="1:13" x14ac:dyDescent="0.35">
      <c r="A2" t="s">
        <v>12</v>
      </c>
      <c r="B2">
        <f>input!C3</f>
        <v>90600</v>
      </c>
      <c r="C2" t="s">
        <v>13</v>
      </c>
      <c r="D2">
        <f>input!C4</f>
        <v>57328.849446294131</v>
      </c>
      <c r="E2">
        <f>input!C5</f>
        <v>36267.689987354242</v>
      </c>
      <c r="F2" t="s">
        <v>13</v>
      </c>
      <c r="G2">
        <v>7.0000000000000007E-2</v>
      </c>
      <c r="H2">
        <v>0.04</v>
      </c>
      <c r="I2">
        <v>10</v>
      </c>
      <c r="J2">
        <f>input!C6</f>
        <v>11354.774471870787</v>
      </c>
      <c r="K2">
        <f>J2*0.6</f>
        <v>6812.8646831224723</v>
      </c>
      <c r="L2">
        <v>0</v>
      </c>
      <c r="M2">
        <f>B2/10</f>
        <v>9060</v>
      </c>
    </row>
    <row r="3" spans="1:13" x14ac:dyDescent="0.35">
      <c r="A3" t="s">
        <v>16</v>
      </c>
      <c r="B3">
        <f>input!D3</f>
        <v>57600</v>
      </c>
      <c r="C3" t="s">
        <v>13</v>
      </c>
      <c r="D3">
        <f>input!D4</f>
        <v>87254.004011296405</v>
      </c>
      <c r="E3">
        <f>input!D5</f>
        <v>32832.273324082897</v>
      </c>
      <c r="F3" t="s">
        <v>13</v>
      </c>
      <c r="G3">
        <v>7.0000000000000007E-2</v>
      </c>
      <c r="H3">
        <v>7.0000000000000007E-2</v>
      </c>
      <c r="I3">
        <v>10</v>
      </c>
      <c r="J3">
        <f>input!D6</f>
        <v>21005.073827764416</v>
      </c>
      <c r="K3">
        <f t="shared" ref="K3:K4" si="0">J3*0.6</f>
        <v>12603.044296658649</v>
      </c>
      <c r="L3">
        <v>2121</v>
      </c>
      <c r="M3">
        <f t="shared" ref="M3:M4" si="1">B3/10</f>
        <v>5760</v>
      </c>
    </row>
    <row r="4" spans="1:13" x14ac:dyDescent="0.35">
      <c r="A4" t="s">
        <v>14</v>
      </c>
      <c r="B4">
        <f>input!E3</f>
        <v>6000</v>
      </c>
      <c r="C4" t="s">
        <v>13</v>
      </c>
      <c r="D4">
        <f>input!E4</f>
        <v>38786.121765003889</v>
      </c>
      <c r="E4">
        <f>input!E5</f>
        <v>10801.611455597653</v>
      </c>
      <c r="F4" t="s">
        <v>13</v>
      </c>
      <c r="G4">
        <v>0.03</v>
      </c>
      <c r="H4">
        <v>5.0000000000000001E-3</v>
      </c>
      <c r="I4">
        <v>12</v>
      </c>
      <c r="J4">
        <f>input!E6</f>
        <v>11354.774471870787</v>
      </c>
      <c r="K4">
        <f t="shared" si="0"/>
        <v>6812.8646831224723</v>
      </c>
      <c r="L4">
        <v>0</v>
      </c>
      <c r="M4">
        <f t="shared" si="1"/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80F6-CDD5-4054-BE3D-7BF77F7B810B}">
  <dimension ref="A1:C32"/>
  <sheetViews>
    <sheetView topLeftCell="A10" workbookViewId="0">
      <selection activeCell="E20" sqref="E20"/>
    </sheetView>
  </sheetViews>
  <sheetFormatPr defaultRowHeight="14.5" x14ac:dyDescent="0.35"/>
  <sheetData>
    <row r="1" spans="1:3" x14ac:dyDescent="0.35">
      <c r="A1" t="s">
        <v>15</v>
      </c>
      <c r="B1" t="s">
        <v>17</v>
      </c>
      <c r="C1" t="s">
        <v>18</v>
      </c>
    </row>
    <row r="2" spans="1:3" x14ac:dyDescent="0.35">
      <c r="A2">
        <v>2005</v>
      </c>
      <c r="B2" s="1">
        <f>input!B$30</f>
        <v>10.16</v>
      </c>
      <c r="C2" s="1">
        <f>input!C$30</f>
        <v>0.41699999999999998</v>
      </c>
    </row>
    <row r="3" spans="1:3" x14ac:dyDescent="0.35">
      <c r="A3">
        <v>2006</v>
      </c>
      <c r="B3" s="1">
        <f>input!B$30</f>
        <v>10.16</v>
      </c>
      <c r="C3" s="1">
        <f>input!C$30</f>
        <v>0.41699999999999998</v>
      </c>
    </row>
    <row r="4" spans="1:3" x14ac:dyDescent="0.35">
      <c r="A4">
        <v>2007</v>
      </c>
      <c r="B4" s="1">
        <f>input!B$30</f>
        <v>10.16</v>
      </c>
      <c r="C4" s="1">
        <f>input!C$30</f>
        <v>0.41699999999999998</v>
      </c>
    </row>
    <row r="5" spans="1:3" x14ac:dyDescent="0.35">
      <c r="A5">
        <v>2008</v>
      </c>
      <c r="B5" s="1">
        <f>input!B$30</f>
        <v>10.16</v>
      </c>
      <c r="C5" s="1">
        <f>input!C$30</f>
        <v>0.41699999999999998</v>
      </c>
    </row>
    <row r="6" spans="1:3" x14ac:dyDescent="0.35">
      <c r="A6">
        <v>2009</v>
      </c>
      <c r="B6" s="1">
        <f>input!B$30</f>
        <v>10.16</v>
      </c>
      <c r="C6" s="1">
        <f>input!C$30</f>
        <v>0.41699999999999998</v>
      </c>
    </row>
    <row r="7" spans="1:3" x14ac:dyDescent="0.35">
      <c r="A7">
        <v>2010</v>
      </c>
      <c r="B7" s="1">
        <f>input!B$30</f>
        <v>10.16</v>
      </c>
      <c r="C7" s="1">
        <f>input!C$30</f>
        <v>0.41699999999999998</v>
      </c>
    </row>
    <row r="8" spans="1:3" x14ac:dyDescent="0.35">
      <c r="A8">
        <v>2011</v>
      </c>
      <c r="B8" s="1">
        <f>input!B$30</f>
        <v>10.16</v>
      </c>
      <c r="C8" s="1">
        <f>input!C$30</f>
        <v>0.41699999999999998</v>
      </c>
    </row>
    <row r="9" spans="1:3" x14ac:dyDescent="0.35">
      <c r="A9">
        <v>2012</v>
      </c>
      <c r="B9" s="1">
        <f>input!B$30</f>
        <v>10.16</v>
      </c>
      <c r="C9" s="1">
        <f>input!C$30</f>
        <v>0.41699999999999998</v>
      </c>
    </row>
    <row r="10" spans="1:3" x14ac:dyDescent="0.35">
      <c r="A10">
        <v>2013</v>
      </c>
      <c r="B10" s="1">
        <f>input!B$30</f>
        <v>10.16</v>
      </c>
      <c r="C10" s="1">
        <f>input!C$30</f>
        <v>0.41699999999999998</v>
      </c>
    </row>
    <row r="11" spans="1:3" x14ac:dyDescent="0.35">
      <c r="A11">
        <v>2014</v>
      </c>
      <c r="B11" s="1">
        <f>input!B$30</f>
        <v>10.16</v>
      </c>
      <c r="C11" s="1">
        <f>input!C$30</f>
        <v>0.41699999999999998</v>
      </c>
    </row>
    <row r="12" spans="1:3" x14ac:dyDescent="0.35">
      <c r="A12">
        <v>2015</v>
      </c>
      <c r="B12" s="1">
        <f>input!B$30</f>
        <v>10.16</v>
      </c>
      <c r="C12" s="1">
        <f>input!C$30</f>
        <v>0.41699999999999998</v>
      </c>
    </row>
    <row r="13" spans="1:3" x14ac:dyDescent="0.35">
      <c r="A13">
        <v>2016</v>
      </c>
      <c r="B13" s="1">
        <f>input!B$30</f>
        <v>10.16</v>
      </c>
      <c r="C13" s="1">
        <f>input!C$30</f>
        <v>0.41699999999999998</v>
      </c>
    </row>
    <row r="14" spans="1:3" x14ac:dyDescent="0.35">
      <c r="A14">
        <v>2017</v>
      </c>
      <c r="B14" s="1">
        <f>input!B$30</f>
        <v>10.16</v>
      </c>
      <c r="C14" s="1">
        <f>input!C$30</f>
        <v>0.41699999999999998</v>
      </c>
    </row>
    <row r="15" spans="1:3" x14ac:dyDescent="0.35">
      <c r="A15">
        <v>2018</v>
      </c>
      <c r="B15" s="1">
        <f>input!B$30</f>
        <v>10.16</v>
      </c>
      <c r="C15" s="1">
        <f>input!C$30</f>
        <v>0.41699999999999998</v>
      </c>
    </row>
    <row r="16" spans="1:3" x14ac:dyDescent="0.35">
      <c r="A16">
        <v>2019</v>
      </c>
      <c r="B16" s="1">
        <f>input!B$30</f>
        <v>10.16</v>
      </c>
      <c r="C16" s="1">
        <f>input!C$30</f>
        <v>0.41699999999999998</v>
      </c>
    </row>
    <row r="17" spans="1:3" x14ac:dyDescent="0.35">
      <c r="A17">
        <v>2020</v>
      </c>
      <c r="B17" s="1">
        <f>input!B$30</f>
        <v>10.16</v>
      </c>
      <c r="C17" s="1">
        <f>input!C$30</f>
        <v>0.41699999999999998</v>
      </c>
    </row>
    <row r="18" spans="1:3" x14ac:dyDescent="0.35">
      <c r="A18">
        <v>2021</v>
      </c>
      <c r="B18" s="2">
        <f>B17+input!B$32</f>
        <v>10.16</v>
      </c>
      <c r="C18" s="2">
        <f>C17+input!C$32</f>
        <v>0.40309999999999996</v>
      </c>
    </row>
    <row r="19" spans="1:3" x14ac:dyDescent="0.35">
      <c r="A19">
        <v>2022</v>
      </c>
      <c r="B19" s="2">
        <f>B18+input!B$32</f>
        <v>10.16</v>
      </c>
      <c r="C19" s="2">
        <f>C18+input!C$32</f>
        <v>0.38919999999999993</v>
      </c>
    </row>
    <row r="20" spans="1:3" x14ac:dyDescent="0.35">
      <c r="A20">
        <v>2023</v>
      </c>
      <c r="B20" s="2">
        <f>B19+input!B$32</f>
        <v>10.16</v>
      </c>
      <c r="C20" s="2">
        <f>C19+input!C$32</f>
        <v>0.37529999999999991</v>
      </c>
    </row>
    <row r="21" spans="1:3" x14ac:dyDescent="0.35">
      <c r="A21">
        <v>2024</v>
      </c>
      <c r="B21" s="2">
        <f>B20+input!B$32</f>
        <v>10.16</v>
      </c>
      <c r="C21" s="2">
        <f>C20+input!C$32</f>
        <v>0.36139999999999989</v>
      </c>
    </row>
    <row r="22" spans="1:3" x14ac:dyDescent="0.35">
      <c r="A22">
        <v>2025</v>
      </c>
      <c r="B22" s="2">
        <f>B21+input!B$32</f>
        <v>10.16</v>
      </c>
      <c r="C22" s="2">
        <f>C21+input!C$32</f>
        <v>0.34749999999999986</v>
      </c>
    </row>
    <row r="23" spans="1:3" x14ac:dyDescent="0.35">
      <c r="A23">
        <v>2026</v>
      </c>
      <c r="B23" s="2">
        <f>B22+input!B$32</f>
        <v>10.16</v>
      </c>
      <c r="C23" s="2">
        <f>C22+input!C$32</f>
        <v>0.33359999999999984</v>
      </c>
    </row>
    <row r="24" spans="1:3" x14ac:dyDescent="0.35">
      <c r="A24">
        <v>2027</v>
      </c>
      <c r="B24" s="2">
        <f>B23+input!B$32</f>
        <v>10.16</v>
      </c>
      <c r="C24" s="2">
        <f>C23+input!C$32</f>
        <v>0.31969999999999982</v>
      </c>
    </row>
    <row r="25" spans="1:3" x14ac:dyDescent="0.35">
      <c r="A25">
        <v>2028</v>
      </c>
      <c r="B25" s="2">
        <f>B24+input!B$32</f>
        <v>10.16</v>
      </c>
      <c r="C25" s="2">
        <f>C24+input!C$32</f>
        <v>0.30579999999999979</v>
      </c>
    </row>
    <row r="26" spans="1:3" x14ac:dyDescent="0.35">
      <c r="A26">
        <v>2029</v>
      </c>
      <c r="B26" s="2">
        <f>B25+input!B$32</f>
        <v>10.16</v>
      </c>
      <c r="C26" s="2">
        <f>C25+input!C$32</f>
        <v>0.29189999999999977</v>
      </c>
    </row>
    <row r="27" spans="1:3" x14ac:dyDescent="0.35">
      <c r="A27">
        <v>2030</v>
      </c>
      <c r="B27" s="2">
        <f>B26+input!B$32</f>
        <v>10.16</v>
      </c>
      <c r="C27" s="2">
        <f>C26+input!C$32</f>
        <v>0.27799999999999975</v>
      </c>
    </row>
    <row r="28" spans="1:3" x14ac:dyDescent="0.35">
      <c r="A28">
        <v>2031</v>
      </c>
      <c r="B28" s="2">
        <f>B27+input!B$32</f>
        <v>10.16</v>
      </c>
      <c r="C28" s="2">
        <f>C27+input!C$32</f>
        <v>0.26409999999999972</v>
      </c>
    </row>
    <row r="29" spans="1:3" x14ac:dyDescent="0.35">
      <c r="A29">
        <v>2032</v>
      </c>
      <c r="B29" s="2">
        <f>B28+input!B$32</f>
        <v>10.16</v>
      </c>
      <c r="C29" s="2">
        <f>C28+input!C$32</f>
        <v>0.2501999999999997</v>
      </c>
    </row>
    <row r="30" spans="1:3" x14ac:dyDescent="0.35">
      <c r="A30">
        <v>2033</v>
      </c>
      <c r="B30" s="2">
        <f>B29+input!B$32</f>
        <v>10.16</v>
      </c>
      <c r="C30" s="2">
        <f>C29+input!C$32</f>
        <v>0.2362999999999997</v>
      </c>
    </row>
    <row r="31" spans="1:3" x14ac:dyDescent="0.35">
      <c r="A31">
        <v>2034</v>
      </c>
      <c r="B31" s="2">
        <f>B30+input!B$32</f>
        <v>10.16</v>
      </c>
      <c r="C31" s="2">
        <f>C30+input!C$32</f>
        <v>0.22239999999999971</v>
      </c>
    </row>
    <row r="32" spans="1:3" x14ac:dyDescent="0.35">
      <c r="A32">
        <v>2035</v>
      </c>
      <c r="B32" s="2">
        <f>B31+input!B$32</f>
        <v>10.16</v>
      </c>
      <c r="C32" s="2">
        <f>C31+input!C$32</f>
        <v>0.20849999999999971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885C-EF0F-4612-818D-DE45543EC7CE}">
  <dimension ref="A1:D32"/>
  <sheetViews>
    <sheetView workbookViewId="0">
      <selection activeCell="H36" sqref="H36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16</v>
      </c>
      <c r="D1" t="s">
        <v>14</v>
      </c>
    </row>
    <row r="2" spans="1:4" x14ac:dyDescent="0.35">
      <c r="A2">
        <v>2005</v>
      </c>
      <c r="B2">
        <v>2.3996885780000001</v>
      </c>
      <c r="C2">
        <v>8.3450929330000001</v>
      </c>
      <c r="D2">
        <v>0.76552172299999999</v>
      </c>
    </row>
    <row r="3" spans="1:4" x14ac:dyDescent="0.35">
      <c r="A3">
        <v>2006</v>
      </c>
      <c r="B3">
        <v>2.3996885780000001</v>
      </c>
      <c r="C3">
        <v>8.3450929330000001</v>
      </c>
      <c r="D3">
        <v>0.76552172299999999</v>
      </c>
    </row>
    <row r="4" spans="1:4" x14ac:dyDescent="0.35">
      <c r="A4">
        <v>2007</v>
      </c>
      <c r="B4">
        <v>2.3996885780000001</v>
      </c>
      <c r="C4">
        <v>8.3450929330000001</v>
      </c>
      <c r="D4">
        <v>0.76552172299999999</v>
      </c>
    </row>
    <row r="5" spans="1:4" x14ac:dyDescent="0.35">
      <c r="A5">
        <v>2008</v>
      </c>
      <c r="B5">
        <v>2.3996885780000001</v>
      </c>
      <c r="C5">
        <v>8.3450929330000001</v>
      </c>
      <c r="D5">
        <v>0.76552172299999999</v>
      </c>
    </row>
    <row r="6" spans="1:4" x14ac:dyDescent="0.35">
      <c r="A6">
        <v>2009</v>
      </c>
      <c r="B6">
        <v>2.3996885780000001</v>
      </c>
      <c r="C6">
        <v>8.3450929330000001</v>
      </c>
      <c r="D6">
        <v>0.76552172299999999</v>
      </c>
    </row>
    <row r="7" spans="1:4" x14ac:dyDescent="0.35">
      <c r="A7">
        <v>2010</v>
      </c>
      <c r="B7">
        <v>2.3996885780000001</v>
      </c>
      <c r="C7">
        <v>8.3450929330000001</v>
      </c>
      <c r="D7">
        <v>0.76552172299999999</v>
      </c>
    </row>
    <row r="8" spans="1:4" x14ac:dyDescent="0.35">
      <c r="A8">
        <v>2011</v>
      </c>
      <c r="B8">
        <v>2.3996885780000001</v>
      </c>
      <c r="C8">
        <v>8.3450929330000001</v>
      </c>
      <c r="D8">
        <v>0.76552172299999999</v>
      </c>
    </row>
    <row r="9" spans="1:4" x14ac:dyDescent="0.35">
      <c r="A9">
        <v>2012</v>
      </c>
      <c r="B9">
        <v>2.3996885780000001</v>
      </c>
      <c r="C9">
        <v>8.3450929330000001</v>
      </c>
      <c r="D9">
        <v>0.76552172299999999</v>
      </c>
    </row>
    <row r="10" spans="1:4" x14ac:dyDescent="0.35">
      <c r="A10">
        <v>2013</v>
      </c>
      <c r="B10">
        <v>2.3996885780000001</v>
      </c>
      <c r="C10">
        <v>8.3450929330000001</v>
      </c>
      <c r="D10">
        <v>0.76552172299999999</v>
      </c>
    </row>
    <row r="11" spans="1:4" x14ac:dyDescent="0.35">
      <c r="A11">
        <v>2014</v>
      </c>
      <c r="B11">
        <v>2.3996885780000001</v>
      </c>
      <c r="C11">
        <v>8.3450929330000001</v>
      </c>
      <c r="D11">
        <v>0.76552172299999999</v>
      </c>
    </row>
    <row r="12" spans="1:4" x14ac:dyDescent="0.35">
      <c r="A12">
        <v>2015</v>
      </c>
      <c r="B12">
        <v>2.3996885780000001</v>
      </c>
      <c r="C12">
        <v>8.3450929330000001</v>
      </c>
      <c r="D12">
        <v>0.76552172299999999</v>
      </c>
    </row>
    <row r="13" spans="1:4" x14ac:dyDescent="0.35">
      <c r="A13">
        <v>2016</v>
      </c>
      <c r="B13">
        <v>2.3996885780000001</v>
      </c>
      <c r="C13">
        <v>8.3450929330000001</v>
      </c>
      <c r="D13">
        <v>0.76552172299999999</v>
      </c>
    </row>
    <row r="14" spans="1:4" x14ac:dyDescent="0.35">
      <c r="A14">
        <v>2017</v>
      </c>
      <c r="B14">
        <v>2.3996885780000001</v>
      </c>
      <c r="C14">
        <v>8.3450929330000001</v>
      </c>
      <c r="D14">
        <v>0.76552172299999999</v>
      </c>
    </row>
    <row r="15" spans="1:4" x14ac:dyDescent="0.35">
      <c r="A15">
        <v>2018</v>
      </c>
      <c r="B15">
        <v>2.3996885780000001</v>
      </c>
      <c r="C15">
        <v>8.3450929330000001</v>
      </c>
      <c r="D15">
        <v>0.76552172299999999</v>
      </c>
    </row>
    <row r="16" spans="1:4" x14ac:dyDescent="0.35">
      <c r="A16">
        <v>2019</v>
      </c>
      <c r="B16">
        <v>2.3996885780000001</v>
      </c>
      <c r="C16">
        <v>8.3450929330000001</v>
      </c>
      <c r="D16">
        <v>0.76552172299999999</v>
      </c>
    </row>
    <row r="17" spans="1:4" x14ac:dyDescent="0.35">
      <c r="A17">
        <v>2020</v>
      </c>
      <c r="B17">
        <v>2.3996885780000001</v>
      </c>
      <c r="C17">
        <v>8.3450929330000001</v>
      </c>
      <c r="D17">
        <v>0.76552172299999999</v>
      </c>
    </row>
    <row r="18" spans="1:4" x14ac:dyDescent="0.35">
      <c r="A18">
        <v>2021</v>
      </c>
      <c r="B18">
        <v>2.3996885780000001</v>
      </c>
      <c r="C18">
        <v>8.3450929330000001</v>
      </c>
      <c r="D18">
        <v>0.76552172299999999</v>
      </c>
    </row>
    <row r="19" spans="1:4" x14ac:dyDescent="0.35">
      <c r="A19">
        <v>2022</v>
      </c>
      <c r="B19">
        <v>2.3996885780000001</v>
      </c>
      <c r="C19">
        <v>8.3450929330000001</v>
      </c>
      <c r="D19">
        <v>0.76552172299999999</v>
      </c>
    </row>
    <row r="20" spans="1:4" x14ac:dyDescent="0.35">
      <c r="A20">
        <v>2023</v>
      </c>
      <c r="B20">
        <v>2.3996885780000001</v>
      </c>
      <c r="C20">
        <v>8.3450929330000001</v>
      </c>
      <c r="D20">
        <v>0.76552172299999999</v>
      </c>
    </row>
    <row r="21" spans="1:4" x14ac:dyDescent="0.35">
      <c r="A21">
        <v>2024</v>
      </c>
      <c r="B21">
        <v>2.3996885780000001</v>
      </c>
      <c r="C21">
        <v>8.3450929330000001</v>
      </c>
      <c r="D21">
        <v>0.76552172299999999</v>
      </c>
    </row>
    <row r="22" spans="1:4" x14ac:dyDescent="0.35">
      <c r="A22">
        <v>2025</v>
      </c>
      <c r="B22">
        <v>2.3996885780000001</v>
      </c>
      <c r="C22">
        <v>8.3450929330000001</v>
      </c>
      <c r="D22">
        <v>0.76552172299999999</v>
      </c>
    </row>
    <row r="23" spans="1:4" x14ac:dyDescent="0.35">
      <c r="A23">
        <v>2026</v>
      </c>
      <c r="B23">
        <v>2.3996885780000001</v>
      </c>
      <c r="C23">
        <v>8.3450929330000001</v>
      </c>
      <c r="D23">
        <v>0.76552172299999999</v>
      </c>
    </row>
    <row r="24" spans="1:4" x14ac:dyDescent="0.35">
      <c r="A24">
        <v>2027</v>
      </c>
      <c r="B24">
        <v>2.3996885780000001</v>
      </c>
      <c r="C24">
        <v>8.3450929330000001</v>
      </c>
      <c r="D24">
        <v>0.76552172299999999</v>
      </c>
    </row>
    <row r="25" spans="1:4" x14ac:dyDescent="0.35">
      <c r="A25">
        <v>2028</v>
      </c>
      <c r="B25">
        <v>2.3996885780000001</v>
      </c>
      <c r="C25">
        <v>8.3450929330000001</v>
      </c>
      <c r="D25">
        <v>0.76552172299999999</v>
      </c>
    </row>
    <row r="26" spans="1:4" x14ac:dyDescent="0.35">
      <c r="A26">
        <v>2029</v>
      </c>
      <c r="B26">
        <v>2.3996885780000001</v>
      </c>
      <c r="C26">
        <v>8.3450929330000001</v>
      </c>
      <c r="D26">
        <v>0.76552172299999999</v>
      </c>
    </row>
    <row r="27" spans="1:4" x14ac:dyDescent="0.35">
      <c r="A27">
        <v>2030</v>
      </c>
      <c r="B27">
        <v>2.3996885780000001</v>
      </c>
      <c r="C27">
        <v>8.3450929330000001</v>
      </c>
      <c r="D27">
        <v>0.76552172299999999</v>
      </c>
    </row>
    <row r="28" spans="1:4" x14ac:dyDescent="0.35">
      <c r="A28">
        <v>2031</v>
      </c>
      <c r="B28">
        <v>2.3996885780000001</v>
      </c>
      <c r="C28">
        <v>8.3450929330000001</v>
      </c>
      <c r="D28">
        <v>0.76552172299999999</v>
      </c>
    </row>
    <row r="29" spans="1:4" x14ac:dyDescent="0.35">
      <c r="A29">
        <v>2032</v>
      </c>
      <c r="B29">
        <v>2.3996885780000001</v>
      </c>
      <c r="C29">
        <v>8.3450929330000001</v>
      </c>
      <c r="D29">
        <v>0.76552172299999999</v>
      </c>
    </row>
    <row r="30" spans="1:4" x14ac:dyDescent="0.35">
      <c r="A30">
        <v>2033</v>
      </c>
      <c r="B30">
        <v>2.3996885780000001</v>
      </c>
      <c r="C30">
        <v>8.3450929330000001</v>
      </c>
      <c r="D30">
        <v>0.76552172299999999</v>
      </c>
    </row>
    <row r="31" spans="1:4" x14ac:dyDescent="0.35">
      <c r="A31">
        <v>2034</v>
      </c>
      <c r="B31">
        <v>2.3996885780000001</v>
      </c>
      <c r="C31">
        <v>8.3450929330000001</v>
      </c>
      <c r="D31">
        <v>0.76552172299999999</v>
      </c>
    </row>
    <row r="32" spans="1:4" x14ac:dyDescent="0.35">
      <c r="A32">
        <v>2035</v>
      </c>
      <c r="B32">
        <v>2.3996885780000001</v>
      </c>
      <c r="C32">
        <v>8.3450929330000001</v>
      </c>
      <c r="D32">
        <v>0.76552172299999999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C3D7-49B7-4C10-9324-9513F347DFE5}">
  <dimension ref="A1:C32"/>
  <sheetViews>
    <sheetView workbookViewId="0">
      <selection sqref="A1:C32"/>
    </sheetView>
  </sheetViews>
  <sheetFormatPr defaultRowHeight="14.5" x14ac:dyDescent="0.35"/>
  <sheetData>
    <row r="1" spans="1:3" x14ac:dyDescent="0.35">
      <c r="A1" t="s">
        <v>15</v>
      </c>
      <c r="B1" t="s">
        <v>17</v>
      </c>
      <c r="C1" t="s">
        <v>18</v>
      </c>
    </row>
    <row r="2" spans="1:3" x14ac:dyDescent="0.35">
      <c r="A2">
        <v>2005</v>
      </c>
      <c r="B2">
        <v>2.9344049999999999</v>
      </c>
      <c r="C2">
        <v>4.3907094129999997</v>
      </c>
    </row>
    <row r="3" spans="1:3" x14ac:dyDescent="0.35">
      <c r="A3">
        <v>2006</v>
      </c>
      <c r="B3">
        <v>2.9344049999999999</v>
      </c>
      <c r="C3">
        <v>4.3907094129999997</v>
      </c>
    </row>
    <row r="4" spans="1:3" x14ac:dyDescent="0.35">
      <c r="A4">
        <v>2007</v>
      </c>
      <c r="B4">
        <v>2.9344049999999999</v>
      </c>
      <c r="C4">
        <v>4.3907094129999997</v>
      </c>
    </row>
    <row r="5" spans="1:3" x14ac:dyDescent="0.35">
      <c r="A5">
        <v>2008</v>
      </c>
      <c r="B5">
        <v>2.9344049999999999</v>
      </c>
      <c r="C5">
        <v>4.3907094129999997</v>
      </c>
    </row>
    <row r="6" spans="1:3" x14ac:dyDescent="0.35">
      <c r="A6">
        <v>2009</v>
      </c>
      <c r="B6">
        <v>2.9344049999999999</v>
      </c>
      <c r="C6">
        <v>4.3907094129999997</v>
      </c>
    </row>
    <row r="7" spans="1:3" x14ac:dyDescent="0.35">
      <c r="A7">
        <v>2010</v>
      </c>
      <c r="B7">
        <v>2.9344049999999999</v>
      </c>
      <c r="C7">
        <v>4.3907094129999997</v>
      </c>
    </row>
    <row r="8" spans="1:3" x14ac:dyDescent="0.35">
      <c r="A8">
        <v>2011</v>
      </c>
      <c r="B8">
        <v>2.9344049999999999</v>
      </c>
      <c r="C8">
        <v>4.3907094129999997</v>
      </c>
    </row>
    <row r="9" spans="1:3" x14ac:dyDescent="0.35">
      <c r="A9">
        <v>2012</v>
      </c>
      <c r="B9">
        <v>2.9344049999999999</v>
      </c>
      <c r="C9">
        <v>4.3907094129999997</v>
      </c>
    </row>
    <row r="10" spans="1:3" x14ac:dyDescent="0.35">
      <c r="A10">
        <v>2013</v>
      </c>
      <c r="B10">
        <v>2.9344049999999999</v>
      </c>
      <c r="C10">
        <v>4.3907094129999997</v>
      </c>
    </row>
    <row r="11" spans="1:3" x14ac:dyDescent="0.35">
      <c r="A11">
        <v>2014</v>
      </c>
      <c r="B11">
        <v>2.9344049999999999</v>
      </c>
      <c r="C11">
        <v>4.3907094129999997</v>
      </c>
    </row>
    <row r="12" spans="1:3" x14ac:dyDescent="0.35">
      <c r="A12">
        <v>2015</v>
      </c>
      <c r="B12">
        <v>2.9344049999999999</v>
      </c>
      <c r="C12">
        <v>4.3907094129999997</v>
      </c>
    </row>
    <row r="13" spans="1:3" x14ac:dyDescent="0.35">
      <c r="A13">
        <v>2016</v>
      </c>
      <c r="B13">
        <v>2.9344049999999999</v>
      </c>
      <c r="C13">
        <v>4.3907094129999997</v>
      </c>
    </row>
    <row r="14" spans="1:3" x14ac:dyDescent="0.35">
      <c r="A14">
        <v>2017</v>
      </c>
      <c r="B14">
        <v>2.9344049999999999</v>
      </c>
      <c r="C14">
        <v>4.3907094129999997</v>
      </c>
    </row>
    <row r="15" spans="1:3" x14ac:dyDescent="0.35">
      <c r="A15">
        <v>2018</v>
      </c>
      <c r="B15">
        <v>2.9344049999999999</v>
      </c>
      <c r="C15">
        <v>4.3907094129999997</v>
      </c>
    </row>
    <row r="16" spans="1:3" x14ac:dyDescent="0.35">
      <c r="A16">
        <v>2019</v>
      </c>
      <c r="B16">
        <v>2.9344049999999999</v>
      </c>
      <c r="C16">
        <v>4.3907094129999997</v>
      </c>
    </row>
    <row r="17" spans="1:3" x14ac:dyDescent="0.35">
      <c r="A17">
        <v>2020</v>
      </c>
      <c r="B17">
        <v>2.9344049999999999</v>
      </c>
      <c r="C17">
        <v>4.3907094129999997</v>
      </c>
    </row>
    <row r="18" spans="1:3" x14ac:dyDescent="0.35">
      <c r="A18">
        <v>2021</v>
      </c>
      <c r="B18">
        <v>2.9344049999999999</v>
      </c>
      <c r="C18">
        <v>4.3907094129999997</v>
      </c>
    </row>
    <row r="19" spans="1:3" x14ac:dyDescent="0.35">
      <c r="A19">
        <v>2022</v>
      </c>
      <c r="B19">
        <v>2.9344049999999999</v>
      </c>
      <c r="C19">
        <v>4.3907094129999997</v>
      </c>
    </row>
    <row r="20" spans="1:3" x14ac:dyDescent="0.35">
      <c r="A20">
        <v>2023</v>
      </c>
      <c r="B20">
        <v>2.9344049999999999</v>
      </c>
      <c r="C20">
        <v>4.3907094129999997</v>
      </c>
    </row>
    <row r="21" spans="1:3" x14ac:dyDescent="0.35">
      <c r="A21">
        <v>2024</v>
      </c>
      <c r="B21">
        <v>2.9344049999999999</v>
      </c>
      <c r="C21">
        <v>4.3907094129999997</v>
      </c>
    </row>
    <row r="22" spans="1:3" x14ac:dyDescent="0.35">
      <c r="A22">
        <v>2025</v>
      </c>
      <c r="B22">
        <v>2.9344049999999999</v>
      </c>
      <c r="C22">
        <v>4.3907094129999997</v>
      </c>
    </row>
    <row r="23" spans="1:3" x14ac:dyDescent="0.35">
      <c r="A23">
        <v>2026</v>
      </c>
      <c r="B23">
        <v>2.9344049999999999</v>
      </c>
      <c r="C23">
        <v>4.3907094129999997</v>
      </c>
    </row>
    <row r="24" spans="1:3" x14ac:dyDescent="0.35">
      <c r="A24">
        <v>2027</v>
      </c>
      <c r="B24">
        <v>2.9344049999999999</v>
      </c>
      <c r="C24">
        <v>4.3907094129999997</v>
      </c>
    </row>
    <row r="25" spans="1:3" x14ac:dyDescent="0.35">
      <c r="A25">
        <v>2028</v>
      </c>
      <c r="B25">
        <v>2.9344049999999999</v>
      </c>
      <c r="C25">
        <v>4.3907094129999997</v>
      </c>
    </row>
    <row r="26" spans="1:3" x14ac:dyDescent="0.35">
      <c r="A26">
        <v>2029</v>
      </c>
      <c r="B26">
        <v>2.9344049999999999</v>
      </c>
      <c r="C26">
        <v>4.3907094129999997</v>
      </c>
    </row>
    <row r="27" spans="1:3" x14ac:dyDescent="0.35">
      <c r="A27">
        <v>2030</v>
      </c>
      <c r="B27">
        <v>2.9344049999999999</v>
      </c>
      <c r="C27">
        <v>4.3907094129999997</v>
      </c>
    </row>
    <row r="28" spans="1:3" x14ac:dyDescent="0.35">
      <c r="A28">
        <v>2031</v>
      </c>
      <c r="B28">
        <v>2.9344049999999999</v>
      </c>
      <c r="C28">
        <v>4.3907094129999997</v>
      </c>
    </row>
    <row r="29" spans="1:3" x14ac:dyDescent="0.35">
      <c r="A29">
        <v>2032</v>
      </c>
      <c r="B29">
        <v>2.9344049999999999</v>
      </c>
      <c r="C29">
        <v>4.3907094129999997</v>
      </c>
    </row>
    <row r="30" spans="1:3" x14ac:dyDescent="0.35">
      <c r="A30">
        <v>2033</v>
      </c>
      <c r="B30">
        <v>2.9344049999999999</v>
      </c>
      <c r="C30">
        <v>4.3907094129999997</v>
      </c>
    </row>
    <row r="31" spans="1:3" x14ac:dyDescent="0.35">
      <c r="A31">
        <v>2034</v>
      </c>
      <c r="B31">
        <v>2.9344049999999999</v>
      </c>
      <c r="C31">
        <v>4.3907094129999997</v>
      </c>
    </row>
    <row r="32" spans="1:3" x14ac:dyDescent="0.35">
      <c r="A32">
        <v>2035</v>
      </c>
      <c r="B32">
        <v>2.9344049999999999</v>
      </c>
      <c r="C32">
        <v>4.3907094129999997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A8B2-7049-4B03-9173-0BEC5669BA96}">
  <dimension ref="A1:D32"/>
  <sheetViews>
    <sheetView workbookViewId="0">
      <selection activeCell="G19" sqref="G19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16</v>
      </c>
      <c r="D1" t="s">
        <v>14</v>
      </c>
    </row>
    <row r="2" spans="1:4" x14ac:dyDescent="0.35">
      <c r="A2">
        <v>2005</v>
      </c>
      <c r="B2" s="1">
        <f>input!O$8</f>
        <v>8.4019822231398145E-2</v>
      </c>
      <c r="C2" s="1">
        <f>input!P$8</f>
        <v>8.6285739589348279E-2</v>
      </c>
      <c r="D2" s="1">
        <f>input!Q$8</f>
        <v>5.3232928161140391E-2</v>
      </c>
    </row>
    <row r="3" spans="1:4" x14ac:dyDescent="0.35">
      <c r="A3">
        <v>2006</v>
      </c>
      <c r="B3" s="1">
        <f>input!O$8</f>
        <v>8.4019822231398145E-2</v>
      </c>
      <c r="C3" s="1">
        <f>input!P$8</f>
        <v>8.6285739589348279E-2</v>
      </c>
      <c r="D3" s="1">
        <f>input!Q$8</f>
        <v>5.3232928161140391E-2</v>
      </c>
    </row>
    <row r="4" spans="1:4" x14ac:dyDescent="0.35">
      <c r="A4">
        <v>2007</v>
      </c>
      <c r="B4" s="1">
        <f>input!O$8</f>
        <v>8.4019822231398145E-2</v>
      </c>
      <c r="C4" s="1">
        <f>input!P$8</f>
        <v>8.6285739589348279E-2</v>
      </c>
      <c r="D4" s="1">
        <f>input!Q$8</f>
        <v>5.3232928161140391E-2</v>
      </c>
    </row>
    <row r="5" spans="1:4" x14ac:dyDescent="0.35">
      <c r="A5">
        <v>2008</v>
      </c>
      <c r="B5" s="1">
        <f>input!O$8</f>
        <v>8.4019822231398145E-2</v>
      </c>
      <c r="C5" s="1">
        <f>input!P$8</f>
        <v>8.6285739589348279E-2</v>
      </c>
      <c r="D5" s="1">
        <f>input!Q$8</f>
        <v>5.3232928161140391E-2</v>
      </c>
    </row>
    <row r="6" spans="1:4" x14ac:dyDescent="0.35">
      <c r="A6">
        <v>2009</v>
      </c>
      <c r="B6" s="1">
        <f>input!O$8</f>
        <v>8.4019822231398145E-2</v>
      </c>
      <c r="C6" s="1">
        <f>input!P$8</f>
        <v>8.6285739589348279E-2</v>
      </c>
      <c r="D6" s="1">
        <f>input!Q$8</f>
        <v>5.3232928161140391E-2</v>
      </c>
    </row>
    <row r="7" spans="1:4" x14ac:dyDescent="0.35">
      <c r="A7">
        <v>2010</v>
      </c>
      <c r="B7" s="1">
        <f>input!O$8</f>
        <v>8.4019822231398145E-2</v>
      </c>
      <c r="C7" s="1">
        <f>input!P$8</f>
        <v>8.6285739589348279E-2</v>
      </c>
      <c r="D7" s="1">
        <f>input!Q$8</f>
        <v>5.3232928161140391E-2</v>
      </c>
    </row>
    <row r="8" spans="1:4" x14ac:dyDescent="0.35">
      <c r="A8">
        <v>2011</v>
      </c>
      <c r="B8" s="1">
        <f>input!O$8</f>
        <v>8.4019822231398145E-2</v>
      </c>
      <c r="C8" s="1">
        <f>input!P$8</f>
        <v>8.6285739589348279E-2</v>
      </c>
      <c r="D8" s="1">
        <f>input!Q$8</f>
        <v>5.3232928161140391E-2</v>
      </c>
    </row>
    <row r="9" spans="1:4" x14ac:dyDescent="0.35">
      <c r="A9">
        <v>2012</v>
      </c>
      <c r="B9" s="1">
        <f>input!O$8</f>
        <v>8.4019822231398145E-2</v>
      </c>
      <c r="C9" s="1">
        <f>input!P$8</f>
        <v>8.6285739589348279E-2</v>
      </c>
      <c r="D9" s="1">
        <f>input!Q$8</f>
        <v>5.3232928161140391E-2</v>
      </c>
    </row>
    <row r="10" spans="1:4" x14ac:dyDescent="0.35">
      <c r="A10">
        <v>2013</v>
      </c>
      <c r="B10" s="1">
        <f>input!O$8</f>
        <v>8.4019822231398145E-2</v>
      </c>
      <c r="C10" s="1">
        <f>input!P$8</f>
        <v>8.6285739589348279E-2</v>
      </c>
      <c r="D10" s="1">
        <f>input!Q$8</f>
        <v>5.3232928161140391E-2</v>
      </c>
    </row>
    <row r="11" spans="1:4" x14ac:dyDescent="0.35">
      <c r="A11">
        <v>2014</v>
      </c>
      <c r="B11" s="1">
        <f>input!O$8</f>
        <v>8.4019822231398145E-2</v>
      </c>
      <c r="C11" s="1">
        <f>input!P$8</f>
        <v>8.6285739589348279E-2</v>
      </c>
      <c r="D11" s="1">
        <f>input!Q$8</f>
        <v>5.3232928161140391E-2</v>
      </c>
    </row>
    <row r="12" spans="1:4" x14ac:dyDescent="0.35">
      <c r="A12">
        <v>2015</v>
      </c>
      <c r="B12" s="1">
        <f>input!O$8</f>
        <v>8.4019822231398145E-2</v>
      </c>
      <c r="C12" s="1">
        <f>input!P$8</f>
        <v>8.6285739589348279E-2</v>
      </c>
      <c r="D12" s="1">
        <f>input!Q$8</f>
        <v>5.3232928161140391E-2</v>
      </c>
    </row>
    <row r="13" spans="1:4" x14ac:dyDescent="0.35">
      <c r="A13">
        <v>2016</v>
      </c>
      <c r="B13" s="1">
        <f>input!O$8</f>
        <v>8.4019822231398145E-2</v>
      </c>
      <c r="C13" s="1">
        <f>input!P$8</f>
        <v>8.6285739589348279E-2</v>
      </c>
      <c r="D13" s="1">
        <f>input!Q$8</f>
        <v>5.3232928161140391E-2</v>
      </c>
    </row>
    <row r="14" spans="1:4" x14ac:dyDescent="0.35">
      <c r="A14">
        <v>2017</v>
      </c>
      <c r="B14" s="1">
        <f>input!O$8</f>
        <v>8.4019822231398145E-2</v>
      </c>
      <c r="C14" s="1">
        <f>input!P$8</f>
        <v>8.6285739589348279E-2</v>
      </c>
      <c r="D14" s="1">
        <f>input!Q$8</f>
        <v>5.3232928161140391E-2</v>
      </c>
    </row>
    <row r="15" spans="1:4" x14ac:dyDescent="0.35">
      <c r="A15">
        <v>2018</v>
      </c>
      <c r="B15" s="1">
        <f>input!O$8</f>
        <v>8.4019822231398145E-2</v>
      </c>
      <c r="C15" s="1">
        <f>input!P$8</f>
        <v>8.6285739589348279E-2</v>
      </c>
      <c r="D15" s="1">
        <f>input!Q$8</f>
        <v>5.3232928161140391E-2</v>
      </c>
    </row>
    <row r="16" spans="1:4" x14ac:dyDescent="0.35">
      <c r="A16">
        <v>2019</v>
      </c>
      <c r="B16" s="1">
        <f>input!O$8</f>
        <v>8.4019822231398145E-2</v>
      </c>
      <c r="C16" s="1">
        <f>input!P$8</f>
        <v>8.6285739589348279E-2</v>
      </c>
      <c r="D16" s="1">
        <f>input!Q$8</f>
        <v>5.3232928161140391E-2</v>
      </c>
    </row>
    <row r="17" spans="1:4" x14ac:dyDescent="0.35">
      <c r="A17">
        <v>2020</v>
      </c>
      <c r="B17" s="1">
        <f>input!O$8</f>
        <v>8.4019822231398145E-2</v>
      </c>
      <c r="C17" s="1">
        <f>input!P$8</f>
        <v>8.6285739589348279E-2</v>
      </c>
      <c r="D17" s="1">
        <f>input!Q$8</f>
        <v>5.3232928161140391E-2</v>
      </c>
    </row>
    <row r="18" spans="1:4" x14ac:dyDescent="0.35">
      <c r="A18">
        <v>2021</v>
      </c>
      <c r="B18" s="2">
        <f>B17+input!O$10</f>
        <v>8.1620159823942634E-2</v>
      </c>
      <c r="C18" s="2">
        <f>C17+input!P$10</f>
        <v>8.3879274491174854E-2</v>
      </c>
      <c r="D18" s="2">
        <f>D17+input!Q$10</f>
        <v>5.1730103366894487E-2</v>
      </c>
    </row>
    <row r="19" spans="1:4" x14ac:dyDescent="0.35">
      <c r="A19">
        <v>2022</v>
      </c>
      <c r="B19" s="2">
        <f>B18+input!O$10</f>
        <v>7.9220497416487123E-2</v>
      </c>
      <c r="C19" s="2">
        <f>C18+input!P$10</f>
        <v>8.147280939300143E-2</v>
      </c>
      <c r="D19" s="2">
        <f>D18+input!Q$10</f>
        <v>5.0227278572648582E-2</v>
      </c>
    </row>
    <row r="20" spans="1:4" x14ac:dyDescent="0.35">
      <c r="A20">
        <v>2023</v>
      </c>
      <c r="B20" s="2">
        <f>B19+input!O$10</f>
        <v>7.6820835009031613E-2</v>
      </c>
      <c r="C20" s="2">
        <f>C19+input!P$10</f>
        <v>7.9066344294828006E-2</v>
      </c>
      <c r="D20" s="2">
        <f>D19+input!Q$10</f>
        <v>4.8724453778402677E-2</v>
      </c>
    </row>
    <row r="21" spans="1:4" x14ac:dyDescent="0.35">
      <c r="A21">
        <v>2024</v>
      </c>
      <c r="B21" s="2">
        <f>B20+input!O$10</f>
        <v>7.4421172601576102E-2</v>
      </c>
      <c r="C21" s="2">
        <f>C20+input!P$10</f>
        <v>7.6659879196654582E-2</v>
      </c>
      <c r="D21" s="2">
        <f>D20+input!Q$10</f>
        <v>4.7221628984156772E-2</v>
      </c>
    </row>
    <row r="22" spans="1:4" x14ac:dyDescent="0.35">
      <c r="A22">
        <v>2025</v>
      </c>
      <c r="B22" s="2">
        <f>B21+input!O$10</f>
        <v>7.2021510194120592E-2</v>
      </c>
      <c r="C22" s="2">
        <f>C21+input!P$10</f>
        <v>7.4253414098481157E-2</v>
      </c>
      <c r="D22" s="2">
        <f>D21+input!Q$10</f>
        <v>4.5718804189910867E-2</v>
      </c>
    </row>
    <row r="23" spans="1:4" x14ac:dyDescent="0.35">
      <c r="A23">
        <v>2026</v>
      </c>
      <c r="B23" s="2">
        <f>B22+input!O$10</f>
        <v>6.9621847786665081E-2</v>
      </c>
      <c r="C23" s="2">
        <f>C22+input!P$10</f>
        <v>7.1846949000307733E-2</v>
      </c>
      <c r="D23" s="2">
        <f>D22+input!Q$10</f>
        <v>4.4215979395664962E-2</v>
      </c>
    </row>
    <row r="24" spans="1:4" x14ac:dyDescent="0.35">
      <c r="A24">
        <v>2027</v>
      </c>
      <c r="B24" s="2">
        <f>B23+input!O$10</f>
        <v>6.722218537920957E-2</v>
      </c>
      <c r="C24" s="2">
        <f>C23+input!P$10</f>
        <v>6.9440483902134309E-2</v>
      </c>
      <c r="D24" s="2">
        <f>D23+input!Q$10</f>
        <v>4.2713154601419057E-2</v>
      </c>
    </row>
    <row r="25" spans="1:4" x14ac:dyDescent="0.35">
      <c r="A25">
        <v>2028</v>
      </c>
      <c r="B25" s="2">
        <f>B24+input!O$10</f>
        <v>6.482252297175406E-2</v>
      </c>
      <c r="C25" s="2">
        <f>C24+input!P$10</f>
        <v>6.7034018803960885E-2</v>
      </c>
      <c r="D25" s="2">
        <f>D24+input!Q$10</f>
        <v>4.1210329807173152E-2</v>
      </c>
    </row>
    <row r="26" spans="1:4" x14ac:dyDescent="0.35">
      <c r="A26">
        <v>2029</v>
      </c>
      <c r="B26" s="2">
        <f>B25+input!O$10</f>
        <v>6.2422860564298549E-2</v>
      </c>
      <c r="C26" s="2">
        <f>C25+input!P$10</f>
        <v>6.4627553705787461E-2</v>
      </c>
      <c r="D26" s="2">
        <f>D25+input!Q$10</f>
        <v>3.9707505012927247E-2</v>
      </c>
    </row>
    <row r="27" spans="1:4" x14ac:dyDescent="0.35">
      <c r="A27">
        <v>2030</v>
      </c>
      <c r="B27" s="2">
        <f>B26+input!O$10</f>
        <v>6.0023198156843038E-2</v>
      </c>
      <c r="C27" s="2">
        <f>C26+input!P$10</f>
        <v>6.2221088607614029E-2</v>
      </c>
      <c r="D27" s="2">
        <f>D26+input!Q$10</f>
        <v>3.8204680218681342E-2</v>
      </c>
    </row>
    <row r="28" spans="1:4" x14ac:dyDescent="0.35">
      <c r="A28">
        <v>2031</v>
      </c>
      <c r="B28" s="2">
        <f>B27+input!O$10</f>
        <v>5.7623535749387528E-2</v>
      </c>
      <c r="C28" s="2">
        <f>C27+input!P$10</f>
        <v>5.9814623509440598E-2</v>
      </c>
      <c r="D28" s="2">
        <f>D27+input!Q$10</f>
        <v>3.6701855424435437E-2</v>
      </c>
    </row>
    <row r="29" spans="1:4" x14ac:dyDescent="0.35">
      <c r="A29">
        <v>2032</v>
      </c>
      <c r="B29" s="2">
        <f>B28+input!O$10</f>
        <v>5.5223873341932017E-2</v>
      </c>
      <c r="C29" s="2">
        <f>C28+input!P$10</f>
        <v>5.7408158411267167E-2</v>
      </c>
      <c r="D29" s="2">
        <f>D28+input!Q$10</f>
        <v>3.5199030630189532E-2</v>
      </c>
    </row>
    <row r="30" spans="1:4" x14ac:dyDescent="0.35">
      <c r="A30">
        <v>2033</v>
      </c>
      <c r="B30" s="2">
        <f>B29+input!O$10</f>
        <v>5.2824210934476507E-2</v>
      </c>
      <c r="C30" s="2">
        <f>C29+input!P$10</f>
        <v>5.5001693313093736E-2</v>
      </c>
      <c r="D30" s="2">
        <f>D29+input!Q$10</f>
        <v>3.3696205835943627E-2</v>
      </c>
    </row>
    <row r="31" spans="1:4" x14ac:dyDescent="0.35">
      <c r="A31">
        <v>2034</v>
      </c>
      <c r="B31" s="2">
        <f>B30+input!O$10</f>
        <v>5.0424548527020996E-2</v>
      </c>
      <c r="C31" s="2">
        <f>C30+input!P$10</f>
        <v>5.2595228214920305E-2</v>
      </c>
      <c r="D31" s="2">
        <f>D30+input!Q$10</f>
        <v>3.2193381041697722E-2</v>
      </c>
    </row>
    <row r="32" spans="1:4" x14ac:dyDescent="0.35">
      <c r="A32">
        <v>2035</v>
      </c>
      <c r="B32" s="2">
        <f>B31+input!O$10</f>
        <v>4.8024886119565485E-2</v>
      </c>
      <c r="C32" s="2">
        <f>C31+input!P$10</f>
        <v>5.0188763116746873E-2</v>
      </c>
      <c r="D32" s="2">
        <f>D31+input!Q$10</f>
        <v>3.0690556247451813E-2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116-2B21-48AD-87D8-3BD556238C15}">
  <dimension ref="A1:D32"/>
  <sheetViews>
    <sheetView workbookViewId="0">
      <selection sqref="A1:D32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16</v>
      </c>
      <c r="D1" t="s">
        <v>14</v>
      </c>
    </row>
    <row r="2" spans="1:4" x14ac:dyDescent="0.35">
      <c r="A2">
        <v>2005</v>
      </c>
      <c r="B2" s="1">
        <f>input!O$12</f>
        <v>0.16281833735423162</v>
      </c>
      <c r="C2" s="1">
        <f>input!P$12</f>
        <v>0.15010372546082559</v>
      </c>
      <c r="D2" s="1">
        <f>input!Q$12</f>
        <v>0.14126995261307565</v>
      </c>
    </row>
    <row r="3" spans="1:4" x14ac:dyDescent="0.35">
      <c r="A3">
        <v>2006</v>
      </c>
      <c r="B3" s="1">
        <f>input!O$12</f>
        <v>0.16281833735423162</v>
      </c>
      <c r="C3" s="1">
        <f>input!P$12</f>
        <v>0.15010372546082559</v>
      </c>
      <c r="D3" s="1">
        <f>input!Q$12</f>
        <v>0.14126995261307565</v>
      </c>
    </row>
    <row r="4" spans="1:4" x14ac:dyDescent="0.35">
      <c r="A4">
        <v>2007</v>
      </c>
      <c r="B4" s="1">
        <f>input!O$12</f>
        <v>0.16281833735423162</v>
      </c>
      <c r="C4" s="1">
        <f>input!P$12</f>
        <v>0.15010372546082559</v>
      </c>
      <c r="D4" s="1">
        <f>input!Q$12</f>
        <v>0.14126995261307565</v>
      </c>
    </row>
    <row r="5" spans="1:4" x14ac:dyDescent="0.35">
      <c r="A5">
        <v>2008</v>
      </c>
      <c r="B5" s="1">
        <f>input!O$12</f>
        <v>0.16281833735423162</v>
      </c>
      <c r="C5" s="1">
        <f>input!P$12</f>
        <v>0.15010372546082559</v>
      </c>
      <c r="D5" s="1">
        <f>input!Q$12</f>
        <v>0.14126995261307565</v>
      </c>
    </row>
    <row r="6" spans="1:4" x14ac:dyDescent="0.35">
      <c r="A6">
        <v>2009</v>
      </c>
      <c r="B6" s="1">
        <f>input!O$12</f>
        <v>0.16281833735423162</v>
      </c>
      <c r="C6" s="1">
        <f>input!P$12</f>
        <v>0.15010372546082559</v>
      </c>
      <c r="D6" s="1">
        <f>input!Q$12</f>
        <v>0.14126995261307565</v>
      </c>
    </row>
    <row r="7" spans="1:4" x14ac:dyDescent="0.35">
      <c r="A7">
        <v>2010</v>
      </c>
      <c r="B7" s="1">
        <f>input!O$12</f>
        <v>0.16281833735423162</v>
      </c>
      <c r="C7" s="1">
        <f>input!P$12</f>
        <v>0.15010372546082559</v>
      </c>
      <c r="D7" s="1">
        <f>input!Q$12</f>
        <v>0.14126995261307565</v>
      </c>
    </row>
    <row r="8" spans="1:4" x14ac:dyDescent="0.35">
      <c r="A8">
        <v>2011</v>
      </c>
      <c r="B8" s="1">
        <f>input!O$12</f>
        <v>0.16281833735423162</v>
      </c>
      <c r="C8" s="1">
        <f>input!P$12</f>
        <v>0.15010372546082559</v>
      </c>
      <c r="D8" s="1">
        <f>input!Q$12</f>
        <v>0.14126995261307565</v>
      </c>
    </row>
    <row r="9" spans="1:4" x14ac:dyDescent="0.35">
      <c r="A9">
        <v>2012</v>
      </c>
      <c r="B9" s="1">
        <f>input!O$12</f>
        <v>0.16281833735423162</v>
      </c>
      <c r="C9" s="1">
        <f>input!P$12</f>
        <v>0.15010372546082559</v>
      </c>
      <c r="D9" s="1">
        <f>input!Q$12</f>
        <v>0.14126995261307565</v>
      </c>
    </row>
    <row r="10" spans="1:4" x14ac:dyDescent="0.35">
      <c r="A10">
        <v>2013</v>
      </c>
      <c r="B10" s="1">
        <f>input!O$12</f>
        <v>0.16281833735423162</v>
      </c>
      <c r="C10" s="1">
        <f>input!P$12</f>
        <v>0.15010372546082559</v>
      </c>
      <c r="D10" s="1">
        <f>input!Q$12</f>
        <v>0.14126995261307565</v>
      </c>
    </row>
    <row r="11" spans="1:4" x14ac:dyDescent="0.35">
      <c r="A11">
        <v>2014</v>
      </c>
      <c r="B11" s="1">
        <f>input!O$12</f>
        <v>0.16281833735423162</v>
      </c>
      <c r="C11" s="1">
        <f>input!P$12</f>
        <v>0.15010372546082559</v>
      </c>
      <c r="D11" s="1">
        <f>input!Q$12</f>
        <v>0.14126995261307565</v>
      </c>
    </row>
    <row r="12" spans="1:4" x14ac:dyDescent="0.35">
      <c r="A12">
        <v>2015</v>
      </c>
      <c r="B12" s="1">
        <f>input!O$12</f>
        <v>0.16281833735423162</v>
      </c>
      <c r="C12" s="1">
        <f>input!P$12</f>
        <v>0.15010372546082559</v>
      </c>
      <c r="D12" s="1">
        <f>input!Q$12</f>
        <v>0.14126995261307565</v>
      </c>
    </row>
    <row r="13" spans="1:4" x14ac:dyDescent="0.35">
      <c r="A13">
        <v>2016</v>
      </c>
      <c r="B13" s="1">
        <f>input!O$12</f>
        <v>0.16281833735423162</v>
      </c>
      <c r="C13" s="1">
        <f>input!P$12</f>
        <v>0.15010372546082559</v>
      </c>
      <c r="D13" s="1">
        <f>input!Q$12</f>
        <v>0.14126995261307565</v>
      </c>
    </row>
    <row r="14" spans="1:4" x14ac:dyDescent="0.35">
      <c r="A14">
        <v>2017</v>
      </c>
      <c r="B14" s="1">
        <f>input!O$12</f>
        <v>0.16281833735423162</v>
      </c>
      <c r="C14" s="1">
        <f>input!P$12</f>
        <v>0.15010372546082559</v>
      </c>
      <c r="D14" s="1">
        <f>input!Q$12</f>
        <v>0.14126995261307565</v>
      </c>
    </row>
    <row r="15" spans="1:4" x14ac:dyDescent="0.35">
      <c r="A15">
        <v>2018</v>
      </c>
      <c r="B15" s="1">
        <f>input!O$12</f>
        <v>0.16281833735423162</v>
      </c>
      <c r="C15" s="1">
        <f>input!P$12</f>
        <v>0.15010372546082559</v>
      </c>
      <c r="D15" s="1">
        <f>input!Q$12</f>
        <v>0.14126995261307565</v>
      </c>
    </row>
    <row r="16" spans="1:4" x14ac:dyDescent="0.35">
      <c r="A16">
        <v>2019</v>
      </c>
      <c r="B16" s="1">
        <f>input!O$12</f>
        <v>0.16281833735423162</v>
      </c>
      <c r="C16" s="1">
        <f>input!P$12</f>
        <v>0.15010372546082559</v>
      </c>
      <c r="D16" s="1">
        <f>input!Q$12</f>
        <v>0.14126995261307565</v>
      </c>
    </row>
    <row r="17" spans="1:4" x14ac:dyDescent="0.35">
      <c r="A17">
        <v>2020</v>
      </c>
      <c r="B17" s="1">
        <f>input!O$12</f>
        <v>0.16281833735423162</v>
      </c>
      <c r="C17" s="1">
        <f>input!P$12</f>
        <v>0.15010372546082559</v>
      </c>
      <c r="D17" s="1">
        <f>input!Q$12</f>
        <v>0.14126995261307565</v>
      </c>
    </row>
    <row r="18" spans="1:4" x14ac:dyDescent="0.35">
      <c r="A18">
        <v>2021</v>
      </c>
      <c r="B18" s="2">
        <f>B17+input!O$14</f>
        <v>0.15817476807760072</v>
      </c>
      <c r="C18" s="2">
        <f>C17+input!P$14</f>
        <v>0.14601732624098038</v>
      </c>
      <c r="D18" s="2">
        <f>D17+input!Q$14</f>
        <v>0.13733539064455413</v>
      </c>
    </row>
    <row r="19" spans="1:4" x14ac:dyDescent="0.35">
      <c r="A19">
        <v>2022</v>
      </c>
      <c r="B19" s="2">
        <f>B18+input!O$14</f>
        <v>0.15353119880096983</v>
      </c>
      <c r="C19" s="2">
        <f>C18+input!P$14</f>
        <v>0.14193092702113516</v>
      </c>
      <c r="D19" s="2">
        <f>D18+input!Q$14</f>
        <v>0.13340082867603262</v>
      </c>
    </row>
    <row r="20" spans="1:4" x14ac:dyDescent="0.35">
      <c r="A20">
        <v>2023</v>
      </c>
      <c r="B20" s="2">
        <f>B19+input!O$14</f>
        <v>0.14888762952433893</v>
      </c>
      <c r="C20" s="2">
        <f>C19+input!P$14</f>
        <v>0.13784452780128995</v>
      </c>
      <c r="D20" s="2">
        <f>D19+input!Q$14</f>
        <v>0.1294662667075111</v>
      </c>
    </row>
    <row r="21" spans="1:4" x14ac:dyDescent="0.35">
      <c r="A21">
        <v>2024</v>
      </c>
      <c r="B21" s="2">
        <f>B20+input!O$14</f>
        <v>0.14424406024770803</v>
      </c>
      <c r="C21" s="2">
        <f>C20+input!P$14</f>
        <v>0.13375812858144473</v>
      </c>
      <c r="D21" s="2">
        <f>D20+input!Q$14</f>
        <v>0.12553170473898959</v>
      </c>
    </row>
    <row r="22" spans="1:4" x14ac:dyDescent="0.35">
      <c r="A22">
        <v>2025</v>
      </c>
      <c r="B22" s="2">
        <f>B21+input!O$14</f>
        <v>0.13960049097107713</v>
      </c>
      <c r="C22" s="2">
        <f>C21+input!P$14</f>
        <v>0.12967172936159951</v>
      </c>
      <c r="D22" s="2">
        <f>D21+input!Q$14</f>
        <v>0.12159714277046806</v>
      </c>
    </row>
    <row r="23" spans="1:4" x14ac:dyDescent="0.35">
      <c r="A23">
        <v>2026</v>
      </c>
      <c r="B23" s="2">
        <f>B22+input!O$14</f>
        <v>0.13495692169444623</v>
      </c>
      <c r="C23" s="2">
        <f>C22+input!P$14</f>
        <v>0.1255853301417543</v>
      </c>
      <c r="D23" s="2">
        <f>D22+input!Q$14</f>
        <v>0.11766258080194653</v>
      </c>
    </row>
    <row r="24" spans="1:4" x14ac:dyDescent="0.35">
      <c r="A24">
        <v>2027</v>
      </c>
      <c r="B24" s="2">
        <f>B23+input!O$14</f>
        <v>0.13031335241781533</v>
      </c>
      <c r="C24" s="2">
        <f>C23+input!P$14</f>
        <v>0.12149893092190908</v>
      </c>
      <c r="D24" s="2">
        <f>D23+input!Q$14</f>
        <v>0.113728018833425</v>
      </c>
    </row>
    <row r="25" spans="1:4" x14ac:dyDescent="0.35">
      <c r="A25">
        <v>2028</v>
      </c>
      <c r="B25" s="2">
        <f>B24+input!O$14</f>
        <v>0.12566978314118443</v>
      </c>
      <c r="C25" s="2">
        <f>C24+input!P$14</f>
        <v>0.11741253170206387</v>
      </c>
      <c r="D25" s="2">
        <f>D24+input!Q$14</f>
        <v>0.10979345686490347</v>
      </c>
    </row>
    <row r="26" spans="1:4" x14ac:dyDescent="0.35">
      <c r="A26">
        <v>2029</v>
      </c>
      <c r="B26" s="2">
        <f>B25+input!O$14</f>
        <v>0.12102621386455353</v>
      </c>
      <c r="C26" s="2">
        <f>C25+input!P$14</f>
        <v>0.11332613248221865</v>
      </c>
      <c r="D26" s="2">
        <f>D25+input!Q$14</f>
        <v>0.10585889489638194</v>
      </c>
    </row>
    <row r="27" spans="1:4" x14ac:dyDescent="0.35">
      <c r="A27">
        <v>2030</v>
      </c>
      <c r="B27" s="2">
        <f>B26+input!O$14</f>
        <v>0.11638264458792263</v>
      </c>
      <c r="C27" s="2">
        <f>C26+input!P$14</f>
        <v>0.10923973326237343</v>
      </c>
      <c r="D27" s="2">
        <f>D26+input!Q$14</f>
        <v>0.10192433292786041</v>
      </c>
    </row>
    <row r="28" spans="1:4" x14ac:dyDescent="0.35">
      <c r="A28">
        <v>2031</v>
      </c>
      <c r="B28" s="2">
        <f>B27+input!O$14</f>
        <v>0.11173907531129174</v>
      </c>
      <c r="C28" s="2">
        <f>C27+input!P$14</f>
        <v>0.10515333404252822</v>
      </c>
      <c r="D28" s="2">
        <f>D27+input!Q$14</f>
        <v>9.7989770959338876E-2</v>
      </c>
    </row>
    <row r="29" spans="1:4" x14ac:dyDescent="0.35">
      <c r="A29">
        <v>2032</v>
      </c>
      <c r="B29" s="2">
        <f>B28+input!O$14</f>
        <v>0.10709550603466084</v>
      </c>
      <c r="C29" s="2">
        <f>C28+input!P$14</f>
        <v>0.101066934822683</v>
      </c>
      <c r="D29" s="2">
        <f>D28+input!Q$14</f>
        <v>9.4055208990817346E-2</v>
      </c>
    </row>
    <row r="30" spans="1:4" x14ac:dyDescent="0.35">
      <c r="A30">
        <v>2033</v>
      </c>
      <c r="B30" s="2">
        <f>B29+input!O$14</f>
        <v>0.10245193675802994</v>
      </c>
      <c r="C30" s="2">
        <f>C29+input!P$14</f>
        <v>9.6980535602837786E-2</v>
      </c>
      <c r="D30" s="2">
        <f>D29+input!Q$14</f>
        <v>9.0120647022295816E-2</v>
      </c>
    </row>
    <row r="31" spans="1:4" x14ac:dyDescent="0.35">
      <c r="A31">
        <v>2034</v>
      </c>
      <c r="B31" s="2">
        <f>B30+input!O$14</f>
        <v>9.7808367481399039E-2</v>
      </c>
      <c r="C31" s="2">
        <f>C30+input!P$14</f>
        <v>9.289413638299257E-2</v>
      </c>
      <c r="D31" s="2">
        <f>D30+input!Q$14</f>
        <v>8.6186085053774286E-2</v>
      </c>
    </row>
    <row r="32" spans="1:4" x14ac:dyDescent="0.35">
      <c r="A32">
        <v>2035</v>
      </c>
      <c r="B32" s="2">
        <f>B31+input!O$14</f>
        <v>9.316479820476814E-2</v>
      </c>
      <c r="C32" s="2">
        <f>C31+input!P$14</f>
        <v>8.8807737163147354E-2</v>
      </c>
      <c r="D32" s="2">
        <f>D31+input!Q$14</f>
        <v>8.2251523085252756E-2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5FCC-7E69-4054-884B-20801429AAE1}">
  <dimension ref="A1:D32"/>
  <sheetViews>
    <sheetView workbookViewId="0">
      <selection activeCell="J8" sqref="J8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16</v>
      </c>
      <c r="D1" t="s">
        <v>14</v>
      </c>
    </row>
    <row r="2" spans="1:4" x14ac:dyDescent="0.35">
      <c r="A2">
        <v>2005</v>
      </c>
      <c r="B2" s="1">
        <f>input!C$35</f>
        <v>1</v>
      </c>
      <c r="C2" s="1">
        <f>input!D$35</f>
        <v>1</v>
      </c>
      <c r="D2" s="1">
        <f>input!E$35</f>
        <v>1</v>
      </c>
    </row>
    <row r="3" spans="1:4" x14ac:dyDescent="0.35">
      <c r="A3">
        <v>2006</v>
      </c>
      <c r="B3" s="1">
        <f>input!C$35</f>
        <v>1</v>
      </c>
      <c r="C3" s="1">
        <f>input!D$35</f>
        <v>1</v>
      </c>
      <c r="D3" s="1">
        <f>input!E$35</f>
        <v>1</v>
      </c>
    </row>
    <row r="4" spans="1:4" x14ac:dyDescent="0.35">
      <c r="A4">
        <v>2007</v>
      </c>
      <c r="B4" s="1">
        <f>input!C$35</f>
        <v>1</v>
      </c>
      <c r="C4" s="1">
        <f>input!D$35</f>
        <v>1</v>
      </c>
      <c r="D4" s="1">
        <f>input!E$35</f>
        <v>1</v>
      </c>
    </row>
    <row r="5" spans="1:4" x14ac:dyDescent="0.35">
      <c r="A5">
        <v>2008</v>
      </c>
      <c r="B5" s="1">
        <f>input!C$35</f>
        <v>1</v>
      </c>
      <c r="C5" s="1">
        <f>input!D$35</f>
        <v>1</v>
      </c>
      <c r="D5" s="1">
        <f>input!E$35</f>
        <v>1</v>
      </c>
    </row>
    <row r="6" spans="1:4" x14ac:dyDescent="0.35">
      <c r="A6">
        <v>2009</v>
      </c>
      <c r="B6" s="1">
        <f>input!C$35</f>
        <v>1</v>
      </c>
      <c r="C6" s="1">
        <f>input!D$35</f>
        <v>1</v>
      </c>
      <c r="D6" s="1">
        <f>input!E$35</f>
        <v>1</v>
      </c>
    </row>
    <row r="7" spans="1:4" x14ac:dyDescent="0.35">
      <c r="A7">
        <v>2010</v>
      </c>
      <c r="B7" s="1">
        <f>input!C$35</f>
        <v>1</v>
      </c>
      <c r="C7" s="1">
        <f>input!D$35</f>
        <v>1</v>
      </c>
      <c r="D7" s="1">
        <f>input!E$35</f>
        <v>1</v>
      </c>
    </row>
    <row r="8" spans="1:4" x14ac:dyDescent="0.35">
      <c r="A8">
        <v>2011</v>
      </c>
      <c r="B8" s="1">
        <f>input!C$35</f>
        <v>1</v>
      </c>
      <c r="C8" s="1">
        <f>input!D$35</f>
        <v>1</v>
      </c>
      <c r="D8" s="1">
        <f>input!E$35</f>
        <v>1</v>
      </c>
    </row>
    <row r="9" spans="1:4" x14ac:dyDescent="0.35">
      <c r="A9">
        <v>2012</v>
      </c>
      <c r="B9" s="1">
        <f>input!C$35</f>
        <v>1</v>
      </c>
      <c r="C9" s="1">
        <f>input!D$35</f>
        <v>1</v>
      </c>
      <c r="D9" s="1">
        <f>input!E$35</f>
        <v>1</v>
      </c>
    </row>
    <row r="10" spans="1:4" x14ac:dyDescent="0.35">
      <c r="A10">
        <v>2013</v>
      </c>
      <c r="B10" s="1">
        <f>input!C$35</f>
        <v>1</v>
      </c>
      <c r="C10" s="1">
        <f>input!D$35</f>
        <v>1</v>
      </c>
      <c r="D10" s="1">
        <f>input!E$35</f>
        <v>1</v>
      </c>
    </row>
    <row r="11" spans="1:4" x14ac:dyDescent="0.35">
      <c r="A11">
        <v>2014</v>
      </c>
      <c r="B11" s="1">
        <f>input!C$35</f>
        <v>1</v>
      </c>
      <c r="C11" s="1">
        <f>input!D$35</f>
        <v>1</v>
      </c>
      <c r="D11" s="1">
        <f>input!E$35</f>
        <v>1</v>
      </c>
    </row>
    <row r="12" spans="1:4" x14ac:dyDescent="0.35">
      <c r="A12">
        <v>2015</v>
      </c>
      <c r="B12" s="1">
        <f>input!C$35</f>
        <v>1</v>
      </c>
      <c r="C12" s="1">
        <f>input!D$35</f>
        <v>1</v>
      </c>
      <c r="D12" s="1">
        <f>input!E$35</f>
        <v>1</v>
      </c>
    </row>
    <row r="13" spans="1:4" x14ac:dyDescent="0.35">
      <c r="A13">
        <v>2016</v>
      </c>
      <c r="B13" s="1">
        <f>input!C$35</f>
        <v>1</v>
      </c>
      <c r="C13" s="1">
        <f>input!D$35</f>
        <v>1</v>
      </c>
      <c r="D13" s="1">
        <f>input!E$35</f>
        <v>1</v>
      </c>
    </row>
    <row r="14" spans="1:4" x14ac:dyDescent="0.35">
      <c r="A14">
        <v>2017</v>
      </c>
      <c r="B14" s="1">
        <f>input!C$35</f>
        <v>1</v>
      </c>
      <c r="C14" s="1">
        <f>input!D$35</f>
        <v>1</v>
      </c>
      <c r="D14" s="1">
        <f>input!E$35</f>
        <v>1</v>
      </c>
    </row>
    <row r="15" spans="1:4" x14ac:dyDescent="0.35">
      <c r="A15">
        <v>2018</v>
      </c>
      <c r="B15" s="1">
        <f>input!C$35</f>
        <v>1</v>
      </c>
      <c r="C15" s="1">
        <f>input!D$35</f>
        <v>1</v>
      </c>
      <c r="D15" s="1">
        <f>input!E$35</f>
        <v>1</v>
      </c>
    </row>
    <row r="16" spans="1:4" x14ac:dyDescent="0.35">
      <c r="A16">
        <v>2019</v>
      </c>
      <c r="B16" s="1">
        <f>input!C$35</f>
        <v>1</v>
      </c>
      <c r="C16" s="1">
        <f>input!D$35</f>
        <v>1</v>
      </c>
      <c r="D16" s="1">
        <f>input!E$35</f>
        <v>1</v>
      </c>
    </row>
    <row r="17" spans="1:4" x14ac:dyDescent="0.35">
      <c r="A17">
        <v>2020</v>
      </c>
      <c r="B17" s="1">
        <f>input!C$35</f>
        <v>1</v>
      </c>
      <c r="C17" s="1">
        <f>input!D$35</f>
        <v>1</v>
      </c>
      <c r="D17" s="1">
        <f>input!E$35</f>
        <v>1</v>
      </c>
    </row>
    <row r="18" spans="1:4" x14ac:dyDescent="0.35">
      <c r="A18">
        <v>2021</v>
      </c>
      <c r="B18" s="2">
        <f>B17+input!C$37</f>
        <v>1</v>
      </c>
      <c r="C18" s="2">
        <f>C17+input!D$37</f>
        <v>1</v>
      </c>
      <c r="D18" s="2">
        <f>D17+input!E$37</f>
        <v>1</v>
      </c>
    </row>
    <row r="19" spans="1:4" x14ac:dyDescent="0.35">
      <c r="A19">
        <v>2022</v>
      </c>
      <c r="B19" s="2">
        <f>B18+input!C$37</f>
        <v>1</v>
      </c>
      <c r="C19" s="2">
        <f>C18+input!D$37</f>
        <v>1</v>
      </c>
      <c r="D19" s="2">
        <f>D18+input!E$37</f>
        <v>1</v>
      </c>
    </row>
    <row r="20" spans="1:4" x14ac:dyDescent="0.35">
      <c r="A20">
        <v>2023</v>
      </c>
      <c r="B20" s="2">
        <f>B19+input!C$37</f>
        <v>1</v>
      </c>
      <c r="C20" s="2">
        <f>C19+input!D$37</f>
        <v>1</v>
      </c>
      <c r="D20" s="2">
        <f>D19+input!E$37</f>
        <v>1</v>
      </c>
    </row>
    <row r="21" spans="1:4" x14ac:dyDescent="0.35">
      <c r="A21">
        <v>2024</v>
      </c>
      <c r="B21" s="2">
        <f>B20+input!C$37</f>
        <v>1</v>
      </c>
      <c r="C21" s="2">
        <f>C20+input!D$37</f>
        <v>1</v>
      </c>
      <c r="D21" s="2">
        <f>D20+input!E$37</f>
        <v>1</v>
      </c>
    </row>
    <row r="22" spans="1:4" x14ac:dyDescent="0.35">
      <c r="A22">
        <v>2025</v>
      </c>
      <c r="B22" s="2">
        <f>B21+input!C$37</f>
        <v>1</v>
      </c>
      <c r="C22" s="2">
        <f>C21+input!D$37</f>
        <v>1</v>
      </c>
      <c r="D22" s="2">
        <f>D21+input!E$37</f>
        <v>1</v>
      </c>
    </row>
    <row r="23" spans="1:4" x14ac:dyDescent="0.35">
      <c r="A23">
        <v>2026</v>
      </c>
      <c r="B23" s="2">
        <f>B22+input!C$37</f>
        <v>1</v>
      </c>
      <c r="C23" s="2">
        <f>C22+input!D$37</f>
        <v>1</v>
      </c>
      <c r="D23" s="2">
        <f>D22+input!E$37</f>
        <v>1</v>
      </c>
    </row>
    <row r="24" spans="1:4" x14ac:dyDescent="0.35">
      <c r="A24">
        <v>2027</v>
      </c>
      <c r="B24" s="2">
        <f>B23+input!C$37</f>
        <v>1</v>
      </c>
      <c r="C24" s="2">
        <f>C23+input!D$37</f>
        <v>1</v>
      </c>
      <c r="D24" s="2">
        <f>D23+input!E$37</f>
        <v>1</v>
      </c>
    </row>
    <row r="25" spans="1:4" x14ac:dyDescent="0.35">
      <c r="A25">
        <v>2028</v>
      </c>
      <c r="B25" s="2">
        <f>B24+input!C$37</f>
        <v>1</v>
      </c>
      <c r="C25" s="2">
        <f>C24+input!D$37</f>
        <v>1</v>
      </c>
      <c r="D25" s="2">
        <f>D24+input!E$37</f>
        <v>1</v>
      </c>
    </row>
    <row r="26" spans="1:4" x14ac:dyDescent="0.35">
      <c r="A26">
        <v>2029</v>
      </c>
      <c r="B26" s="2">
        <f>B25+input!C$37</f>
        <v>1</v>
      </c>
      <c r="C26" s="2">
        <f>C25+input!D$37</f>
        <v>1</v>
      </c>
      <c r="D26" s="2">
        <f>D25+input!E$37</f>
        <v>1</v>
      </c>
    </row>
    <row r="27" spans="1:4" x14ac:dyDescent="0.35">
      <c r="A27">
        <v>2030</v>
      </c>
      <c r="B27" s="2">
        <f>B26+input!C$37</f>
        <v>1</v>
      </c>
      <c r="C27" s="2">
        <f>C26+input!D$37</f>
        <v>1</v>
      </c>
      <c r="D27" s="2">
        <f>D26+input!E$37</f>
        <v>1</v>
      </c>
    </row>
    <row r="28" spans="1:4" x14ac:dyDescent="0.35">
      <c r="A28">
        <v>2031</v>
      </c>
      <c r="B28" s="2">
        <f>B27+input!C$37</f>
        <v>1</v>
      </c>
      <c r="C28" s="2">
        <f>C27+input!D$37</f>
        <v>1</v>
      </c>
      <c r="D28" s="2">
        <f>D27+input!E$37</f>
        <v>1</v>
      </c>
    </row>
    <row r="29" spans="1:4" x14ac:dyDescent="0.35">
      <c r="A29">
        <v>2032</v>
      </c>
      <c r="B29" s="2">
        <f>B28+input!C$37</f>
        <v>1</v>
      </c>
      <c r="C29" s="2">
        <f>C28+input!D$37</f>
        <v>1</v>
      </c>
      <c r="D29" s="2">
        <f>D28+input!E$37</f>
        <v>1</v>
      </c>
    </row>
    <row r="30" spans="1:4" x14ac:dyDescent="0.35">
      <c r="A30">
        <v>2033</v>
      </c>
      <c r="B30" s="2">
        <f>B29+input!C$37</f>
        <v>1</v>
      </c>
      <c r="C30" s="2">
        <f>C29+input!D$37</f>
        <v>1</v>
      </c>
      <c r="D30" s="2">
        <f>D29+input!E$37</f>
        <v>1</v>
      </c>
    </row>
    <row r="31" spans="1:4" x14ac:dyDescent="0.35">
      <c r="A31">
        <v>2034</v>
      </c>
      <c r="B31" s="2">
        <f>B30+input!C$37</f>
        <v>1</v>
      </c>
      <c r="C31" s="2">
        <f>C30+input!D$37</f>
        <v>1</v>
      </c>
      <c r="D31" s="2">
        <f>D30+input!E$37</f>
        <v>1</v>
      </c>
    </row>
    <row r="32" spans="1:4" x14ac:dyDescent="0.35">
      <c r="A32">
        <v>2035</v>
      </c>
      <c r="B32" s="2">
        <f>B31+input!C$37</f>
        <v>1</v>
      </c>
      <c r="C32" s="2">
        <f>C31+input!D$37</f>
        <v>1</v>
      </c>
      <c r="D32" s="2">
        <f>D31+input!E$37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A7B5-A7FB-4ED2-85AA-F7EEC2959136}">
  <dimension ref="A1:D32"/>
  <sheetViews>
    <sheetView workbookViewId="0">
      <selection activeCell="E10" sqref="E10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16</v>
      </c>
      <c r="D1" t="s">
        <v>14</v>
      </c>
    </row>
    <row r="2" spans="1:4" x14ac:dyDescent="0.35">
      <c r="A2">
        <v>2005</v>
      </c>
      <c r="B2" s="3">
        <v>1000000</v>
      </c>
      <c r="C2" s="3">
        <v>1000000</v>
      </c>
      <c r="D2" s="3">
        <v>1000000</v>
      </c>
    </row>
    <row r="3" spans="1:4" x14ac:dyDescent="0.35">
      <c r="A3">
        <v>2006</v>
      </c>
      <c r="B3" s="3">
        <v>1000000</v>
      </c>
      <c r="C3" s="3">
        <v>1000000</v>
      </c>
      <c r="D3" s="3">
        <v>1000000</v>
      </c>
    </row>
    <row r="4" spans="1:4" x14ac:dyDescent="0.35">
      <c r="A4">
        <v>2007</v>
      </c>
      <c r="B4" s="3">
        <v>1000000</v>
      </c>
      <c r="C4" s="3">
        <v>1000000</v>
      </c>
      <c r="D4" s="3">
        <v>1000000</v>
      </c>
    </row>
    <row r="5" spans="1:4" x14ac:dyDescent="0.35">
      <c r="A5">
        <v>2008</v>
      </c>
      <c r="B5" s="3">
        <v>1000000</v>
      </c>
      <c r="C5" s="3">
        <v>1000000</v>
      </c>
      <c r="D5" s="3">
        <v>1000000</v>
      </c>
    </row>
    <row r="6" spans="1:4" x14ac:dyDescent="0.35">
      <c r="A6">
        <v>2009</v>
      </c>
      <c r="B6" s="3">
        <v>1000000</v>
      </c>
      <c r="C6" s="3">
        <v>1000000</v>
      </c>
      <c r="D6" s="3">
        <v>1000000</v>
      </c>
    </row>
    <row r="7" spans="1:4" x14ac:dyDescent="0.35">
      <c r="A7">
        <v>2010</v>
      </c>
      <c r="B7" s="3">
        <v>1000000</v>
      </c>
      <c r="C7" s="3">
        <v>1000000</v>
      </c>
      <c r="D7" s="3">
        <v>1000000</v>
      </c>
    </row>
    <row r="8" spans="1:4" x14ac:dyDescent="0.35">
      <c r="A8">
        <v>2011</v>
      </c>
      <c r="B8" s="3">
        <v>1000000</v>
      </c>
      <c r="C8" s="3">
        <v>1000000</v>
      </c>
      <c r="D8" s="3">
        <v>1000000</v>
      </c>
    </row>
    <row r="9" spans="1:4" x14ac:dyDescent="0.35">
      <c r="A9">
        <v>2012</v>
      </c>
      <c r="B9" s="3">
        <v>1000000</v>
      </c>
      <c r="C9" s="3">
        <v>1000000</v>
      </c>
      <c r="D9" s="3">
        <v>1000000</v>
      </c>
    </row>
    <row r="10" spans="1:4" x14ac:dyDescent="0.35">
      <c r="A10">
        <v>2013</v>
      </c>
      <c r="B10" s="3">
        <v>1000000</v>
      </c>
      <c r="C10" s="3">
        <v>1000000</v>
      </c>
      <c r="D10" s="3">
        <v>1000000</v>
      </c>
    </row>
    <row r="11" spans="1:4" x14ac:dyDescent="0.35">
      <c r="A11">
        <v>2014</v>
      </c>
      <c r="B11" s="3">
        <v>1000000</v>
      </c>
      <c r="C11" s="3">
        <v>1000000</v>
      </c>
      <c r="D11" s="3">
        <v>1000000</v>
      </c>
    </row>
    <row r="12" spans="1:4" x14ac:dyDescent="0.35">
      <c r="A12">
        <v>2015</v>
      </c>
      <c r="B12" s="3">
        <v>1000000</v>
      </c>
      <c r="C12" s="3">
        <v>1000000</v>
      </c>
      <c r="D12" s="3">
        <v>1000000</v>
      </c>
    </row>
    <row r="13" spans="1:4" x14ac:dyDescent="0.35">
      <c r="A13">
        <v>2016</v>
      </c>
      <c r="B13" s="3">
        <v>1000000</v>
      </c>
      <c r="C13" s="3">
        <v>1000000</v>
      </c>
      <c r="D13" s="3">
        <v>1000000</v>
      </c>
    </row>
    <row r="14" spans="1:4" x14ac:dyDescent="0.35">
      <c r="A14">
        <v>2017</v>
      </c>
      <c r="B14" s="3">
        <v>1000000</v>
      </c>
      <c r="C14" s="3">
        <v>1000000</v>
      </c>
      <c r="D14" s="3">
        <v>1000000</v>
      </c>
    </row>
    <row r="15" spans="1:4" x14ac:dyDescent="0.35">
      <c r="A15">
        <v>2018</v>
      </c>
      <c r="B15" s="3">
        <v>1000000</v>
      </c>
      <c r="C15" s="3">
        <v>1000000</v>
      </c>
      <c r="D15" s="3">
        <v>1000000</v>
      </c>
    </row>
    <row r="16" spans="1:4" x14ac:dyDescent="0.35">
      <c r="A16">
        <v>2019</v>
      </c>
      <c r="B16" s="3">
        <v>1000000</v>
      </c>
      <c r="C16" s="3">
        <v>1000000</v>
      </c>
      <c r="D16" s="3">
        <v>1000000</v>
      </c>
    </row>
    <row r="17" spans="1:4" x14ac:dyDescent="0.35">
      <c r="A17">
        <v>2020</v>
      </c>
      <c r="B17" s="1">
        <f>input!C$16</f>
        <v>536184.89060419961</v>
      </c>
      <c r="C17" s="1">
        <f>input!D$16</f>
        <v>949388.79764263832</v>
      </c>
      <c r="D17" s="1">
        <f>input!E$16</f>
        <v>324793.70622225001</v>
      </c>
    </row>
    <row r="18" spans="1:4" x14ac:dyDescent="0.35">
      <c r="A18">
        <v>2021</v>
      </c>
      <c r="B18" s="2">
        <f>B17+input!C$18</f>
        <v>500966.54975981149</v>
      </c>
      <c r="C18" s="2">
        <f>C17+input!D$18</f>
        <v>878061.25988455163</v>
      </c>
      <c r="D18" s="2">
        <f>D17+input!E$18</f>
        <v>302638.71780972549</v>
      </c>
    </row>
    <row r="19" spans="1:4" x14ac:dyDescent="0.35">
      <c r="A19">
        <v>2022</v>
      </c>
      <c r="B19" s="2">
        <f>B18+input!C$18</f>
        <v>465748.20891542337</v>
      </c>
      <c r="C19" s="2">
        <f>C18+input!D$18</f>
        <v>806733.72212646494</v>
      </c>
      <c r="D19" s="2">
        <f>D18+input!E$18</f>
        <v>280483.72939720098</v>
      </c>
    </row>
    <row r="20" spans="1:4" x14ac:dyDescent="0.35">
      <c r="A20">
        <v>2023</v>
      </c>
      <c r="B20" s="2">
        <f>B19+input!C$18</f>
        <v>430529.86807103525</v>
      </c>
      <c r="C20" s="2">
        <f>C19+input!D$18</f>
        <v>735406.18436837825</v>
      </c>
      <c r="D20" s="2">
        <f>D19+input!E$18</f>
        <v>258328.74098467643</v>
      </c>
    </row>
    <row r="21" spans="1:4" x14ac:dyDescent="0.35">
      <c r="A21">
        <v>2024</v>
      </c>
      <c r="B21" s="2">
        <f>B20+input!C$18</f>
        <v>395311.52722664713</v>
      </c>
      <c r="C21" s="2">
        <f>C20+input!D$18</f>
        <v>664078.64661029156</v>
      </c>
      <c r="D21" s="2">
        <f>D20+input!E$18</f>
        <v>236173.75257215189</v>
      </c>
    </row>
    <row r="22" spans="1:4" x14ac:dyDescent="0.35">
      <c r="A22">
        <v>2025</v>
      </c>
      <c r="B22" s="2">
        <f>B21+input!C$18</f>
        <v>360093.18638225901</v>
      </c>
      <c r="C22" s="2">
        <f>C21+input!D$18</f>
        <v>592751.10885220487</v>
      </c>
      <c r="D22" s="2">
        <f>D21+input!E$18</f>
        <v>214018.76415962735</v>
      </c>
    </row>
    <row r="23" spans="1:4" x14ac:dyDescent="0.35">
      <c r="A23">
        <v>2026</v>
      </c>
      <c r="B23" s="2">
        <f>B22+input!C$18</f>
        <v>324874.84553787089</v>
      </c>
      <c r="C23" s="2">
        <f>C22+input!D$18</f>
        <v>521423.57109411818</v>
      </c>
      <c r="D23" s="2">
        <f>D22+input!E$18</f>
        <v>191863.7757471028</v>
      </c>
    </row>
    <row r="24" spans="1:4" x14ac:dyDescent="0.35">
      <c r="A24">
        <v>2027</v>
      </c>
      <c r="B24" s="2">
        <f>B23+input!C$18</f>
        <v>289656.50469348277</v>
      </c>
      <c r="C24" s="2">
        <f>C23+input!D$18</f>
        <v>450096.03333603148</v>
      </c>
      <c r="D24" s="2">
        <f>D23+input!E$18</f>
        <v>169708.78733457826</v>
      </c>
    </row>
    <row r="25" spans="1:4" x14ac:dyDescent="0.35">
      <c r="A25">
        <v>2028</v>
      </c>
      <c r="B25" s="2">
        <f>B24+input!C$18</f>
        <v>254438.16384909462</v>
      </c>
      <c r="C25" s="2">
        <f>C24+input!D$18</f>
        <v>378768.49557794479</v>
      </c>
      <c r="D25" s="2">
        <f>D24+input!E$18</f>
        <v>147553.79892205371</v>
      </c>
    </row>
    <row r="26" spans="1:4" x14ac:dyDescent="0.35">
      <c r="A26">
        <v>2029</v>
      </c>
      <c r="B26" s="2">
        <f>B25+input!C$18</f>
        <v>219219.82300470647</v>
      </c>
      <c r="C26" s="2">
        <f>C25+input!D$18</f>
        <v>307440.9578198581</v>
      </c>
      <c r="D26" s="2">
        <f>D25+input!E$18</f>
        <v>125398.81050952918</v>
      </c>
    </row>
    <row r="27" spans="1:4" x14ac:dyDescent="0.35">
      <c r="A27">
        <v>2030</v>
      </c>
      <c r="B27" s="2">
        <f>B26+input!C$18</f>
        <v>184001.48216031832</v>
      </c>
      <c r="C27" s="2">
        <f>C26+input!D$18</f>
        <v>236113.42006177144</v>
      </c>
      <c r="D27" s="2">
        <f>D26+input!E$18</f>
        <v>103243.82209700465</v>
      </c>
    </row>
    <row r="28" spans="1:4" x14ac:dyDescent="0.35">
      <c r="A28">
        <v>2031</v>
      </c>
      <c r="B28" s="4">
        <f>B27+input!C$21</f>
        <v>178939.96371668266</v>
      </c>
      <c r="C28" s="4">
        <f>C27+input!D$21</f>
        <v>227860.66708123876</v>
      </c>
      <c r="D28" s="4">
        <f>D27+input!E$21</f>
        <v>100583.78917016166</v>
      </c>
    </row>
    <row r="29" spans="1:4" x14ac:dyDescent="0.35">
      <c r="A29">
        <v>2032</v>
      </c>
      <c r="B29" s="4">
        <f>B28+input!C$21</f>
        <v>173878.44527304699</v>
      </c>
      <c r="C29" s="4">
        <f>C28+input!D$21</f>
        <v>219607.91410070608</v>
      </c>
      <c r="D29" s="4">
        <f>D28+input!E$21</f>
        <v>97923.756243318669</v>
      </c>
    </row>
    <row r="30" spans="1:4" x14ac:dyDescent="0.35">
      <c r="A30">
        <v>2033</v>
      </c>
      <c r="B30" s="4">
        <f>B29+input!C$21</f>
        <v>168816.92682941133</v>
      </c>
      <c r="C30" s="4">
        <f>C29+input!D$21</f>
        <v>211355.1611201734</v>
      </c>
      <c r="D30" s="4">
        <f>D29+input!E$21</f>
        <v>95263.723316475676</v>
      </c>
    </row>
    <row r="31" spans="1:4" x14ac:dyDescent="0.35">
      <c r="A31">
        <v>2034</v>
      </c>
      <c r="B31" s="4">
        <f>B30+input!C$21</f>
        <v>163755.40838577566</v>
      </c>
      <c r="C31" s="4">
        <f>C30+input!D$21</f>
        <v>203102.40813964073</v>
      </c>
      <c r="D31" s="4">
        <f>D30+input!E$21</f>
        <v>92603.690389632684</v>
      </c>
    </row>
    <row r="32" spans="1:4" x14ac:dyDescent="0.35">
      <c r="A32">
        <v>2035</v>
      </c>
      <c r="B32" s="4">
        <f>B31+input!C$21</f>
        <v>158693.88994214</v>
      </c>
      <c r="C32" s="4">
        <f>C31+input!D$21</f>
        <v>194849.65515910805</v>
      </c>
      <c r="D32" s="4">
        <f>D31+input!E$21</f>
        <v>89943.657462789692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2E02-8D4B-4062-8F7B-28A43F123F51}">
  <dimension ref="A1:D32"/>
  <sheetViews>
    <sheetView workbookViewId="0">
      <selection activeCell="G23" sqref="G23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16</v>
      </c>
      <c r="D1" t="s">
        <v>14</v>
      </c>
    </row>
    <row r="2" spans="1:4" x14ac:dyDescent="0.35">
      <c r="A2">
        <v>2005</v>
      </c>
      <c r="B2" s="1">
        <f>input!C$24</f>
        <v>122338.01592068397</v>
      </c>
      <c r="C2" s="1">
        <f>input!D$24</f>
        <v>143547.94883626094</v>
      </c>
      <c r="D2" s="1">
        <f>input!E$24</f>
        <v>120303.42625468114</v>
      </c>
    </row>
    <row r="3" spans="1:4" x14ac:dyDescent="0.35">
      <c r="A3">
        <v>2006</v>
      </c>
      <c r="B3" s="1">
        <f>input!C$24</f>
        <v>122338.01592068397</v>
      </c>
      <c r="C3" s="1">
        <f>input!D$24</f>
        <v>143547.94883626094</v>
      </c>
      <c r="D3" s="1">
        <f>input!E$24</f>
        <v>120303.42625468114</v>
      </c>
    </row>
    <row r="4" spans="1:4" x14ac:dyDescent="0.35">
      <c r="A4">
        <v>2007</v>
      </c>
      <c r="B4" s="1">
        <f>input!C$24</f>
        <v>122338.01592068397</v>
      </c>
      <c r="C4" s="1">
        <f>input!D$24</f>
        <v>143547.94883626094</v>
      </c>
      <c r="D4" s="1">
        <f>input!E$24</f>
        <v>120303.42625468114</v>
      </c>
    </row>
    <row r="5" spans="1:4" x14ac:dyDescent="0.35">
      <c r="A5">
        <v>2008</v>
      </c>
      <c r="B5" s="1">
        <f>input!C$24</f>
        <v>122338.01592068397</v>
      </c>
      <c r="C5" s="1">
        <f>input!D$24</f>
        <v>143547.94883626094</v>
      </c>
      <c r="D5" s="1">
        <f>input!E$24</f>
        <v>120303.42625468114</v>
      </c>
    </row>
    <row r="6" spans="1:4" x14ac:dyDescent="0.35">
      <c r="A6">
        <v>2009</v>
      </c>
      <c r="B6" s="1">
        <f>input!C$24</f>
        <v>122338.01592068397</v>
      </c>
      <c r="C6" s="1">
        <f>input!D$24</f>
        <v>143547.94883626094</v>
      </c>
      <c r="D6" s="1">
        <f>input!E$24</f>
        <v>120303.42625468114</v>
      </c>
    </row>
    <row r="7" spans="1:4" x14ac:dyDescent="0.35">
      <c r="A7">
        <v>2010</v>
      </c>
      <c r="B7" s="1">
        <f>input!C$24</f>
        <v>122338.01592068397</v>
      </c>
      <c r="C7" s="1">
        <f>input!D$24</f>
        <v>143547.94883626094</v>
      </c>
      <c r="D7" s="1">
        <f>input!E$24</f>
        <v>120303.42625468114</v>
      </c>
    </row>
    <row r="8" spans="1:4" x14ac:dyDescent="0.35">
      <c r="A8">
        <v>2011</v>
      </c>
      <c r="B8" s="1">
        <f>input!C$24</f>
        <v>122338.01592068397</v>
      </c>
      <c r="C8" s="1">
        <f>input!D$24</f>
        <v>143547.94883626094</v>
      </c>
      <c r="D8" s="1">
        <f>input!E$24</f>
        <v>120303.42625468114</v>
      </c>
    </row>
    <row r="9" spans="1:4" x14ac:dyDescent="0.35">
      <c r="A9">
        <v>2012</v>
      </c>
      <c r="B9" s="1">
        <f>input!C$24</f>
        <v>122338.01592068397</v>
      </c>
      <c r="C9" s="1">
        <f>input!D$24</f>
        <v>143547.94883626094</v>
      </c>
      <c r="D9" s="1">
        <f>input!E$24</f>
        <v>120303.42625468114</v>
      </c>
    </row>
    <row r="10" spans="1:4" x14ac:dyDescent="0.35">
      <c r="A10">
        <v>2013</v>
      </c>
      <c r="B10" s="1">
        <f>input!C$24</f>
        <v>122338.01592068397</v>
      </c>
      <c r="C10" s="1">
        <f>input!D$24</f>
        <v>143547.94883626094</v>
      </c>
      <c r="D10" s="1">
        <f>input!E$24</f>
        <v>120303.42625468114</v>
      </c>
    </row>
    <row r="11" spans="1:4" x14ac:dyDescent="0.35">
      <c r="A11">
        <v>2014</v>
      </c>
      <c r="B11" s="1">
        <f>input!C$24</f>
        <v>122338.01592068397</v>
      </c>
      <c r="C11" s="1">
        <f>input!D$24</f>
        <v>143547.94883626094</v>
      </c>
      <c r="D11" s="1">
        <f>input!E$24</f>
        <v>120303.42625468114</v>
      </c>
    </row>
    <row r="12" spans="1:4" x14ac:dyDescent="0.35">
      <c r="A12">
        <v>2015</v>
      </c>
      <c r="B12" s="1">
        <f>input!C$24</f>
        <v>122338.01592068397</v>
      </c>
      <c r="C12" s="1">
        <f>input!D$24</f>
        <v>143547.94883626094</v>
      </c>
      <c r="D12" s="1">
        <f>input!E$24</f>
        <v>120303.42625468114</v>
      </c>
    </row>
    <row r="13" spans="1:4" x14ac:dyDescent="0.35">
      <c r="A13">
        <v>2016</v>
      </c>
      <c r="B13" s="1">
        <f>input!C$24</f>
        <v>122338.01592068397</v>
      </c>
      <c r="C13" s="1">
        <f>input!D$24</f>
        <v>143547.94883626094</v>
      </c>
      <c r="D13" s="1">
        <f>input!E$24</f>
        <v>120303.42625468114</v>
      </c>
    </row>
    <row r="14" spans="1:4" x14ac:dyDescent="0.35">
      <c r="A14">
        <v>2017</v>
      </c>
      <c r="B14" s="1">
        <f>input!C$24</f>
        <v>122338.01592068397</v>
      </c>
      <c r="C14" s="1">
        <f>input!D$24</f>
        <v>143547.94883626094</v>
      </c>
      <c r="D14" s="1">
        <f>input!E$24</f>
        <v>120303.42625468114</v>
      </c>
    </row>
    <row r="15" spans="1:4" x14ac:dyDescent="0.35">
      <c r="A15">
        <v>2018</v>
      </c>
      <c r="B15" s="1">
        <f>input!C$24</f>
        <v>122338.01592068397</v>
      </c>
      <c r="C15" s="1">
        <f>input!D$24</f>
        <v>143547.94883626094</v>
      </c>
      <c r="D15" s="1">
        <f>input!E$24</f>
        <v>120303.42625468114</v>
      </c>
    </row>
    <row r="16" spans="1:4" x14ac:dyDescent="0.35">
      <c r="A16">
        <v>2019</v>
      </c>
      <c r="B16" s="1">
        <f>input!C$24</f>
        <v>122338.01592068397</v>
      </c>
      <c r="C16" s="1">
        <f>input!D$24</f>
        <v>143547.94883626094</v>
      </c>
      <c r="D16" s="1">
        <f>input!E$24</f>
        <v>120303.42625468114</v>
      </c>
    </row>
    <row r="17" spans="1:4" x14ac:dyDescent="0.35">
      <c r="A17">
        <v>2020</v>
      </c>
      <c r="B17" s="1">
        <f>input!C$24</f>
        <v>122338.01592068397</v>
      </c>
      <c r="C17" s="1">
        <f>input!D$24</f>
        <v>143547.94883626094</v>
      </c>
      <c r="D17" s="1">
        <f>input!E$24</f>
        <v>120303.42625468114</v>
      </c>
    </row>
    <row r="18" spans="1:4" x14ac:dyDescent="0.35">
      <c r="A18">
        <v>2021</v>
      </c>
      <c r="B18" s="2">
        <f>B17+input!C$26</f>
        <v>123442.84410101174</v>
      </c>
      <c r="C18" s="2">
        <f>C17+input!D$26</f>
        <v>144551.74297827936</v>
      </c>
      <c r="D18" s="2">
        <f>D17+input!E$26</f>
        <v>121257.49876575648</v>
      </c>
    </row>
    <row r="19" spans="1:4" x14ac:dyDescent="0.35">
      <c r="A19">
        <v>2022</v>
      </c>
      <c r="B19" s="2">
        <f>B18+input!C$26</f>
        <v>124547.6722813395</v>
      </c>
      <c r="C19" s="2">
        <f>C18+input!D$26</f>
        <v>145555.53712029778</v>
      </c>
      <c r="D19" s="2">
        <f>D18+input!E$26</f>
        <v>122211.57127683182</v>
      </c>
    </row>
    <row r="20" spans="1:4" x14ac:dyDescent="0.35">
      <c r="A20">
        <v>2023</v>
      </c>
      <c r="B20" s="2">
        <f>B19+input!C$26</f>
        <v>125652.50046166727</v>
      </c>
      <c r="C20" s="2">
        <f>C19+input!D$26</f>
        <v>146559.33126231621</v>
      </c>
      <c r="D20" s="2">
        <f>D19+input!E$26</f>
        <v>123165.64378790716</v>
      </c>
    </row>
    <row r="21" spans="1:4" x14ac:dyDescent="0.35">
      <c r="A21">
        <v>2024</v>
      </c>
      <c r="B21" s="2">
        <f>B20+input!C$26</f>
        <v>126757.32864199503</v>
      </c>
      <c r="C21" s="2">
        <f>C20+input!D$26</f>
        <v>147563.12540433463</v>
      </c>
      <c r="D21" s="2">
        <f>D20+input!E$26</f>
        <v>124119.7162989825</v>
      </c>
    </row>
    <row r="22" spans="1:4" x14ac:dyDescent="0.35">
      <c r="A22">
        <v>2025</v>
      </c>
      <c r="B22" s="2">
        <f>B21+input!C$26</f>
        <v>127862.1568223228</v>
      </c>
      <c r="C22" s="2">
        <f>C21+input!D$26</f>
        <v>148566.91954635305</v>
      </c>
      <c r="D22" s="2">
        <f>D21+input!E$26</f>
        <v>125073.78881005784</v>
      </c>
    </row>
    <row r="23" spans="1:4" x14ac:dyDescent="0.35">
      <c r="A23">
        <v>2026</v>
      </c>
      <c r="B23" s="2">
        <f>B22+input!C$26</f>
        <v>128966.98500265056</v>
      </c>
      <c r="C23" s="2">
        <f>C22+input!D$26</f>
        <v>149570.71368837147</v>
      </c>
      <c r="D23" s="2">
        <f>D22+input!E$26</f>
        <v>126027.86132113318</v>
      </c>
    </row>
    <row r="24" spans="1:4" x14ac:dyDescent="0.35">
      <c r="A24">
        <v>2027</v>
      </c>
      <c r="B24" s="2">
        <f>B23+input!C$26</f>
        <v>130071.81318297832</v>
      </c>
      <c r="C24" s="2">
        <f>C23+input!D$26</f>
        <v>150574.50783038989</v>
      </c>
      <c r="D24" s="2">
        <f>D23+input!E$26</f>
        <v>126981.93383220852</v>
      </c>
    </row>
    <row r="25" spans="1:4" x14ac:dyDescent="0.35">
      <c r="A25">
        <v>2028</v>
      </c>
      <c r="B25" s="2">
        <f>B24+input!C$26</f>
        <v>131176.64136330609</v>
      </c>
      <c r="C25" s="2">
        <f>C24+input!D$26</f>
        <v>151578.30197240831</v>
      </c>
      <c r="D25" s="2">
        <f>D24+input!E$26</f>
        <v>127936.00634328387</v>
      </c>
    </row>
    <row r="26" spans="1:4" x14ac:dyDescent="0.35">
      <c r="A26">
        <v>2029</v>
      </c>
      <c r="B26" s="2">
        <f>B25+input!C$26</f>
        <v>132281.46954363387</v>
      </c>
      <c r="C26" s="2">
        <f>C25+input!D$26</f>
        <v>152582.09611442673</v>
      </c>
      <c r="D26" s="2">
        <f>D25+input!E$26</f>
        <v>128890.07885435921</v>
      </c>
    </row>
    <row r="27" spans="1:4" x14ac:dyDescent="0.35">
      <c r="A27">
        <v>2030</v>
      </c>
      <c r="B27" s="2">
        <f>B26+input!C$26</f>
        <v>133386.29772396164</v>
      </c>
      <c r="C27" s="2">
        <f>C26+input!D$26</f>
        <v>153585.89025644516</v>
      </c>
      <c r="D27" s="2">
        <f>D26+input!E$26</f>
        <v>129844.15136543455</v>
      </c>
    </row>
    <row r="28" spans="1:4" x14ac:dyDescent="0.35">
      <c r="A28">
        <v>2031</v>
      </c>
      <c r="B28" s="2">
        <f>B27+input!C$26</f>
        <v>134491.12590428942</v>
      </c>
      <c r="C28" s="2">
        <f>C27+input!D$26</f>
        <v>154589.68439846358</v>
      </c>
      <c r="D28" s="2">
        <f>D27+input!E$26</f>
        <v>130798.22387650989</v>
      </c>
    </row>
    <row r="29" spans="1:4" x14ac:dyDescent="0.35">
      <c r="A29">
        <v>2032</v>
      </c>
      <c r="B29" s="2">
        <f>B28+input!C$26</f>
        <v>135595.9540846172</v>
      </c>
      <c r="C29" s="2">
        <f>C28+input!D$26</f>
        <v>155593.478540482</v>
      </c>
      <c r="D29" s="2">
        <f>D28+input!E$26</f>
        <v>131752.29638758523</v>
      </c>
    </row>
    <row r="30" spans="1:4" x14ac:dyDescent="0.35">
      <c r="A30">
        <v>2033</v>
      </c>
      <c r="B30" s="2">
        <f>B29+input!C$26</f>
        <v>136700.78226494498</v>
      </c>
      <c r="C30" s="2">
        <f>C29+input!D$26</f>
        <v>156597.27268250042</v>
      </c>
      <c r="D30" s="2">
        <f>D29+input!E$26</f>
        <v>132706.36889866058</v>
      </c>
    </row>
    <row r="31" spans="1:4" x14ac:dyDescent="0.35">
      <c r="A31">
        <v>2034</v>
      </c>
      <c r="B31" s="2">
        <f>B30+input!C$26</f>
        <v>137805.61044527276</v>
      </c>
      <c r="C31" s="2">
        <f>C30+input!D$26</f>
        <v>157601.06682451884</v>
      </c>
      <c r="D31" s="2">
        <f>D30+input!E$26</f>
        <v>133660.44140973594</v>
      </c>
    </row>
    <row r="32" spans="1:4" x14ac:dyDescent="0.35">
      <c r="A32">
        <v>2035</v>
      </c>
      <c r="B32" s="2">
        <f>B31+input!C$26</f>
        <v>138910.43862560054</v>
      </c>
      <c r="C32" s="2">
        <f>C31+input!D$26</f>
        <v>158604.86096653726</v>
      </c>
      <c r="D32" s="2">
        <f>D31+input!E$26</f>
        <v>134614.5139208113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1669-FC97-4F39-AE43-D028DCAE3308}">
  <dimension ref="A1:D32"/>
  <sheetViews>
    <sheetView topLeftCell="A10" workbookViewId="0">
      <selection activeCell="E17" sqref="E17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16</v>
      </c>
      <c r="D1" t="s">
        <v>14</v>
      </c>
    </row>
    <row r="2" spans="1:4" x14ac:dyDescent="0.35">
      <c r="A2">
        <v>2005</v>
      </c>
      <c r="B2">
        <v>0</v>
      </c>
      <c r="C2">
        <v>0</v>
      </c>
      <c r="D2">
        <v>0</v>
      </c>
    </row>
    <row r="3" spans="1:4" x14ac:dyDescent="0.35">
      <c r="A3">
        <v>2006</v>
      </c>
      <c r="B3">
        <v>0</v>
      </c>
      <c r="C3">
        <v>0</v>
      </c>
      <c r="D3">
        <v>0</v>
      </c>
    </row>
    <row r="4" spans="1:4" x14ac:dyDescent="0.35">
      <c r="A4">
        <v>2007</v>
      </c>
      <c r="B4">
        <v>0</v>
      </c>
      <c r="C4">
        <v>0</v>
      </c>
      <c r="D4">
        <v>0</v>
      </c>
    </row>
    <row r="5" spans="1:4" x14ac:dyDescent="0.35">
      <c r="A5">
        <v>2008</v>
      </c>
      <c r="B5">
        <v>0</v>
      </c>
      <c r="C5">
        <v>0</v>
      </c>
      <c r="D5">
        <v>0</v>
      </c>
    </row>
    <row r="6" spans="1:4" x14ac:dyDescent="0.35">
      <c r="A6">
        <v>2009</v>
      </c>
      <c r="B6">
        <v>0</v>
      </c>
      <c r="C6">
        <v>0</v>
      </c>
      <c r="D6">
        <v>0</v>
      </c>
    </row>
    <row r="7" spans="1:4" x14ac:dyDescent="0.35">
      <c r="A7">
        <v>2010</v>
      </c>
      <c r="B7">
        <v>0</v>
      </c>
      <c r="C7">
        <v>0</v>
      </c>
      <c r="D7">
        <v>0</v>
      </c>
    </row>
    <row r="8" spans="1:4" x14ac:dyDescent="0.35">
      <c r="A8">
        <v>2011</v>
      </c>
      <c r="B8">
        <v>0</v>
      </c>
      <c r="C8">
        <v>0</v>
      </c>
      <c r="D8">
        <v>0</v>
      </c>
    </row>
    <row r="9" spans="1:4" x14ac:dyDescent="0.35">
      <c r="A9">
        <v>2012</v>
      </c>
      <c r="B9">
        <v>0</v>
      </c>
      <c r="C9">
        <v>0</v>
      </c>
      <c r="D9">
        <v>0</v>
      </c>
    </row>
    <row r="10" spans="1:4" x14ac:dyDescent="0.35">
      <c r="A10">
        <v>2013</v>
      </c>
      <c r="B10">
        <v>0</v>
      </c>
      <c r="C10">
        <v>0</v>
      </c>
      <c r="D10">
        <v>0</v>
      </c>
    </row>
    <row r="11" spans="1:4" x14ac:dyDescent="0.35">
      <c r="A11">
        <v>2014</v>
      </c>
      <c r="B11">
        <v>0</v>
      </c>
      <c r="C11">
        <v>0</v>
      </c>
      <c r="D11">
        <v>0</v>
      </c>
    </row>
    <row r="12" spans="1:4" x14ac:dyDescent="0.35">
      <c r="A12">
        <v>2015</v>
      </c>
      <c r="B12">
        <v>0</v>
      </c>
      <c r="C12">
        <v>0</v>
      </c>
      <c r="D12">
        <v>0</v>
      </c>
    </row>
    <row r="13" spans="1:4" x14ac:dyDescent="0.35">
      <c r="A13">
        <v>2016</v>
      </c>
      <c r="B13">
        <v>0</v>
      </c>
      <c r="C13">
        <v>0</v>
      </c>
      <c r="D13">
        <v>0</v>
      </c>
    </row>
    <row r="14" spans="1:4" x14ac:dyDescent="0.35">
      <c r="A14">
        <v>2017</v>
      </c>
      <c r="B14">
        <v>0</v>
      </c>
      <c r="C14">
        <v>0</v>
      </c>
      <c r="D14">
        <v>0</v>
      </c>
    </row>
    <row r="15" spans="1:4" x14ac:dyDescent="0.35">
      <c r="A15">
        <v>2018</v>
      </c>
      <c r="B15">
        <v>0</v>
      </c>
      <c r="C15">
        <v>0</v>
      </c>
      <c r="D15">
        <v>0</v>
      </c>
    </row>
    <row r="16" spans="1:4" x14ac:dyDescent="0.35">
      <c r="A16">
        <v>2019</v>
      </c>
      <c r="B16">
        <v>0</v>
      </c>
      <c r="C16">
        <v>0</v>
      </c>
      <c r="D16">
        <v>0</v>
      </c>
    </row>
    <row r="17" spans="1:4" x14ac:dyDescent="0.35">
      <c r="A17">
        <v>2020</v>
      </c>
      <c r="B17">
        <v>0</v>
      </c>
      <c r="C17">
        <v>0</v>
      </c>
      <c r="D17">
        <v>0</v>
      </c>
    </row>
    <row r="18" spans="1:4" x14ac:dyDescent="0.35">
      <c r="A18">
        <v>2021</v>
      </c>
      <c r="B18">
        <v>0.3</v>
      </c>
      <c r="C18">
        <v>0.3</v>
      </c>
      <c r="D18">
        <v>0.3</v>
      </c>
    </row>
    <row r="19" spans="1:4" x14ac:dyDescent="0.35">
      <c r="A19">
        <v>2022</v>
      </c>
      <c r="B19">
        <v>0.3</v>
      </c>
      <c r="C19">
        <v>0.3</v>
      </c>
      <c r="D19">
        <v>0.3</v>
      </c>
    </row>
    <row r="20" spans="1:4" x14ac:dyDescent="0.35">
      <c r="A20">
        <v>2023</v>
      </c>
      <c r="B20">
        <v>0.3</v>
      </c>
      <c r="C20">
        <v>0.3</v>
      </c>
      <c r="D20">
        <v>0.3</v>
      </c>
    </row>
    <row r="21" spans="1:4" x14ac:dyDescent="0.35">
      <c r="A21">
        <v>2024</v>
      </c>
      <c r="B21">
        <v>0.3</v>
      </c>
      <c r="C21">
        <v>0.3</v>
      </c>
      <c r="D21">
        <v>0.3</v>
      </c>
    </row>
    <row r="22" spans="1:4" x14ac:dyDescent="0.35">
      <c r="A22">
        <v>2025</v>
      </c>
      <c r="B22">
        <v>0.3</v>
      </c>
      <c r="C22">
        <v>0.3</v>
      </c>
      <c r="D22">
        <v>0.3</v>
      </c>
    </row>
    <row r="23" spans="1:4" x14ac:dyDescent="0.35">
      <c r="A23">
        <v>2026</v>
      </c>
      <c r="B23">
        <v>0.25</v>
      </c>
      <c r="C23">
        <v>0.25</v>
      </c>
      <c r="D23">
        <v>0.25</v>
      </c>
    </row>
    <row r="24" spans="1:4" x14ac:dyDescent="0.35">
      <c r="A24">
        <v>2027</v>
      </c>
      <c r="B24">
        <v>0.2</v>
      </c>
      <c r="C24">
        <v>0.2</v>
      </c>
      <c r="D24">
        <v>0.2</v>
      </c>
    </row>
    <row r="25" spans="1:4" x14ac:dyDescent="0.35">
      <c r="A25">
        <v>2028</v>
      </c>
      <c r="B25">
        <v>0.15</v>
      </c>
      <c r="C25">
        <v>0.15</v>
      </c>
      <c r="D25">
        <v>0.15</v>
      </c>
    </row>
    <row r="26" spans="1:4" x14ac:dyDescent="0.35">
      <c r="A26">
        <v>2029</v>
      </c>
      <c r="B26">
        <v>0.1</v>
      </c>
      <c r="C26">
        <v>0.1</v>
      </c>
      <c r="D26">
        <v>0.1</v>
      </c>
    </row>
    <row r="27" spans="1:4" x14ac:dyDescent="0.35">
      <c r="A27">
        <v>2030</v>
      </c>
      <c r="B27">
        <v>0.05</v>
      </c>
      <c r="C27">
        <v>0.05</v>
      </c>
      <c r="D27">
        <v>0.05</v>
      </c>
    </row>
    <row r="28" spans="1:4" x14ac:dyDescent="0.35">
      <c r="A28">
        <v>2031</v>
      </c>
      <c r="B28">
        <v>0</v>
      </c>
      <c r="C28">
        <v>0</v>
      </c>
      <c r="D28">
        <v>0</v>
      </c>
    </row>
    <row r="29" spans="1:4" x14ac:dyDescent="0.35">
      <c r="A29">
        <v>2032</v>
      </c>
      <c r="B29">
        <v>0</v>
      </c>
      <c r="C29">
        <v>0</v>
      </c>
      <c r="D29">
        <v>0</v>
      </c>
    </row>
    <row r="30" spans="1:4" x14ac:dyDescent="0.35">
      <c r="A30">
        <v>2033</v>
      </c>
      <c r="B30">
        <v>0</v>
      </c>
      <c r="C30">
        <v>0</v>
      </c>
      <c r="D30">
        <v>0</v>
      </c>
    </row>
    <row r="31" spans="1:4" x14ac:dyDescent="0.35">
      <c r="A31">
        <v>2034</v>
      </c>
      <c r="B31">
        <v>0</v>
      </c>
      <c r="C31">
        <v>0</v>
      </c>
      <c r="D31">
        <v>0</v>
      </c>
    </row>
    <row r="32" spans="1:4" x14ac:dyDescent="0.35">
      <c r="A32">
        <v>2035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BDF8-CFB1-4AE4-9216-FF0016E95892}">
  <dimension ref="A1:D32"/>
  <sheetViews>
    <sheetView topLeftCell="A10" workbookViewId="0">
      <selection activeCell="D28" sqref="D28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16</v>
      </c>
      <c r="D1" t="s">
        <v>14</v>
      </c>
    </row>
    <row r="2" spans="1:4" x14ac:dyDescent="0.35">
      <c r="A2">
        <v>2005</v>
      </c>
      <c r="B2">
        <v>0</v>
      </c>
      <c r="C2">
        <v>0</v>
      </c>
      <c r="D2">
        <v>0</v>
      </c>
    </row>
    <row r="3" spans="1:4" x14ac:dyDescent="0.35">
      <c r="A3">
        <v>2006</v>
      </c>
      <c r="B3">
        <v>0</v>
      </c>
      <c r="C3">
        <v>0</v>
      </c>
      <c r="D3">
        <v>0</v>
      </c>
    </row>
    <row r="4" spans="1:4" x14ac:dyDescent="0.35">
      <c r="A4">
        <v>2007</v>
      </c>
      <c r="B4">
        <v>0</v>
      </c>
      <c r="C4">
        <v>0</v>
      </c>
      <c r="D4">
        <v>0</v>
      </c>
    </row>
    <row r="5" spans="1:4" x14ac:dyDescent="0.35">
      <c r="A5">
        <v>2008</v>
      </c>
      <c r="B5">
        <v>0</v>
      </c>
      <c r="C5">
        <v>0</v>
      </c>
      <c r="D5">
        <v>0</v>
      </c>
    </row>
    <row r="6" spans="1:4" x14ac:dyDescent="0.35">
      <c r="A6">
        <v>2009</v>
      </c>
      <c r="B6">
        <v>0</v>
      </c>
      <c r="C6">
        <v>0</v>
      </c>
      <c r="D6">
        <v>0</v>
      </c>
    </row>
    <row r="7" spans="1:4" x14ac:dyDescent="0.35">
      <c r="A7">
        <v>2010</v>
      </c>
      <c r="B7">
        <v>0</v>
      </c>
      <c r="C7">
        <v>0</v>
      </c>
      <c r="D7">
        <v>0</v>
      </c>
    </row>
    <row r="8" spans="1:4" x14ac:dyDescent="0.35">
      <c r="A8">
        <v>2011</v>
      </c>
      <c r="B8">
        <v>0</v>
      </c>
      <c r="C8">
        <v>0</v>
      </c>
      <c r="D8">
        <v>0</v>
      </c>
    </row>
    <row r="9" spans="1:4" x14ac:dyDescent="0.35">
      <c r="A9">
        <v>2012</v>
      </c>
      <c r="B9">
        <v>0</v>
      </c>
      <c r="C9">
        <v>0</v>
      </c>
      <c r="D9">
        <v>0</v>
      </c>
    </row>
    <row r="10" spans="1:4" x14ac:dyDescent="0.35">
      <c r="A10">
        <v>2013</v>
      </c>
      <c r="B10">
        <v>0</v>
      </c>
      <c r="C10">
        <v>0</v>
      </c>
      <c r="D10">
        <v>0</v>
      </c>
    </row>
    <row r="11" spans="1:4" x14ac:dyDescent="0.35">
      <c r="A11">
        <v>2014</v>
      </c>
      <c r="B11">
        <v>0</v>
      </c>
      <c r="C11">
        <v>0</v>
      </c>
      <c r="D11">
        <v>0</v>
      </c>
    </row>
    <row r="12" spans="1:4" x14ac:dyDescent="0.35">
      <c r="A12">
        <v>2015</v>
      </c>
      <c r="B12">
        <v>0</v>
      </c>
      <c r="C12">
        <v>0</v>
      </c>
      <c r="D12">
        <v>0</v>
      </c>
    </row>
    <row r="13" spans="1:4" x14ac:dyDescent="0.35">
      <c r="A13">
        <v>2016</v>
      </c>
      <c r="B13">
        <v>0</v>
      </c>
      <c r="C13">
        <v>0</v>
      </c>
      <c r="D13">
        <v>0</v>
      </c>
    </row>
    <row r="14" spans="1:4" x14ac:dyDescent="0.35">
      <c r="A14">
        <v>2017</v>
      </c>
      <c r="B14">
        <v>0</v>
      </c>
      <c r="C14">
        <v>0</v>
      </c>
      <c r="D14">
        <v>0</v>
      </c>
    </row>
    <row r="15" spans="1:4" x14ac:dyDescent="0.35">
      <c r="A15">
        <v>2018</v>
      </c>
      <c r="B15">
        <v>0</v>
      </c>
      <c r="C15">
        <v>0</v>
      </c>
      <c r="D15">
        <v>0</v>
      </c>
    </row>
    <row r="16" spans="1:4" x14ac:dyDescent="0.35">
      <c r="A16">
        <v>2019</v>
      </c>
      <c r="B16">
        <v>0</v>
      </c>
      <c r="C16">
        <v>0</v>
      </c>
      <c r="D16">
        <v>0</v>
      </c>
    </row>
    <row r="17" spans="1:4" x14ac:dyDescent="0.35">
      <c r="A17">
        <v>2020</v>
      </c>
      <c r="B17">
        <v>0</v>
      </c>
      <c r="C17">
        <v>0</v>
      </c>
      <c r="D17">
        <v>0</v>
      </c>
    </row>
    <row r="18" spans="1:4" x14ac:dyDescent="0.35">
      <c r="A18">
        <v>2021</v>
      </c>
      <c r="B18">
        <v>0.3</v>
      </c>
      <c r="C18">
        <v>0.3</v>
      </c>
      <c r="D18">
        <v>0.3</v>
      </c>
    </row>
    <row r="19" spans="1:4" x14ac:dyDescent="0.35">
      <c r="A19">
        <v>2022</v>
      </c>
      <c r="B19">
        <v>0.3</v>
      </c>
      <c r="C19">
        <v>0.3</v>
      </c>
      <c r="D19">
        <v>0.3</v>
      </c>
    </row>
    <row r="20" spans="1:4" x14ac:dyDescent="0.35">
      <c r="A20">
        <v>2023</v>
      </c>
      <c r="B20">
        <v>0.3</v>
      </c>
      <c r="C20">
        <v>0.3</v>
      </c>
      <c r="D20">
        <v>0.3</v>
      </c>
    </row>
    <row r="21" spans="1:4" x14ac:dyDescent="0.35">
      <c r="A21">
        <v>2024</v>
      </c>
      <c r="B21">
        <v>0.3</v>
      </c>
      <c r="C21">
        <v>0.3</v>
      </c>
      <c r="D21">
        <v>0.3</v>
      </c>
    </row>
    <row r="22" spans="1:4" x14ac:dyDescent="0.35">
      <c r="A22">
        <v>2025</v>
      </c>
      <c r="B22">
        <v>0.3</v>
      </c>
      <c r="C22">
        <v>0.3</v>
      </c>
      <c r="D22">
        <v>0.3</v>
      </c>
    </row>
    <row r="23" spans="1:4" x14ac:dyDescent="0.35">
      <c r="A23">
        <v>2026</v>
      </c>
      <c r="B23">
        <v>0.25</v>
      </c>
      <c r="C23">
        <v>0.25</v>
      </c>
      <c r="D23">
        <v>0.25</v>
      </c>
    </row>
    <row r="24" spans="1:4" x14ac:dyDescent="0.35">
      <c r="A24">
        <v>2027</v>
      </c>
      <c r="B24">
        <v>0.2</v>
      </c>
      <c r="C24">
        <v>0.2</v>
      </c>
      <c r="D24">
        <v>0.2</v>
      </c>
    </row>
    <row r="25" spans="1:4" x14ac:dyDescent="0.35">
      <c r="A25">
        <v>2028</v>
      </c>
      <c r="B25">
        <v>0.15</v>
      </c>
      <c r="C25">
        <v>0.15</v>
      </c>
      <c r="D25">
        <v>0.15</v>
      </c>
    </row>
    <row r="26" spans="1:4" x14ac:dyDescent="0.35">
      <c r="A26">
        <v>2029</v>
      </c>
      <c r="B26">
        <v>0.1</v>
      </c>
      <c r="C26">
        <v>0.1</v>
      </c>
      <c r="D26">
        <v>0.1</v>
      </c>
    </row>
    <row r="27" spans="1:4" x14ac:dyDescent="0.35">
      <c r="A27">
        <v>2030</v>
      </c>
      <c r="B27">
        <v>0.05</v>
      </c>
      <c r="C27">
        <v>0.05</v>
      </c>
      <c r="D27">
        <v>0.05</v>
      </c>
    </row>
    <row r="28" spans="1:4" x14ac:dyDescent="0.35">
      <c r="A28">
        <v>2031</v>
      </c>
      <c r="B28">
        <v>0</v>
      </c>
      <c r="C28">
        <v>0</v>
      </c>
      <c r="D28">
        <v>0</v>
      </c>
    </row>
    <row r="29" spans="1:4" x14ac:dyDescent="0.35">
      <c r="A29">
        <v>2032</v>
      </c>
      <c r="B29">
        <v>0</v>
      </c>
      <c r="C29">
        <v>0</v>
      </c>
      <c r="D29">
        <v>0</v>
      </c>
    </row>
    <row r="30" spans="1:4" x14ac:dyDescent="0.35">
      <c r="A30">
        <v>2033</v>
      </c>
      <c r="B30">
        <v>0</v>
      </c>
      <c r="C30">
        <v>0</v>
      </c>
      <c r="D30">
        <v>0</v>
      </c>
    </row>
    <row r="31" spans="1:4" x14ac:dyDescent="0.35">
      <c r="A31">
        <v>2034</v>
      </c>
      <c r="B31">
        <v>0</v>
      </c>
      <c r="C31">
        <v>0</v>
      </c>
      <c r="D31">
        <v>0</v>
      </c>
    </row>
    <row r="32" spans="1:4" x14ac:dyDescent="0.35">
      <c r="A32">
        <v>2035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segments</vt:lpstr>
      <vt:lpstr>carbon_intensity</vt:lpstr>
      <vt:lpstr>capital</vt:lpstr>
      <vt:lpstr>fuel_prices</vt:lpstr>
      <vt:lpstr>BEV_consumption</vt:lpstr>
      <vt:lpstr>DV_consumption</vt:lpstr>
      <vt:lpstr>DV_idling_consumption</vt:lpstr>
      <vt:lpstr>BEV_price</vt:lpstr>
      <vt:lpstr>DV_price</vt:lpstr>
      <vt:lpstr>BEV_incentive</vt:lpstr>
      <vt:lpstr>charging_incentive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Fei</dc:creator>
  <cp:lastModifiedBy>Xie, Fei</cp:lastModifiedBy>
  <dcterms:created xsi:type="dcterms:W3CDTF">2015-06-05T18:17:20Z</dcterms:created>
  <dcterms:modified xsi:type="dcterms:W3CDTF">2021-04-22T17:16:49Z</dcterms:modified>
</cp:coreProperties>
</file>