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 activeTab="1"/>
  </bookViews>
  <sheets>
    <sheet name="อภิสรา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4" i="2"/>
  <c r="F5" i="2"/>
  <c r="F6" i="2"/>
  <c r="F7" i="2"/>
  <c r="G4" i="2"/>
  <c r="G5" i="2"/>
  <c r="G6" i="2"/>
  <c r="G7" i="2"/>
  <c r="G3" i="2"/>
  <c r="B25" i="1"/>
  <c r="B24" i="1"/>
  <c r="F3" i="2"/>
  <c r="K17" i="1"/>
  <c r="K16" i="1"/>
  <c r="K15" i="1"/>
  <c r="K14" i="1"/>
  <c r="K13" i="1"/>
  <c r="K12" i="1"/>
  <c r="K11" i="1"/>
  <c r="K10" i="1"/>
  <c r="K9" i="1"/>
  <c r="K8" i="1"/>
  <c r="I17" i="1" l="1"/>
  <c r="I16" i="1"/>
  <c r="I15" i="1"/>
  <c r="I12" i="1"/>
  <c r="I9" i="1"/>
  <c r="H17" i="1"/>
  <c r="H16" i="1"/>
  <c r="H15" i="1"/>
  <c r="H9" i="1"/>
  <c r="F8" i="1" l="1"/>
  <c r="H8" i="1" s="1"/>
  <c r="G17" i="1" l="1"/>
  <c r="G16" i="1"/>
  <c r="G15" i="1"/>
  <c r="G14" i="1"/>
  <c r="I14" i="1" s="1"/>
  <c r="G13" i="1"/>
  <c r="I13" i="1" s="1"/>
  <c r="G12" i="1"/>
  <c r="G11" i="1"/>
  <c r="I11" i="1" s="1"/>
  <c r="G10" i="1"/>
  <c r="I10" i="1" s="1"/>
  <c r="J10" i="1" s="1"/>
  <c r="G9" i="1"/>
  <c r="G8" i="1"/>
  <c r="I8" i="1" s="1"/>
  <c r="F17" i="1"/>
  <c r="J17" i="1" s="1"/>
  <c r="F16" i="1"/>
  <c r="J16" i="1" s="1"/>
  <c r="B22" i="1" s="1"/>
  <c r="F15" i="1"/>
  <c r="J15" i="1" s="1"/>
  <c r="F14" i="1"/>
  <c r="F13" i="1"/>
  <c r="F12" i="1"/>
  <c r="F11" i="1"/>
  <c r="F10" i="1"/>
  <c r="H10" i="1" s="1"/>
  <c r="F9" i="1"/>
  <c r="J9" i="1" s="1"/>
  <c r="I18" i="1" l="1"/>
  <c r="H14" i="1"/>
  <c r="J14" i="1" s="1"/>
  <c r="F18" i="1"/>
  <c r="H13" i="1"/>
  <c r="J13" i="1" s="1"/>
  <c r="B21" i="1" s="1"/>
  <c r="J8" i="1"/>
  <c r="G18" i="1"/>
  <c r="H11" i="1"/>
  <c r="H12" i="1"/>
  <c r="J12" i="1" s="1"/>
  <c r="E18" i="1"/>
  <c r="D18" i="1"/>
  <c r="H18" i="1" l="1"/>
  <c r="J11" i="1"/>
  <c r="J18" i="1" s="1"/>
  <c r="B23" i="1" s="1"/>
</calcChain>
</file>

<file path=xl/sharedStrings.xml><?xml version="1.0" encoding="utf-8"?>
<sst xmlns="http://schemas.openxmlformats.org/spreadsheetml/2006/main" count="83" uniqueCount="73">
  <si>
    <t>รหัสลูกค้า</t>
  </si>
  <si>
    <t>ชื่อ-สกุลลูกค้า</t>
  </si>
  <si>
    <t>123/4 หมู่ ถ.ศรีจันทร์ ต.ในเมือง จ.ขอนแก่น 40000</t>
  </si>
  <si>
    <t>บริษัท BMK MARKETING SOLUTION จำกัด</t>
  </si>
  <si>
    <t>สรุปการสั่งซื้อผลิตภัณฑืเสริมความงาม ประจำเดือน มิถุนายน 2561</t>
  </si>
  <si>
    <t>คะแนนสะสมเดิม (Point)</t>
  </si>
  <si>
    <t>จำนวนที่ซื้อ (กล่อง)</t>
  </si>
  <si>
    <t>ยอดซื้อ (บาท)</t>
  </si>
  <si>
    <t>ส่วนลด (บาท)</t>
  </si>
  <si>
    <t>คะแนน สะสมใหม่ (Point)</t>
  </si>
  <si>
    <t>Gluta white BMK-Best</t>
  </si>
  <si>
    <t>Collagen BMK-Best</t>
  </si>
  <si>
    <t>ยอดสั่งซื้อ สุทธิ    (บาท)</t>
  </si>
  <si>
    <t>CusBoooo1</t>
  </si>
  <si>
    <t>CusBoooo2</t>
  </si>
  <si>
    <t>CusBoooo3</t>
  </si>
  <si>
    <t>CusBoooo4</t>
  </si>
  <si>
    <t>CusBoooo5</t>
  </si>
  <si>
    <t>CusBoooo6</t>
  </si>
  <si>
    <t>CusBoooo7</t>
  </si>
  <si>
    <t>CusBoooo8</t>
  </si>
  <si>
    <t>CusBoooo9</t>
  </si>
  <si>
    <t>CusBoooo10</t>
  </si>
  <si>
    <t>รวม</t>
  </si>
  <si>
    <t>นางสุกัญญา ทรัพย์สิบทรวง</t>
  </si>
  <si>
    <t>นายบุญกิม จินตนาการ</t>
  </si>
  <si>
    <t>นางสาวชวิภา พงษ์ธนา</t>
  </si>
  <si>
    <t>นางสาวมนัฐชญา สิทธิกุล</t>
  </si>
  <si>
    <t>นายบุญชัย รู้ถาวร</t>
  </si>
  <si>
    <t>นายสุรินทร์ อาภาจิต</t>
  </si>
  <si>
    <t>นางสาวปริชาติ ณ น่าน</t>
  </si>
  <si>
    <t>นางผกามาศ บุญเชิด</t>
  </si>
  <si>
    <t>นายทวีศักด์ แก้วเงิน</t>
  </si>
  <si>
    <t>นางสาวสุดาวดี พิลา</t>
  </si>
  <si>
    <t>สรุปยอดขาย:</t>
  </si>
  <si>
    <t>1.ยอดซื้อสูงสุด</t>
  </si>
  <si>
    <t>2.ยอดซื้อต่ำสุด</t>
  </si>
  <si>
    <t>3.ยอดขายเฉลี่ย:</t>
  </si>
  <si>
    <t>4.Cluta white ลด</t>
  </si>
  <si>
    <t>Collagent ลด</t>
  </si>
  <si>
    <t>เงื่อนไข</t>
  </si>
  <si>
    <t>1.Gluta white BMK-Best ราคากล่องละ</t>
  </si>
  <si>
    <t>บาท</t>
  </si>
  <si>
    <t>2.collagen BMK-Best ราคากล่องละ</t>
  </si>
  <si>
    <t xml:space="preserve">3.Gluta white ยอดสั่งซื้อตั้งแต่ </t>
  </si>
  <si>
    <t>บาท ขึ้นไป</t>
  </si>
  <si>
    <t>ให้ส่วนลด</t>
  </si>
  <si>
    <t>4.Collagen white ยอดสั่งซื้อตั้งแต่</t>
  </si>
  <si>
    <t>50,000-90,000</t>
  </si>
  <si>
    <t>บาท ให้ส่วนลด</t>
  </si>
  <si>
    <t>5.ยอดสั่งซื้อต่ำกว่า</t>
  </si>
  <si>
    <t>ไม่มีคะแนนสะสม</t>
  </si>
  <si>
    <t>50,000-99,999</t>
  </si>
  <si>
    <t>ได้ 10</t>
  </si>
  <si>
    <t>Point,</t>
  </si>
  <si>
    <t>10,000-199,999</t>
  </si>
  <si>
    <t>ได้ 20 Point,</t>
  </si>
  <si>
    <t>ขึ้นไป   ได้</t>
  </si>
  <si>
    <t>30  Point,</t>
  </si>
  <si>
    <t>รายการ</t>
  </si>
  <si>
    <t>100,000 บาทขึ้นไป ลด 20%</t>
  </si>
  <si>
    <t>ลำดับ</t>
  </si>
  <si>
    <t>จำนวน</t>
  </si>
  <si>
    <t>ยอดขาย</t>
  </si>
  <si>
    <t>ส่วนลด</t>
  </si>
  <si>
    <t>ส้ม</t>
  </si>
  <si>
    <t>องุ่น</t>
  </si>
  <si>
    <t>ส่วนลดองุ่น ยอดขาย&gt;150000 ลด 10%</t>
  </si>
  <si>
    <t>ส่วนลด สัม ยอดขายตั้งแต่ 100000 ลด 10%  และทั้งแต่  150000</t>
  </si>
  <si>
    <t>0 - 9999</t>
  </si>
  <si>
    <t>10000-1499</t>
  </si>
  <si>
    <t>จำนวนรายการที่ได้รับส่วนลด ส้ม</t>
  </si>
  <si>
    <t>จำนวนรายการที่ได้รับส่วนลด องุ่น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</si>
</sst>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u/>
      <sz val="11"/>
      <color theme="1"/>
      <name val="Calibri"/>
      <family val="2"/>
      <charset val="222"/>
      <scheme val="minor"/>
    </font>
    <font>
      <sz val="11"/>
      <color theme="4" tint="-0.249977111117893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9" xfId="0" applyBorder="1" applyAlignment="1">
      <alignment horizontal="center" vertical="top"/>
    </xf>
    <xf numFmtId="0" fontId="0" fillId="2" borderId="1" xfId="0" applyFill="1" applyBorder="1"/>
    <xf numFmtId="0" fontId="0" fillId="0" borderId="4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5" xfId="0" applyFill="1" applyBorder="1"/>
    <xf numFmtId="0" fontId="2" fillId="3" borderId="3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/>
    <xf numFmtId="43" fontId="0" fillId="3" borderId="0" xfId="1" applyFont="1" applyFill="1" applyBorder="1" applyAlignment="1">
      <alignment horizontal="left" vertical="top"/>
    </xf>
    <xf numFmtId="0" fontId="0" fillId="3" borderId="0" xfId="0" applyFill="1" applyAlignment="1">
      <alignment horizontal="center"/>
    </xf>
    <xf numFmtId="3" fontId="0" fillId="3" borderId="0" xfId="0" applyNumberFormat="1" applyFill="1"/>
    <xf numFmtId="9" fontId="0" fillId="3" borderId="0" xfId="0" applyNumberFormat="1" applyFill="1" applyAlignment="1">
      <alignment horizontal="center"/>
    </xf>
    <xf numFmtId="43" fontId="0" fillId="3" borderId="6" xfId="1" applyFont="1" applyFill="1" applyBorder="1" applyAlignment="1">
      <alignment vertical="top"/>
    </xf>
    <xf numFmtId="0" fontId="0" fillId="3" borderId="9" xfId="0" applyFill="1" applyBorder="1" applyAlignment="1">
      <alignment horizontal="center"/>
    </xf>
    <xf numFmtId="3" fontId="0" fillId="3" borderId="9" xfId="0" applyNumberFormat="1" applyFill="1" applyBorder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49" fontId="0" fillId="0" borderId="0" xfId="0" applyNumberFormat="1"/>
    <xf numFmtId="43" fontId="3" fillId="0" borderId="1" xfId="1" applyFont="1" applyBorder="1"/>
    <xf numFmtId="43" fontId="3" fillId="0" borderId="1" xfId="0" applyNumberFormat="1" applyFont="1" applyBorder="1"/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3" borderId="0" xfId="0" applyFill="1" applyBorder="1" applyAlignment="1"/>
    <xf numFmtId="0" fontId="0" fillId="0" borderId="13" xfId="0" applyBorder="1"/>
    <xf numFmtId="0" fontId="0" fillId="0" borderId="6" xfId="0" applyBorder="1"/>
    <xf numFmtId="0" fontId="0" fillId="3" borderId="13" xfId="0" applyFill="1" applyBorder="1"/>
    <xf numFmtId="43" fontId="3" fillId="3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0" fontId="3" fillId="3" borderId="9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</xdr:row>
      <xdr:rowOff>9525</xdr:rowOff>
    </xdr:from>
    <xdr:to>
      <xdr:col>1</xdr:col>
      <xdr:colOff>381000</xdr:colOff>
      <xdr:row>2</xdr:row>
      <xdr:rowOff>242265</xdr:rowOff>
    </xdr:to>
    <xdr:pic>
      <xdr:nvPicPr>
        <xdr:cNvPr id="2" name="รูปภาพ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419100"/>
          <a:ext cx="1066800" cy="632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O13" sqref="O13"/>
    </sheetView>
  </sheetViews>
  <sheetFormatPr defaultRowHeight="15"/>
  <cols>
    <col min="1" max="1" width="18.140625" customWidth="1"/>
    <col min="2" max="2" width="23" style="1" customWidth="1"/>
    <col min="3" max="3" width="8.140625" customWidth="1"/>
    <col min="4" max="4" width="12.42578125" customWidth="1"/>
    <col min="5" max="5" width="17.28515625" customWidth="1"/>
    <col min="6" max="6" width="11.42578125" customWidth="1"/>
    <col min="7" max="7" width="13" customWidth="1"/>
    <col min="8" max="8" width="13.5703125" customWidth="1"/>
    <col min="9" max="9" width="15.140625" customWidth="1"/>
    <col min="10" max="10" width="14" customWidth="1"/>
    <col min="11" max="11" width="11.140625" customWidth="1"/>
  </cols>
  <sheetData>
    <row r="1" spans="1:14" ht="32.25" customHeight="1">
      <c r="A1" s="29"/>
      <c r="B1" s="37" t="s">
        <v>3</v>
      </c>
      <c r="C1" s="37"/>
      <c r="D1" s="37"/>
      <c r="E1" s="37"/>
      <c r="F1" s="37"/>
      <c r="G1" s="37"/>
      <c r="H1" s="37"/>
      <c r="I1" s="37"/>
      <c r="J1" s="37"/>
      <c r="K1" s="37"/>
    </row>
    <row r="2" spans="1:14" ht="31.5" customHeight="1">
      <c r="A2" s="29"/>
      <c r="B2" s="38" t="s">
        <v>2</v>
      </c>
      <c r="C2" s="38"/>
      <c r="D2" s="38"/>
      <c r="E2" s="38"/>
      <c r="F2" s="38"/>
      <c r="G2" s="38"/>
      <c r="H2" s="38"/>
      <c r="I2" s="38"/>
      <c r="J2" s="38"/>
      <c r="K2" s="38"/>
    </row>
    <row r="3" spans="1:14" ht="26.25" customHeight="1">
      <c r="A3" s="29"/>
      <c r="B3" s="43" t="s">
        <v>4</v>
      </c>
      <c r="C3" s="43"/>
      <c r="D3" s="43"/>
      <c r="E3" s="43"/>
      <c r="F3" s="43"/>
      <c r="G3" s="43"/>
      <c r="H3" s="43"/>
      <c r="I3" s="43"/>
      <c r="J3" s="43"/>
      <c r="K3" s="43"/>
    </row>
    <row r="4" spans="1:14" ht="1.5" customHeight="1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4" ht="42.75" customHeight="1">
      <c r="A5" s="36" t="s">
        <v>0</v>
      </c>
      <c r="B5" s="36" t="s">
        <v>1</v>
      </c>
      <c r="C5" s="49" t="s">
        <v>5</v>
      </c>
      <c r="D5" s="36" t="s">
        <v>6</v>
      </c>
      <c r="E5" s="36"/>
      <c r="F5" s="36" t="s">
        <v>7</v>
      </c>
      <c r="G5" s="36"/>
      <c r="H5" s="36" t="s">
        <v>8</v>
      </c>
      <c r="I5" s="36"/>
      <c r="J5" s="44" t="s">
        <v>12</v>
      </c>
      <c r="K5" s="44" t="s">
        <v>9</v>
      </c>
    </row>
    <row r="6" spans="1:14">
      <c r="A6" s="36"/>
      <c r="B6" s="36"/>
      <c r="C6" s="49"/>
      <c r="D6" s="50" t="s">
        <v>10</v>
      </c>
      <c r="E6" s="50" t="s">
        <v>11</v>
      </c>
      <c r="F6" s="51" t="s">
        <v>10</v>
      </c>
      <c r="G6" s="51" t="s">
        <v>11</v>
      </c>
      <c r="H6" s="51" t="s">
        <v>10</v>
      </c>
      <c r="I6" s="51" t="s">
        <v>11</v>
      </c>
      <c r="J6" s="45"/>
      <c r="K6" s="45"/>
    </row>
    <row r="7" spans="1:14" ht="15.75" customHeight="1">
      <c r="A7" s="36"/>
      <c r="B7" s="36"/>
      <c r="C7" s="49"/>
      <c r="D7" s="50"/>
      <c r="E7" s="50"/>
      <c r="F7" s="51"/>
      <c r="G7" s="51"/>
      <c r="H7" s="51"/>
      <c r="I7" s="51"/>
      <c r="J7" s="46"/>
      <c r="K7" s="46"/>
    </row>
    <row r="8" spans="1:14">
      <c r="A8" s="3" t="s">
        <v>13</v>
      </c>
      <c r="B8" s="6" t="s">
        <v>24</v>
      </c>
      <c r="C8" s="5">
        <v>100</v>
      </c>
      <c r="D8" s="4">
        <v>150</v>
      </c>
      <c r="E8" s="4">
        <v>100</v>
      </c>
      <c r="F8" s="32">
        <f>SUM(D8*H21)</f>
        <v>75000</v>
      </c>
      <c r="G8" s="32">
        <f>SUM(E8*H22)</f>
        <v>70000</v>
      </c>
      <c r="H8" s="33">
        <f>SUM(F8*J23)</f>
        <v>7500</v>
      </c>
      <c r="I8" s="33">
        <f>SUM(G8*J24)</f>
        <v>7000</v>
      </c>
      <c r="J8" s="33">
        <f>SUM(F8+G8-H8-I8)</f>
        <v>130500</v>
      </c>
      <c r="K8" s="3">
        <f>SUM(C8+20)</f>
        <v>120</v>
      </c>
    </row>
    <row r="9" spans="1:14">
      <c r="A9" s="3" t="s">
        <v>14</v>
      </c>
      <c r="B9" s="6" t="s">
        <v>25</v>
      </c>
      <c r="C9" s="5">
        <v>150</v>
      </c>
      <c r="D9" s="4">
        <v>50</v>
      </c>
      <c r="E9" s="4">
        <v>50</v>
      </c>
      <c r="F9" s="32">
        <f>SUM(D9*H21)</f>
        <v>25000</v>
      </c>
      <c r="G9" s="32">
        <f>SUM(E9*H22)</f>
        <v>35000</v>
      </c>
      <c r="H9" s="33">
        <f>-L14</f>
        <v>0</v>
      </c>
      <c r="I9" s="33">
        <f>-M14</f>
        <v>0</v>
      </c>
      <c r="J9" s="33">
        <f>SUM(F9+G9)</f>
        <v>60000</v>
      </c>
      <c r="K9" s="3">
        <f>SUM(C9+10)</f>
        <v>160</v>
      </c>
    </row>
    <row r="10" spans="1:14">
      <c r="A10" s="3" t="s">
        <v>15</v>
      </c>
      <c r="B10" s="6" t="s">
        <v>26</v>
      </c>
      <c r="C10" s="5">
        <v>200</v>
      </c>
      <c r="D10" s="5">
        <v>100</v>
      </c>
      <c r="E10" s="5">
        <v>120</v>
      </c>
      <c r="F10" s="32">
        <f>SUM(D10*H21)</f>
        <v>50000</v>
      </c>
      <c r="G10" s="32">
        <f>SUM(E10*H22)</f>
        <v>84000</v>
      </c>
      <c r="H10" s="33">
        <f>SUM(F10*J23)</f>
        <v>5000</v>
      </c>
      <c r="I10" s="33">
        <f>SUM(G10*J24)</f>
        <v>8400</v>
      </c>
      <c r="J10" s="33">
        <f>SUM(F10+G10-H10-I10)</f>
        <v>120600</v>
      </c>
      <c r="K10" s="3">
        <f>SUM(C10+20)</f>
        <v>220</v>
      </c>
    </row>
    <row r="11" spans="1:14">
      <c r="A11" s="3" t="s">
        <v>16</v>
      </c>
      <c r="B11" s="6" t="s">
        <v>27</v>
      </c>
      <c r="C11" s="5">
        <v>250</v>
      </c>
      <c r="D11" s="5">
        <v>120</v>
      </c>
      <c r="E11" s="5">
        <v>150</v>
      </c>
      <c r="F11" s="32">
        <f>SUM(D11*H21)</f>
        <v>60000</v>
      </c>
      <c r="G11" s="32">
        <f>SUM(E11*H22)</f>
        <v>105000</v>
      </c>
      <c r="H11" s="33">
        <f>SUM(F11*J23)</f>
        <v>6000</v>
      </c>
      <c r="I11" s="33">
        <f>SUM(G11*20%)</f>
        <v>21000</v>
      </c>
      <c r="J11" s="33">
        <f>SUM(F11+G11-H11-I11)</f>
        <v>138000</v>
      </c>
      <c r="K11" s="3">
        <f>SUM(C11+20)</f>
        <v>270</v>
      </c>
    </row>
    <row r="12" spans="1:14">
      <c r="A12" s="3" t="s">
        <v>17</v>
      </c>
      <c r="B12" s="6" t="s">
        <v>28</v>
      </c>
      <c r="C12" s="5">
        <v>50</v>
      </c>
      <c r="D12" s="5">
        <v>70</v>
      </c>
      <c r="E12" s="5">
        <v>70</v>
      </c>
      <c r="F12" s="32">
        <f>SUM(D12*H21)</f>
        <v>35000</v>
      </c>
      <c r="G12" s="32">
        <f>SUM(E12*H22)</f>
        <v>49000</v>
      </c>
      <c r="H12" s="33">
        <f>SUM(F12*J23)</f>
        <v>3500</v>
      </c>
      <c r="I12" s="33">
        <f>-M17</f>
        <v>0</v>
      </c>
      <c r="J12" s="33">
        <f>SUM(F12+G12-H12)</f>
        <v>80500</v>
      </c>
      <c r="K12" s="3">
        <f>SUM(C12+10)</f>
        <v>60</v>
      </c>
      <c r="N12" s="31"/>
    </row>
    <row r="13" spans="1:14">
      <c r="A13" s="3" t="s">
        <v>18</v>
      </c>
      <c r="B13" s="6" t="s">
        <v>29</v>
      </c>
      <c r="C13" s="5">
        <v>400</v>
      </c>
      <c r="D13" s="5">
        <v>500</v>
      </c>
      <c r="E13" s="5">
        <v>500</v>
      </c>
      <c r="F13" s="32">
        <f>SUM(D13*H21)</f>
        <v>250000</v>
      </c>
      <c r="G13" s="32">
        <f>SUM(E13*H22)</f>
        <v>350000</v>
      </c>
      <c r="H13" s="33">
        <f>SUM(F13*J23)</f>
        <v>25000</v>
      </c>
      <c r="I13" s="33">
        <f>SUM(G13/5)</f>
        <v>70000</v>
      </c>
      <c r="J13" s="33">
        <f>SUM(F13+G13-H13-I13)</f>
        <v>505000</v>
      </c>
      <c r="K13" s="3">
        <f>SUM(C13+30)</f>
        <v>430</v>
      </c>
    </row>
    <row r="14" spans="1:14">
      <c r="A14" s="3" t="s">
        <v>19</v>
      </c>
      <c r="B14" s="6" t="s">
        <v>30</v>
      </c>
      <c r="C14" s="5">
        <v>150</v>
      </c>
      <c r="D14" s="5">
        <v>400</v>
      </c>
      <c r="E14" s="5">
        <v>300</v>
      </c>
      <c r="F14" s="32">
        <f>SUM(D14*H21)</f>
        <v>200000</v>
      </c>
      <c r="G14" s="32">
        <f>SUM(E14*H22)</f>
        <v>210000</v>
      </c>
      <c r="H14" s="33">
        <f>SUM(F14*J23)</f>
        <v>20000</v>
      </c>
      <c r="I14" s="33">
        <f>SUM(G14/5)</f>
        <v>42000</v>
      </c>
      <c r="J14" s="33">
        <f>SUM(F14+G14-H14-I14)</f>
        <v>348000</v>
      </c>
      <c r="K14" s="3">
        <f>SUM(C14+30)</f>
        <v>180</v>
      </c>
    </row>
    <row r="15" spans="1:14">
      <c r="A15" s="3" t="s">
        <v>20</v>
      </c>
      <c r="B15" s="6" t="s">
        <v>31</v>
      </c>
      <c r="C15" s="5">
        <v>80</v>
      </c>
      <c r="D15" s="5">
        <v>50</v>
      </c>
      <c r="E15" s="5">
        <v>50</v>
      </c>
      <c r="F15" s="32">
        <f>SUM(D15*H21)</f>
        <v>25000</v>
      </c>
      <c r="G15" s="32">
        <f>SUM(E15*H22)</f>
        <v>35000</v>
      </c>
      <c r="H15" s="33">
        <f t="shared" ref="H15:I17" si="0">-L20</f>
        <v>0</v>
      </c>
      <c r="I15" s="33">
        <f t="shared" si="0"/>
        <v>0</v>
      </c>
      <c r="J15" s="33">
        <f>SUM(F15+G15)</f>
        <v>60000</v>
      </c>
      <c r="K15" s="3">
        <f>SUM(C15+10)</f>
        <v>90</v>
      </c>
    </row>
    <row r="16" spans="1:14">
      <c r="A16" s="3" t="s">
        <v>21</v>
      </c>
      <c r="B16" s="6" t="s">
        <v>32</v>
      </c>
      <c r="C16" s="5">
        <v>50</v>
      </c>
      <c r="D16" s="5">
        <v>20</v>
      </c>
      <c r="E16" s="5">
        <v>30</v>
      </c>
      <c r="F16" s="32">
        <f>SUM(D16*H21)</f>
        <v>10000</v>
      </c>
      <c r="G16" s="32">
        <f>SUM(E16*H22)</f>
        <v>21000</v>
      </c>
      <c r="H16" s="33">
        <f t="shared" si="0"/>
        <v>0</v>
      </c>
      <c r="I16" s="33">
        <f t="shared" si="0"/>
        <v>0</v>
      </c>
      <c r="J16" s="33">
        <f>SUM(F16+G16)</f>
        <v>31000</v>
      </c>
      <c r="K16" s="3">
        <f>SUM(C16)</f>
        <v>50</v>
      </c>
    </row>
    <row r="17" spans="1:14">
      <c r="A17" s="3" t="s">
        <v>22</v>
      </c>
      <c r="B17" s="6" t="s">
        <v>33</v>
      </c>
      <c r="C17" s="5">
        <v>20</v>
      </c>
      <c r="D17" s="5">
        <v>40</v>
      </c>
      <c r="E17" s="5">
        <v>60</v>
      </c>
      <c r="F17" s="32">
        <f>SUM(D17*H21)</f>
        <v>20000</v>
      </c>
      <c r="G17" s="32">
        <f>SUM(E17*H22)</f>
        <v>42000</v>
      </c>
      <c r="H17" s="33">
        <f t="shared" si="0"/>
        <v>0</v>
      </c>
      <c r="I17" s="33">
        <f t="shared" si="0"/>
        <v>0</v>
      </c>
      <c r="J17" s="33">
        <f>SUM(F17+G17)</f>
        <v>62000</v>
      </c>
      <c r="K17" s="3">
        <f>SUM(C17+10)</f>
        <v>30</v>
      </c>
    </row>
    <row r="18" spans="1:14">
      <c r="A18" s="47" t="s">
        <v>23</v>
      </c>
      <c r="B18" s="48"/>
      <c r="C18" s="8"/>
      <c r="D18" s="34">
        <f t="shared" ref="D18:I18" si="1">SUM(D8:D17)</f>
        <v>1500</v>
      </c>
      <c r="E18" s="35">
        <f t="shared" si="1"/>
        <v>1430</v>
      </c>
      <c r="F18" s="32">
        <f t="shared" si="1"/>
        <v>750000</v>
      </c>
      <c r="G18" s="32">
        <f t="shared" si="1"/>
        <v>1001000</v>
      </c>
      <c r="H18" s="33">
        <f t="shared" si="1"/>
        <v>67000</v>
      </c>
      <c r="I18" s="33">
        <f t="shared" si="1"/>
        <v>148400</v>
      </c>
      <c r="J18" s="33">
        <f>SUM(J8:J17)</f>
        <v>1535600</v>
      </c>
      <c r="K18" s="8"/>
    </row>
    <row r="19" spans="1:14">
      <c r="B19"/>
      <c r="E19" s="12"/>
    </row>
    <row r="20" spans="1:14">
      <c r="A20" s="18" t="s">
        <v>34</v>
      </c>
      <c r="B20" s="9"/>
      <c r="C20" s="10"/>
      <c r="D20" s="11"/>
      <c r="E20" s="20" t="s">
        <v>40</v>
      </c>
      <c r="F20" s="9"/>
      <c r="G20" s="10"/>
      <c r="H20" s="10"/>
      <c r="I20" s="10"/>
      <c r="J20" s="10"/>
      <c r="K20" s="10"/>
      <c r="M20" s="10"/>
    </row>
    <row r="21" spans="1:14">
      <c r="A21" s="14" t="s">
        <v>35</v>
      </c>
      <c r="B21" s="57">
        <f>SUM(J13)</f>
        <v>505000</v>
      </c>
      <c r="C21" s="13"/>
      <c r="D21" s="11"/>
      <c r="E21" s="39" t="s">
        <v>41</v>
      </c>
      <c r="F21" s="40"/>
      <c r="G21" s="40"/>
      <c r="H21" s="23">
        <v>500</v>
      </c>
      <c r="I21" s="21" t="s">
        <v>42</v>
      </c>
      <c r="J21" s="21"/>
      <c r="K21" s="53"/>
      <c r="L21" s="56"/>
      <c r="M21" s="13"/>
    </row>
    <row r="22" spans="1:14">
      <c r="A22" s="14" t="s">
        <v>36</v>
      </c>
      <c r="B22" s="57">
        <f>SUM(J16)</f>
        <v>31000</v>
      </c>
      <c r="C22" s="15"/>
      <c r="D22" s="11"/>
      <c r="E22" s="39" t="s">
        <v>43</v>
      </c>
      <c r="F22" s="52"/>
      <c r="G22" s="52"/>
      <c r="H22" s="23">
        <v>700</v>
      </c>
      <c r="I22" s="19" t="s">
        <v>42</v>
      </c>
      <c r="J22" s="19"/>
      <c r="K22" s="14"/>
      <c r="L22" s="14"/>
      <c r="M22" s="15"/>
    </row>
    <row r="23" spans="1:14">
      <c r="A23" s="14" t="s">
        <v>37</v>
      </c>
      <c r="B23" s="57">
        <f>SUM(J18)</f>
        <v>1535600</v>
      </c>
      <c r="C23" s="15"/>
      <c r="D23" s="11"/>
      <c r="E23" s="39" t="s">
        <v>44</v>
      </c>
      <c r="F23" s="52"/>
      <c r="G23" s="24">
        <v>30000</v>
      </c>
      <c r="H23" s="19" t="s">
        <v>45</v>
      </c>
      <c r="I23" s="19" t="s">
        <v>46</v>
      </c>
      <c r="J23" s="25">
        <v>0.1</v>
      </c>
      <c r="K23" s="14"/>
      <c r="L23" s="14"/>
      <c r="M23" s="15"/>
    </row>
    <row r="24" spans="1:14" ht="16.5" customHeight="1">
      <c r="A24" s="14" t="s">
        <v>38</v>
      </c>
      <c r="B24" s="58">
        <f>COUNTIF(H8:H17,"&gt;0")</f>
        <v>6</v>
      </c>
      <c r="C24" s="15" t="s">
        <v>59</v>
      </c>
      <c r="D24" s="11"/>
      <c r="E24" s="39" t="s">
        <v>47</v>
      </c>
      <c r="F24" s="52"/>
      <c r="G24" s="52"/>
      <c r="H24" s="19" t="s">
        <v>48</v>
      </c>
      <c r="I24" s="19" t="s">
        <v>49</v>
      </c>
      <c r="J24" s="25">
        <v>0.1</v>
      </c>
      <c r="K24" s="15" t="s">
        <v>60</v>
      </c>
      <c r="L24" s="19"/>
      <c r="M24" s="15"/>
    </row>
    <row r="25" spans="1:14" ht="15.75" customHeight="1">
      <c r="A25" s="16" t="s">
        <v>39</v>
      </c>
      <c r="B25" s="59">
        <f>COUNTIF(I8:I17,"&gt;0")</f>
        <v>5</v>
      </c>
      <c r="C25" s="17" t="s">
        <v>59</v>
      </c>
      <c r="D25" s="11"/>
      <c r="E25" s="26" t="s">
        <v>50</v>
      </c>
      <c r="F25" s="22">
        <v>50000</v>
      </c>
      <c r="G25" s="22" t="s">
        <v>51</v>
      </c>
      <c r="H25" s="22"/>
      <c r="I25" s="22" t="s">
        <v>52</v>
      </c>
      <c r="J25" s="22" t="s">
        <v>53</v>
      </c>
      <c r="K25" s="30" t="s">
        <v>54</v>
      </c>
      <c r="L25" s="14"/>
      <c r="M25" s="19"/>
      <c r="N25" s="55"/>
    </row>
    <row r="26" spans="1:14">
      <c r="D26" s="11"/>
      <c r="E26" s="27" t="s">
        <v>55</v>
      </c>
      <c r="F26" s="16" t="s">
        <v>56</v>
      </c>
      <c r="G26" s="28">
        <v>200000</v>
      </c>
      <c r="H26" s="16" t="s">
        <v>57</v>
      </c>
      <c r="I26" s="16" t="s">
        <v>58</v>
      </c>
      <c r="J26" s="16"/>
      <c r="K26" s="16"/>
      <c r="L26" s="16"/>
      <c r="M26" s="17"/>
    </row>
    <row r="27" spans="1:14">
      <c r="M27" s="54"/>
    </row>
    <row r="28" spans="1:14">
      <c r="E28" s="41"/>
      <c r="F28" s="42"/>
      <c r="G28" s="42"/>
      <c r="H28" s="42"/>
      <c r="I28" s="42"/>
      <c r="J28" s="42"/>
    </row>
  </sheetData>
  <mergeCells count="23">
    <mergeCell ref="B2:K2"/>
    <mergeCell ref="B1:K1"/>
    <mergeCell ref="B3:K3"/>
    <mergeCell ref="E28:J28"/>
    <mergeCell ref="J5:J7"/>
    <mergeCell ref="K5:K7"/>
    <mergeCell ref="A18:B18"/>
    <mergeCell ref="A5:A7"/>
    <mergeCell ref="C5:C7"/>
    <mergeCell ref="D6:D7"/>
    <mergeCell ref="E6:E7"/>
    <mergeCell ref="F5:G5"/>
    <mergeCell ref="F6:F7"/>
    <mergeCell ref="G6:G7"/>
    <mergeCell ref="D5:E5"/>
    <mergeCell ref="E22:G22"/>
    <mergeCell ref="E23:F23"/>
    <mergeCell ref="E24:G24"/>
    <mergeCell ref="B5:B7"/>
    <mergeCell ref="H5:I5"/>
    <mergeCell ref="E21:G21"/>
    <mergeCell ref="H6:H7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6" sqref="F16"/>
    </sheetView>
  </sheetViews>
  <sheetFormatPr defaultRowHeight="15"/>
  <cols>
    <col min="1" max="1" width="6.7109375" customWidth="1"/>
    <col min="4" max="5" width="10.5703125" customWidth="1"/>
  </cols>
  <sheetData>
    <row r="1" spans="1:11">
      <c r="A1" s="36" t="s">
        <v>61</v>
      </c>
      <c r="B1" s="60" t="s">
        <v>62</v>
      </c>
      <c r="C1" s="60"/>
      <c r="D1" s="60" t="s">
        <v>63</v>
      </c>
      <c r="E1" s="60"/>
      <c r="F1" s="60" t="s">
        <v>64</v>
      </c>
      <c r="G1" s="60"/>
      <c r="I1" t="s">
        <v>67</v>
      </c>
    </row>
    <row r="2" spans="1:11">
      <c r="A2" s="36"/>
      <c r="B2" s="3" t="s">
        <v>65</v>
      </c>
      <c r="C2" s="3" t="s">
        <v>66</v>
      </c>
      <c r="D2" s="3" t="s">
        <v>65</v>
      </c>
      <c r="E2" s="3" t="s">
        <v>66</v>
      </c>
      <c r="F2" s="3" t="s">
        <v>65</v>
      </c>
      <c r="G2" s="3" t="s">
        <v>66</v>
      </c>
      <c r="I2" t="s">
        <v>68</v>
      </c>
    </row>
    <row r="3" spans="1:11">
      <c r="A3" s="3">
        <v>1</v>
      </c>
      <c r="B3" s="3">
        <v>200</v>
      </c>
      <c r="C3" s="3">
        <v>1000</v>
      </c>
      <c r="D3" s="3">
        <v>150000</v>
      </c>
      <c r="E3" s="3">
        <v>250000</v>
      </c>
      <c r="F3" s="3">
        <f>IF(E3&gt;150000,E3*0.1,0)</f>
        <v>25000</v>
      </c>
      <c r="G3" s="3">
        <f>IF(E3&lt;100000,0,IF(E3&lt;150000,E3*0.1,E3*0.2))</f>
        <v>50000</v>
      </c>
    </row>
    <row r="4" spans="1:11">
      <c r="A4" s="3">
        <v>2</v>
      </c>
      <c r="B4" s="3">
        <v>200</v>
      </c>
      <c r="C4" s="3">
        <v>1500</v>
      </c>
      <c r="D4" s="3">
        <v>200000</v>
      </c>
      <c r="E4" s="3">
        <v>30000</v>
      </c>
      <c r="F4" s="3">
        <f t="shared" ref="F4:F7" si="0">IF(E4&gt;150000,E4*0.1,0)</f>
        <v>0</v>
      </c>
      <c r="G4" s="3">
        <f t="shared" ref="G4:G7" si="1">IF(E4&lt;100000,0,IF(E4&lt;150000,E4*0.1,E4*0.2))</f>
        <v>0</v>
      </c>
      <c r="I4" t="s">
        <v>69</v>
      </c>
      <c r="K4">
        <v>0</v>
      </c>
    </row>
    <row r="5" spans="1:11">
      <c r="A5" s="3">
        <v>3</v>
      </c>
      <c r="B5" s="3">
        <v>500</v>
      </c>
      <c r="C5" s="3">
        <v>1200</v>
      </c>
      <c r="D5" s="3">
        <v>180000</v>
      </c>
      <c r="E5" s="3">
        <v>120000</v>
      </c>
      <c r="F5" s="3">
        <f t="shared" si="0"/>
        <v>0</v>
      </c>
      <c r="G5" s="3">
        <f t="shared" si="1"/>
        <v>12000</v>
      </c>
      <c r="I5" t="s">
        <v>70</v>
      </c>
      <c r="K5">
        <v>10</v>
      </c>
    </row>
    <row r="6" spans="1:11">
      <c r="A6" s="3">
        <v>4</v>
      </c>
      <c r="B6" s="3">
        <v>250</v>
      </c>
      <c r="C6" s="3">
        <v>1800</v>
      </c>
      <c r="D6" s="3">
        <v>90000</v>
      </c>
      <c r="E6" s="3">
        <v>80000</v>
      </c>
      <c r="F6" s="3">
        <f t="shared" si="0"/>
        <v>0</v>
      </c>
      <c r="G6" s="3">
        <f t="shared" si="1"/>
        <v>0</v>
      </c>
      <c r="J6">
        <v>150000</v>
      </c>
      <c r="K6">
        <v>20</v>
      </c>
    </row>
    <row r="7" spans="1:11">
      <c r="A7" s="3">
        <v>5</v>
      </c>
      <c r="B7" s="3">
        <v>300</v>
      </c>
      <c r="C7" s="3">
        <v>1200</v>
      </c>
      <c r="D7" s="3">
        <v>1200</v>
      </c>
      <c r="E7" s="3">
        <v>270000</v>
      </c>
      <c r="F7" s="3">
        <f t="shared" si="0"/>
        <v>27000</v>
      </c>
      <c r="G7" s="3">
        <f t="shared" si="1"/>
        <v>54000</v>
      </c>
    </row>
    <row r="8" spans="1:11">
      <c r="F8" s="61"/>
    </row>
    <row r="10" spans="1:11">
      <c r="C10" t="s">
        <v>71</v>
      </c>
      <c r="F10">
        <f>COUNTIF(F3:F7,"&gt;0")</f>
        <v>2</v>
      </c>
    </row>
    <row r="11" spans="1:11">
      <c r="C11" t="s">
        <v>72</v>
      </c>
      <c r="F11">
        <f>COUNTIF(G3:G7,"&gt;0")</f>
        <v>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อภิสรา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2018-08-05T03:23:14Z</dcterms:created>
  <dcterms:modified xsi:type="dcterms:W3CDTF">2018-08-30T08:04:05Z</dcterms:modified>
</cp:coreProperties>
</file>